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鳳新高中101後\1預算.分配.收支估計\113\113原始空白檔\"/>
    </mc:Choice>
  </mc:AlternateContent>
  <bookViews>
    <workbookView xWindow="0" yWindow="0" windowWidth="28800" windowHeight="12405" tabRatio="932" firstSheet="6" activeTab="12"/>
  </bookViews>
  <sheets>
    <sheet name="通知 " sheetId="43" r:id="rId1"/>
    <sheet name="自籌計畫" sheetId="6" r:id="rId2"/>
    <sheet name="補助計畫" sheetId="3" r:id="rId3"/>
    <sheet name="委辦計畫" sheetId="30" r:id="rId4"/>
    <sheet name="資本門" sheetId="31" r:id="rId5"/>
    <sheet name="校長 " sheetId="23" r:id="rId6"/>
    <sheet name="圖書" sheetId="25" r:id="rId7"/>
    <sheet name="輔導" sheetId="24" r:id="rId8"/>
    <sheet name="教務" sheetId="28" r:id="rId9"/>
    <sheet name="教務-學雜及減免" sheetId="32" r:id="rId10"/>
    <sheet name="教務-遺族原住民" sheetId="33" r:id="rId11"/>
    <sheet name="教務-兼代課" sheetId="34" r:id="rId12"/>
    <sheet name="教務-音樂班" sheetId="35" r:id="rId13"/>
    <sheet name="學務" sheetId="22" r:id="rId14"/>
    <sheet name="學務-社團鐘點" sheetId="36" r:id="rId15"/>
    <sheet name="學務-值班費" sheetId="37" r:id="rId16"/>
    <sheet name="總務" sheetId="21" r:id="rId17"/>
    <sheet name="總務-補提勞退" sheetId="39" r:id="rId18"/>
    <sheet name="總務-用人費用" sheetId="38" r:id="rId19"/>
    <sheet name="總務-折舊" sheetId="41" r:id="rId20"/>
    <sheet name="人事" sheetId="26" r:id="rId21"/>
    <sheet name="人事-教職員" sheetId="45" r:id="rId22"/>
    <sheet name="人事-員額" sheetId="46" r:id="rId23"/>
    <sheet name="人事-健檢.婚喪等" sheetId="44" r:id="rId24"/>
    <sheet name="主計" sheetId="29" r:id="rId25"/>
  </sheets>
  <externalReferences>
    <externalReference r:id="rId26"/>
    <externalReference r:id="rId27"/>
    <externalReference r:id="rId28"/>
    <externalReference r:id="rId29"/>
    <externalReference r:id="rId30"/>
    <externalReference r:id="rId31"/>
    <externalReference r:id="rId32"/>
  </externalReferences>
  <definedNames>
    <definedName name="\0" localSheetId="20">[1]稅捐!#REF!</definedName>
    <definedName name="\0" localSheetId="22">[1]稅捐!#REF!</definedName>
    <definedName name="\0" localSheetId="23">[1]稅捐!#REF!</definedName>
    <definedName name="\0" localSheetId="21">[1]稅捐!#REF!</definedName>
    <definedName name="\0" localSheetId="24">[1]稅捐!#REF!</definedName>
    <definedName name="\0" localSheetId="3">[1]稅捐!#REF!</definedName>
    <definedName name="\0" localSheetId="5">[1]稅捐!#REF!</definedName>
    <definedName name="\0" localSheetId="8">[1]稅捐!#REF!</definedName>
    <definedName name="\0" localSheetId="12">[1]稅捐!#REF!</definedName>
    <definedName name="\0" localSheetId="11">[1]稅捐!#REF!</definedName>
    <definedName name="\0" localSheetId="9">[1]稅捐!#REF!</definedName>
    <definedName name="\0" localSheetId="10">[1]稅捐!#REF!</definedName>
    <definedName name="\0" localSheetId="0">[1]稅捐!#REF!</definedName>
    <definedName name="\0" localSheetId="2">[1]稅捐!#REF!</definedName>
    <definedName name="\0" localSheetId="4">[1]稅捐!#REF!</definedName>
    <definedName name="\0" localSheetId="6">[1]稅捐!#REF!</definedName>
    <definedName name="\0" localSheetId="7">[1]稅捐!#REF!</definedName>
    <definedName name="\0" localSheetId="13">[1]稅捐!#REF!</definedName>
    <definedName name="\0" localSheetId="14">[1]稅捐!#REF!</definedName>
    <definedName name="\0" localSheetId="15">[1]稅捐!#REF!</definedName>
    <definedName name="\0" localSheetId="16">[1]稅捐!#REF!</definedName>
    <definedName name="\0" localSheetId="18">[1]稅捐!#REF!</definedName>
    <definedName name="\0" localSheetId="19">[1]稅捐!#REF!</definedName>
    <definedName name="\0" localSheetId="17">[1]稅捐!#REF!</definedName>
    <definedName name="\0">[1]稅捐!#REF!</definedName>
    <definedName name="\1" localSheetId="20">[2]稅捐!#REF!</definedName>
    <definedName name="\1" localSheetId="22">[2]稅捐!#REF!</definedName>
    <definedName name="\1" localSheetId="23">[2]稅捐!#REF!</definedName>
    <definedName name="\1" localSheetId="21">[2]稅捐!#REF!</definedName>
    <definedName name="\1" localSheetId="24">[2]稅捐!#REF!</definedName>
    <definedName name="\1" localSheetId="3">[2]稅捐!#REF!</definedName>
    <definedName name="\1" localSheetId="5">[2]稅捐!#REF!</definedName>
    <definedName name="\1" localSheetId="8">[2]稅捐!#REF!</definedName>
    <definedName name="\1" localSheetId="12">[2]稅捐!#REF!</definedName>
    <definedName name="\1" localSheetId="11">[2]稅捐!#REF!</definedName>
    <definedName name="\1" localSheetId="9">[2]稅捐!#REF!</definedName>
    <definedName name="\1" localSheetId="10">[2]稅捐!#REF!</definedName>
    <definedName name="\1" localSheetId="0">[2]稅捐!#REF!</definedName>
    <definedName name="\1" localSheetId="2">[2]稅捐!#REF!</definedName>
    <definedName name="\1" localSheetId="4">[2]稅捐!#REF!</definedName>
    <definedName name="\1" localSheetId="6">[2]稅捐!#REF!</definedName>
    <definedName name="\1" localSheetId="7">[2]稅捐!#REF!</definedName>
    <definedName name="\1" localSheetId="13">[2]稅捐!#REF!</definedName>
    <definedName name="\1" localSheetId="14">[2]稅捐!#REF!</definedName>
    <definedName name="\1" localSheetId="15">[2]稅捐!#REF!</definedName>
    <definedName name="\1" localSheetId="16">[2]稅捐!#REF!</definedName>
    <definedName name="\1" localSheetId="18">[2]稅捐!#REF!</definedName>
    <definedName name="\1" localSheetId="19">[2]稅捐!#REF!</definedName>
    <definedName name="\1" localSheetId="17">[2]稅捐!#REF!</definedName>
    <definedName name="\1">[2]稅捐!#REF!</definedName>
    <definedName name="\2" localSheetId="20">[2]稅捐!#REF!</definedName>
    <definedName name="\2" localSheetId="22">[2]稅捐!#REF!</definedName>
    <definedName name="\2" localSheetId="23">[2]稅捐!#REF!</definedName>
    <definedName name="\2" localSheetId="21">[2]稅捐!#REF!</definedName>
    <definedName name="\2" localSheetId="24">[2]稅捐!#REF!</definedName>
    <definedName name="\2" localSheetId="3">[2]稅捐!#REF!</definedName>
    <definedName name="\2" localSheetId="5">[2]稅捐!#REF!</definedName>
    <definedName name="\2" localSheetId="8">[2]稅捐!#REF!</definedName>
    <definedName name="\2" localSheetId="12">[2]稅捐!#REF!</definedName>
    <definedName name="\2" localSheetId="11">[2]稅捐!#REF!</definedName>
    <definedName name="\2" localSheetId="9">[2]稅捐!#REF!</definedName>
    <definedName name="\2" localSheetId="10">[2]稅捐!#REF!</definedName>
    <definedName name="\2" localSheetId="0">[2]稅捐!#REF!</definedName>
    <definedName name="\2" localSheetId="2">[2]稅捐!#REF!</definedName>
    <definedName name="\2" localSheetId="4">[2]稅捐!#REF!</definedName>
    <definedName name="\2" localSheetId="6">[2]稅捐!#REF!</definedName>
    <definedName name="\2" localSheetId="7">[2]稅捐!#REF!</definedName>
    <definedName name="\2" localSheetId="13">[2]稅捐!#REF!</definedName>
    <definedName name="\2" localSheetId="14">[2]稅捐!#REF!</definedName>
    <definedName name="\2" localSheetId="15">[2]稅捐!#REF!</definedName>
    <definedName name="\2" localSheetId="16">[2]稅捐!#REF!</definedName>
    <definedName name="\2" localSheetId="18">[2]稅捐!#REF!</definedName>
    <definedName name="\2" localSheetId="19">[2]稅捐!#REF!</definedName>
    <definedName name="\2" localSheetId="17">[2]稅捐!#REF!</definedName>
    <definedName name="\2">[2]稅捐!#REF!</definedName>
    <definedName name="\d" localSheetId="20">#REF!</definedName>
    <definedName name="\d" localSheetId="22">#REF!</definedName>
    <definedName name="\d" localSheetId="23">#REF!</definedName>
    <definedName name="\d" localSheetId="21">#REF!</definedName>
    <definedName name="\d" localSheetId="24">#REF!</definedName>
    <definedName name="\d" localSheetId="3">#REF!</definedName>
    <definedName name="\d" localSheetId="5">#REF!</definedName>
    <definedName name="\d" localSheetId="8">#REF!</definedName>
    <definedName name="\d" localSheetId="12">#REF!</definedName>
    <definedName name="\d" localSheetId="11">#REF!</definedName>
    <definedName name="\d" localSheetId="9">#REF!</definedName>
    <definedName name="\d" localSheetId="10">#REF!</definedName>
    <definedName name="\d" localSheetId="0">#REF!</definedName>
    <definedName name="\d" localSheetId="2">#REF!</definedName>
    <definedName name="\d" localSheetId="4">#REF!</definedName>
    <definedName name="\d" localSheetId="6">#REF!</definedName>
    <definedName name="\d" localSheetId="7">#REF!</definedName>
    <definedName name="\d" localSheetId="13">#REF!</definedName>
    <definedName name="\d" localSheetId="14">#REF!</definedName>
    <definedName name="\d" localSheetId="15">#REF!</definedName>
    <definedName name="\d" localSheetId="16">#REF!</definedName>
    <definedName name="\d" localSheetId="18">#REF!</definedName>
    <definedName name="\d" localSheetId="19">#REF!</definedName>
    <definedName name="\d" localSheetId="17">#REF!</definedName>
    <definedName name="\d">#REF!</definedName>
    <definedName name="\E" localSheetId="20">#REF!</definedName>
    <definedName name="\E" localSheetId="22">#REF!</definedName>
    <definedName name="\E" localSheetId="23">#REF!</definedName>
    <definedName name="\E" localSheetId="21">#REF!</definedName>
    <definedName name="\E" localSheetId="24">#REF!</definedName>
    <definedName name="\E" localSheetId="3">#REF!</definedName>
    <definedName name="\E" localSheetId="5">#REF!</definedName>
    <definedName name="\E" localSheetId="8">#REF!</definedName>
    <definedName name="\E" localSheetId="12">#REF!</definedName>
    <definedName name="\E" localSheetId="11">#REF!</definedName>
    <definedName name="\E" localSheetId="9">#REF!</definedName>
    <definedName name="\E" localSheetId="10">#REF!</definedName>
    <definedName name="\E" localSheetId="0">#REF!</definedName>
    <definedName name="\E" localSheetId="2">#REF!</definedName>
    <definedName name="\E" localSheetId="4">#REF!</definedName>
    <definedName name="\E" localSheetId="6">#REF!</definedName>
    <definedName name="\E" localSheetId="7">#REF!</definedName>
    <definedName name="\E" localSheetId="13">#REF!</definedName>
    <definedName name="\E" localSheetId="14">#REF!</definedName>
    <definedName name="\E" localSheetId="15">#REF!</definedName>
    <definedName name="\E" localSheetId="16">#REF!</definedName>
    <definedName name="\E" localSheetId="18">#REF!</definedName>
    <definedName name="\E" localSheetId="19">#REF!</definedName>
    <definedName name="\E" localSheetId="17">#REF!</definedName>
    <definedName name="\E">#REF!</definedName>
    <definedName name="\G" localSheetId="20">#REF!</definedName>
    <definedName name="\G" localSheetId="22">#REF!</definedName>
    <definedName name="\G" localSheetId="23">#REF!</definedName>
    <definedName name="\G" localSheetId="21">#REF!</definedName>
    <definedName name="\G" localSheetId="24">#REF!</definedName>
    <definedName name="\G" localSheetId="3">#REF!</definedName>
    <definedName name="\G" localSheetId="5">#REF!</definedName>
    <definedName name="\G" localSheetId="8">#REF!</definedName>
    <definedName name="\G" localSheetId="12">#REF!</definedName>
    <definedName name="\G" localSheetId="11">#REF!</definedName>
    <definedName name="\G" localSheetId="9">#REF!</definedName>
    <definedName name="\G" localSheetId="10">#REF!</definedName>
    <definedName name="\G" localSheetId="0">#REF!</definedName>
    <definedName name="\G" localSheetId="2">#REF!</definedName>
    <definedName name="\G" localSheetId="4">#REF!</definedName>
    <definedName name="\G" localSheetId="6">#REF!</definedName>
    <definedName name="\G" localSheetId="7">#REF!</definedName>
    <definedName name="\G" localSheetId="13">#REF!</definedName>
    <definedName name="\G" localSheetId="14">#REF!</definedName>
    <definedName name="\G" localSheetId="15">#REF!</definedName>
    <definedName name="\G" localSheetId="16">#REF!</definedName>
    <definedName name="\G" localSheetId="18">#REF!</definedName>
    <definedName name="\G" localSheetId="19">#REF!</definedName>
    <definedName name="\G" localSheetId="17">#REF!</definedName>
    <definedName name="\G">#REF!</definedName>
    <definedName name="_Dist_Values" localSheetId="20" hidden="1">#REF!</definedName>
    <definedName name="_Dist_Values" localSheetId="22" hidden="1">#REF!</definedName>
    <definedName name="_Dist_Values" localSheetId="23" hidden="1">#REF!</definedName>
    <definedName name="_Dist_Values" localSheetId="21" hidden="1">#REF!</definedName>
    <definedName name="_Dist_Values" localSheetId="24" hidden="1">#REF!</definedName>
    <definedName name="_Dist_Values" localSheetId="3" hidden="1">#REF!</definedName>
    <definedName name="_Dist_Values" localSheetId="5" hidden="1">#REF!</definedName>
    <definedName name="_Dist_Values" localSheetId="8" hidden="1">#REF!</definedName>
    <definedName name="_Dist_Values" localSheetId="12">#REF!</definedName>
    <definedName name="_Dist_Values" localSheetId="11">#REF!</definedName>
    <definedName name="_Dist_Values" localSheetId="9" hidden="1">#REF!</definedName>
    <definedName name="_Dist_Values" localSheetId="10">#REF!</definedName>
    <definedName name="_Dist_Values" localSheetId="0" hidden="1">#REF!</definedName>
    <definedName name="_Dist_Values" localSheetId="2" hidden="1">#REF!</definedName>
    <definedName name="_Dist_Values" localSheetId="4" hidden="1">#REF!</definedName>
    <definedName name="_Dist_Values" localSheetId="6" hidden="1">#REF!</definedName>
    <definedName name="_Dist_Values" localSheetId="7" hidden="1">#REF!</definedName>
    <definedName name="_Dist_Values" localSheetId="13" hidden="1">#REF!</definedName>
    <definedName name="_Dist_Values" localSheetId="14" hidden="1">#REF!</definedName>
    <definedName name="_Dist_Values" localSheetId="15" hidden="1">#REF!</definedName>
    <definedName name="_Dist_Values" localSheetId="16" hidden="1">#REF!</definedName>
    <definedName name="_Dist_Values" localSheetId="18" hidden="1">#REF!</definedName>
    <definedName name="_Dist_Values" localSheetId="19" hidden="1">#REF!</definedName>
    <definedName name="_Dist_Values" localSheetId="17">#REF!</definedName>
    <definedName name="_Dist_Values" hidden="1">#REF!</definedName>
    <definedName name="_Fill" localSheetId="20" hidden="1">#REF!</definedName>
    <definedName name="_Fill" localSheetId="22" hidden="1">#REF!</definedName>
    <definedName name="_Fill" localSheetId="23" hidden="1">#REF!</definedName>
    <definedName name="_Fill" localSheetId="21" hidden="1">#REF!</definedName>
    <definedName name="_Fill" localSheetId="24" hidden="1">#REF!</definedName>
    <definedName name="_Fill" localSheetId="3" hidden="1">#REF!</definedName>
    <definedName name="_Fill" localSheetId="5" hidden="1">#REF!</definedName>
    <definedName name="_Fill" localSheetId="8" hidden="1">#REF!</definedName>
    <definedName name="_Fill" localSheetId="12">#REF!</definedName>
    <definedName name="_Fill" localSheetId="11">#REF!</definedName>
    <definedName name="_Fill" localSheetId="9" hidden="1">#REF!</definedName>
    <definedName name="_Fill" localSheetId="10">#REF!</definedName>
    <definedName name="_Fill" localSheetId="0" hidden="1">#REF!</definedName>
    <definedName name="_Fill" localSheetId="2" hidden="1">#REF!</definedName>
    <definedName name="_Fill" localSheetId="4" hidden="1">#REF!</definedName>
    <definedName name="_Fill" localSheetId="6" hidden="1">#REF!</definedName>
    <definedName name="_Fill" localSheetId="7"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19" hidden="1">#REF!</definedName>
    <definedName name="_Fill" localSheetId="17">#REF!</definedName>
    <definedName name="_Fill" hidden="1">#REF!</definedName>
    <definedName name="_xlnm._FilterDatabase" localSheetId="3" hidden="1">委辦計畫!$A$1:$Y$214</definedName>
    <definedName name="_xlnm._FilterDatabase" localSheetId="2" hidden="1">補助計畫!$A$1:$Y$214</definedName>
    <definedName name="_Parse_Out" localSheetId="20" hidden="1">#REF!</definedName>
    <definedName name="_Parse_Out" localSheetId="22" hidden="1">#REF!</definedName>
    <definedName name="_Parse_Out" localSheetId="23" hidden="1">#REF!</definedName>
    <definedName name="_Parse_Out" localSheetId="21" hidden="1">#REF!</definedName>
    <definedName name="_Parse_Out" localSheetId="24" hidden="1">#REF!</definedName>
    <definedName name="_Parse_Out" localSheetId="3" hidden="1">#REF!</definedName>
    <definedName name="_Parse_Out" localSheetId="5" hidden="1">#REF!</definedName>
    <definedName name="_Parse_Out" localSheetId="8" hidden="1">#REF!</definedName>
    <definedName name="_Parse_Out" localSheetId="12">#REF!</definedName>
    <definedName name="_Parse_Out" localSheetId="11">#REF!</definedName>
    <definedName name="_Parse_Out" localSheetId="9" hidden="1">#REF!</definedName>
    <definedName name="_Parse_Out" localSheetId="10">#REF!</definedName>
    <definedName name="_Parse_Out" localSheetId="0" hidden="1">#REF!</definedName>
    <definedName name="_Parse_Out" localSheetId="2" hidden="1">#REF!</definedName>
    <definedName name="_Parse_Out" localSheetId="4" hidden="1">#REF!</definedName>
    <definedName name="_Parse_Out" localSheetId="6" hidden="1">#REF!</definedName>
    <definedName name="_Parse_Out" localSheetId="7" hidden="1">#REF!</definedName>
    <definedName name="_Parse_Out" localSheetId="13" hidden="1">#REF!</definedName>
    <definedName name="_Parse_Out" localSheetId="14" hidden="1">#REF!</definedName>
    <definedName name="_Parse_Out" localSheetId="15" hidden="1">#REF!</definedName>
    <definedName name="_Parse_Out" localSheetId="16" hidden="1">#REF!</definedName>
    <definedName name="_Parse_Out" localSheetId="18" hidden="1">#REF!</definedName>
    <definedName name="_Parse_Out" localSheetId="19" hidden="1">#REF!</definedName>
    <definedName name="_Parse_Out" localSheetId="17">#REF!</definedName>
    <definedName name="_Parse_Out" hidden="1">#REF!</definedName>
    <definedName name="A" localSheetId="20">#REF!</definedName>
    <definedName name="A" localSheetId="22">#REF!</definedName>
    <definedName name="A" localSheetId="23">#REF!</definedName>
    <definedName name="A" localSheetId="21">#REF!</definedName>
    <definedName name="A" localSheetId="24">#REF!</definedName>
    <definedName name="A" localSheetId="3">#REF!</definedName>
    <definedName name="A" localSheetId="5">#REF!</definedName>
    <definedName name="A" localSheetId="8">#REF!</definedName>
    <definedName name="A" localSheetId="12">#REF!</definedName>
    <definedName name="A" localSheetId="11">#REF!</definedName>
    <definedName name="A" localSheetId="9">#REF!</definedName>
    <definedName name="A" localSheetId="10">#REF!</definedName>
    <definedName name="A" localSheetId="0">#REF!</definedName>
    <definedName name="A" localSheetId="2">#REF!</definedName>
    <definedName name="A" localSheetId="4">#REF!</definedName>
    <definedName name="A" localSheetId="6">#REF!</definedName>
    <definedName name="A" localSheetId="7">#REF!</definedName>
    <definedName name="A" localSheetId="13">#REF!</definedName>
    <definedName name="A" localSheetId="14">#REF!</definedName>
    <definedName name="A" localSheetId="15">#REF!</definedName>
    <definedName name="A" localSheetId="16">#REF!</definedName>
    <definedName name="A" localSheetId="18">#REF!</definedName>
    <definedName name="A" localSheetId="19">#REF!</definedName>
    <definedName name="A" localSheetId="17">#REF!</definedName>
    <definedName name="A">#REF!</definedName>
    <definedName name="_xlnm.Database" localSheetId="22">[3]總務!$A$4:$O$274</definedName>
    <definedName name="_xlnm.Database" localSheetId="23">[3]總務!$A$4:$O$274</definedName>
    <definedName name="_xlnm.Database" localSheetId="21">[3]總務!$A$4:$O$274</definedName>
    <definedName name="_xlnm.Database" localSheetId="12">[3]總務!$A$4:$O$274</definedName>
    <definedName name="_xlnm.Database" localSheetId="11">[3]總務!$A$4:$O$274</definedName>
    <definedName name="_xlnm.Database" localSheetId="9">[3]總務!$A$4:$O$274</definedName>
    <definedName name="_xlnm.Database" localSheetId="10">[3]總務!$A$4:$O$274</definedName>
    <definedName name="_xlnm.Database" localSheetId="0">[3]總務!$A$4:$O$274</definedName>
    <definedName name="_xlnm.Database" localSheetId="4">[3]總務!$A$4:$O$274</definedName>
    <definedName name="_xlnm.Database" localSheetId="14">[3]總務!$A$4:$O$274</definedName>
    <definedName name="_xlnm.Database" localSheetId="15">[3]總務!$A$4:$O$274</definedName>
    <definedName name="_xlnm.Database" localSheetId="18">[3]總務!$A$4:$O$274</definedName>
    <definedName name="_xlnm.Database" localSheetId="19">[3]總務!$A$4:$O$274</definedName>
    <definedName name="_xlnm.Database" localSheetId="17">[3]總務!$A$4:$O$274</definedName>
    <definedName name="_xlnm.Database">[4]總務!$A$4:$O$274</definedName>
    <definedName name="ONE" localSheetId="22">#N/A</definedName>
    <definedName name="ONE" localSheetId="23">#N/A</definedName>
    <definedName name="ONE" localSheetId="21">#N/A</definedName>
    <definedName name="ONE" localSheetId="12">#REF!</definedName>
    <definedName name="ONE" localSheetId="11">#REF!</definedName>
    <definedName name="ONE" localSheetId="10">#REF!</definedName>
    <definedName name="ONE" localSheetId="14">#N/A</definedName>
    <definedName name="ONE" localSheetId="15">#N/A</definedName>
    <definedName name="ONE" localSheetId="18">#N/A</definedName>
    <definedName name="ONE" localSheetId="19">#N/A</definedName>
    <definedName name="ONE" localSheetId="17">#REF!</definedName>
    <definedName name="ONE">#N/A</definedName>
    <definedName name="OVERSEA" localSheetId="22">#N/A</definedName>
    <definedName name="OVERSEA" localSheetId="23">#N/A</definedName>
    <definedName name="OVERSEA" localSheetId="21">#N/A</definedName>
    <definedName name="OVERSEA" localSheetId="12">#REF!</definedName>
    <definedName name="OVERSEA" localSheetId="11">#REF!</definedName>
    <definedName name="OVERSEA" localSheetId="10">#REF!</definedName>
    <definedName name="OVERSEA" localSheetId="14">#N/A</definedName>
    <definedName name="OVERSEA" localSheetId="15">#N/A</definedName>
    <definedName name="OVERSEA" localSheetId="18">#N/A</definedName>
    <definedName name="OVERSEA" localSheetId="19">#N/A</definedName>
    <definedName name="OVERSEA" localSheetId="17">#REF!</definedName>
    <definedName name="OVERSEA">#N/A</definedName>
    <definedName name="_xlnm.Print_Area" localSheetId="20">人事!$A$1:$E$227</definedName>
    <definedName name="_xlnm.Print_Area" localSheetId="23">'人事-健檢.婚喪等'!$A$1:$H$51</definedName>
    <definedName name="_xlnm.Print_Area" localSheetId="24">主計!$A$1:$E$135</definedName>
    <definedName name="_xlnm.Print_Area" localSheetId="5">'校長 '!$A$1:$E$227</definedName>
    <definedName name="_xlnm.Print_Area" localSheetId="12">'教務-音樂班'!$A$1:$T$46</definedName>
    <definedName name="_xlnm.Print_Area" localSheetId="11">'教務-兼代課'!$A$1:$R$72</definedName>
    <definedName name="_xlnm.Print_Area" localSheetId="9">'教務-學雜及減免'!$A$1:$S$47</definedName>
    <definedName name="_xlnm.Print_Area" localSheetId="10">'教務-遺族原住民'!$E$1:$N$34</definedName>
    <definedName name="_xlnm.Print_Area" localSheetId="6">圖書!$A$1:$E$235</definedName>
    <definedName name="_xlnm.Print_Area" localSheetId="7">輔導!$A$1:$E$166</definedName>
    <definedName name="_xlnm.Print_Area" localSheetId="13">學務!$A$1:$E$246</definedName>
    <definedName name="_xlnm.Print_Area" localSheetId="14">'學務-社團鐘點'!$A$1:$H$45</definedName>
    <definedName name="_xlnm.Print_Area" localSheetId="16">總務!$A$1:$E$212</definedName>
    <definedName name="_xlnm.Print_Area" localSheetId="18">'總務-用人費用'!$A$1:$N$13</definedName>
    <definedName name="_xlnm.Print_Area" localSheetId="19">'總務-折舊'!$A$1:$L$32</definedName>
    <definedName name="_xlnm.Print_Titles" localSheetId="20">人事!$1:$6</definedName>
    <definedName name="_xlnm.Print_Titles" localSheetId="21">'人事-教職員'!$1:$1</definedName>
    <definedName name="_xlnm.Print_Titles" localSheetId="24">主計!$1:$7</definedName>
    <definedName name="_xlnm.Print_Titles" localSheetId="1">自籌計畫!$A:$B,自籌計畫!$1:$7</definedName>
    <definedName name="_xlnm.Print_Titles" localSheetId="3">委辦計畫!$A:$B,委辦計畫!$1:$7</definedName>
    <definedName name="_xlnm.Print_Titles" localSheetId="5">'校長 '!$1:$6</definedName>
    <definedName name="_xlnm.Print_Titles" localSheetId="8">教務!$1:$7</definedName>
    <definedName name="_xlnm.Print_Titles" localSheetId="9">'教務-學雜及減免'!$3:$3</definedName>
    <definedName name="_xlnm.Print_Titles" localSheetId="2">補助計畫!$A:$B,補助計畫!$1:$7</definedName>
    <definedName name="_xlnm.Print_Titles" localSheetId="4">資本門!$1:$2</definedName>
    <definedName name="_xlnm.Print_Titles" localSheetId="6">圖書!$1:$6</definedName>
    <definedName name="_xlnm.Print_Titles" localSheetId="13">學務!$1:$6</definedName>
    <definedName name="_xlnm.Print_Titles" localSheetId="16">總務!$1:$6</definedName>
    <definedName name="SALE_UNIT" localSheetId="22">#N/A</definedName>
    <definedName name="SALE_UNIT" localSheetId="23">#N/A</definedName>
    <definedName name="SALE_UNIT" localSheetId="21">#N/A</definedName>
    <definedName name="SALE_UNIT" localSheetId="12">#REF!</definedName>
    <definedName name="SALE_UNIT" localSheetId="11">#REF!</definedName>
    <definedName name="SALE_UNIT" localSheetId="10">#REF!</definedName>
    <definedName name="SALE_UNIT" localSheetId="14">#N/A</definedName>
    <definedName name="SALE_UNIT" localSheetId="15">#N/A</definedName>
    <definedName name="SALE_UNIT" localSheetId="18">#N/A</definedName>
    <definedName name="SALE_UNIT" localSheetId="19">#N/A</definedName>
    <definedName name="SALE_UNIT" localSheetId="17">#REF!</definedName>
    <definedName name="SALE_UNIT">#N/A</definedName>
    <definedName name="T" localSheetId="22">#N/A</definedName>
    <definedName name="T" localSheetId="23">#N/A</definedName>
    <definedName name="T" localSheetId="21">#N/A</definedName>
    <definedName name="T" localSheetId="12">#REF!</definedName>
    <definedName name="T" localSheetId="11">#REF!</definedName>
    <definedName name="T" localSheetId="10">#REF!</definedName>
    <definedName name="T" localSheetId="14">#N/A</definedName>
    <definedName name="T" localSheetId="15">#N/A</definedName>
    <definedName name="T" localSheetId="18">#N/A</definedName>
    <definedName name="T" localSheetId="19">#N/A</definedName>
    <definedName name="T" localSheetId="17">#REF!</definedName>
    <definedName name="T">#N/A</definedName>
    <definedName name="Y" localSheetId="22">#N/A</definedName>
    <definedName name="Y" localSheetId="23">#N/A</definedName>
    <definedName name="Y" localSheetId="21">#N/A</definedName>
    <definedName name="Y" localSheetId="12">#REF!</definedName>
    <definedName name="Y" localSheetId="11">#REF!</definedName>
    <definedName name="Y" localSheetId="10">#REF!</definedName>
    <definedName name="Y" localSheetId="14">#N/A</definedName>
    <definedName name="Y" localSheetId="15">#N/A</definedName>
    <definedName name="Y" localSheetId="18">#N/A</definedName>
    <definedName name="Y" localSheetId="19">#N/A</definedName>
    <definedName name="Y" localSheetId="17">#REF!</definedName>
    <definedName name="Y">#N/A</definedName>
    <definedName name="加班費" localSheetId="20">[5]一般人!#REF!</definedName>
    <definedName name="加班費" localSheetId="22">[5]一般人!#REF!</definedName>
    <definedName name="加班費" localSheetId="23">[5]一般人!#REF!</definedName>
    <definedName name="加班費" localSheetId="21">[5]一般人!#REF!</definedName>
    <definedName name="加班費" localSheetId="24">[5]一般人!#REF!</definedName>
    <definedName name="加班費" localSheetId="3">[5]一般人!#REF!</definedName>
    <definedName name="加班費" localSheetId="5">[5]一般人!#REF!</definedName>
    <definedName name="加班費" localSheetId="8">[5]一般人!#REF!</definedName>
    <definedName name="加班費" localSheetId="12">#REF!</definedName>
    <definedName name="加班費" localSheetId="11">#REF!</definedName>
    <definedName name="加班費" localSheetId="9">[5]一般人!#REF!</definedName>
    <definedName name="加班費" localSheetId="10">#REF!</definedName>
    <definedName name="加班費" localSheetId="0">[5]一般人!#REF!</definedName>
    <definedName name="加班費" localSheetId="2">[5]一般人!#REF!</definedName>
    <definedName name="加班費" localSheetId="4">[5]一般人!#REF!</definedName>
    <definedName name="加班費" localSheetId="6">[5]一般人!#REF!</definedName>
    <definedName name="加班費" localSheetId="7">[5]一般人!#REF!</definedName>
    <definedName name="加班費" localSheetId="13">[5]一般人!#REF!</definedName>
    <definedName name="加班費" localSheetId="14">[5]一般人!#REF!</definedName>
    <definedName name="加班費" localSheetId="15">[5]一般人!#REF!</definedName>
    <definedName name="加班費" localSheetId="16">[5]一般人!#REF!</definedName>
    <definedName name="加班費" localSheetId="18">[5]一般人!#REF!</definedName>
    <definedName name="加班費" localSheetId="19">[5]一般人!#REF!</definedName>
    <definedName name="加班費" localSheetId="17">#REF!</definedName>
    <definedName name="加班費">[5]一般人!#REF!</definedName>
    <definedName name="宣導02補" localSheetId="20">#REF!</definedName>
    <definedName name="宣導02補" localSheetId="22">#REF!</definedName>
    <definedName name="宣導02補" localSheetId="23">#REF!</definedName>
    <definedName name="宣導02補" localSheetId="21">#REF!</definedName>
    <definedName name="宣導02補" localSheetId="24">#REF!</definedName>
    <definedName name="宣導02補" localSheetId="3">#REF!</definedName>
    <definedName name="宣導02補" localSheetId="5">#REF!</definedName>
    <definedName name="宣導02補" localSheetId="8">#REF!</definedName>
    <definedName name="宣導02補" localSheetId="12">#REF!</definedName>
    <definedName name="宣導02補" localSheetId="11">#REF!</definedName>
    <definedName name="宣導02補" localSheetId="9">#REF!</definedName>
    <definedName name="宣導02補" localSheetId="10">#REF!</definedName>
    <definedName name="宣導02補" localSheetId="0">#REF!</definedName>
    <definedName name="宣導02補" localSheetId="2">#REF!</definedName>
    <definedName name="宣導02補" localSheetId="4">#REF!</definedName>
    <definedName name="宣導02補" localSheetId="6">#REF!</definedName>
    <definedName name="宣導02補" localSheetId="7">#REF!</definedName>
    <definedName name="宣導02補" localSheetId="13">#REF!</definedName>
    <definedName name="宣導02補" localSheetId="14">#REF!</definedName>
    <definedName name="宣導02補" localSheetId="15">#REF!</definedName>
    <definedName name="宣導02補" localSheetId="16">#REF!</definedName>
    <definedName name="宣導02補" localSheetId="18">#REF!</definedName>
    <definedName name="宣導02補" localSheetId="19">#REF!</definedName>
    <definedName name="宣導02補" localSheetId="17">#REF!</definedName>
    <definedName name="宣導02補">#REF!</definedName>
    <definedName name="處室">[6]代碼!$B$2:$B$13</definedName>
    <definedName name="處室1">[7]代碼!$B$2:$B$13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34" l="1"/>
  <c r="F36" i="34"/>
  <c r="L35" i="34"/>
  <c r="K35" i="34"/>
  <c r="F35" i="34"/>
  <c r="K34" i="34"/>
  <c r="F34" i="34"/>
  <c r="K33" i="34"/>
  <c r="F33" i="34"/>
  <c r="K32" i="34"/>
  <c r="F32" i="34"/>
  <c r="K31" i="34"/>
  <c r="F31" i="34"/>
  <c r="K30" i="34"/>
  <c r="F30" i="34"/>
  <c r="K29" i="34"/>
  <c r="F29" i="34"/>
  <c r="K28" i="34"/>
  <c r="F28" i="34"/>
  <c r="K27" i="34"/>
  <c r="F27" i="34"/>
  <c r="K26" i="34"/>
  <c r="K6" i="34" s="1"/>
  <c r="F26" i="34"/>
  <c r="F25" i="34"/>
  <c r="F24" i="34"/>
  <c r="F23" i="34"/>
  <c r="F22" i="34"/>
  <c r="F21" i="34"/>
  <c r="F20" i="34"/>
  <c r="F19" i="34"/>
  <c r="F18" i="34"/>
  <c r="L17" i="34"/>
  <c r="F17" i="34"/>
  <c r="F16" i="34"/>
  <c r="F15" i="34"/>
  <c r="F14" i="34"/>
  <c r="F13" i="34"/>
  <c r="F12" i="34"/>
  <c r="F11" i="34"/>
  <c r="F10" i="34"/>
  <c r="F6" i="34" s="1"/>
  <c r="I6" i="34" s="1"/>
  <c r="J6" i="34" s="1"/>
  <c r="M6" i="34" s="1"/>
  <c r="N6" i="34" s="1"/>
  <c r="F9" i="34"/>
  <c r="F8" i="34"/>
  <c r="L7" i="34"/>
  <c r="L6" i="34" s="1"/>
  <c r="F7" i="34"/>
  <c r="E6" i="34"/>
  <c r="E3" i="46" l="1"/>
  <c r="F4" i="46"/>
  <c r="L4" i="46"/>
  <c r="L3" i="46" s="1"/>
  <c r="F5" i="46"/>
  <c r="F6" i="46"/>
  <c r="F7" i="46"/>
  <c r="F8" i="46"/>
  <c r="F9" i="46"/>
  <c r="F10" i="46"/>
  <c r="F11" i="46"/>
  <c r="F12" i="46"/>
  <c r="F13" i="46"/>
  <c r="F14" i="46"/>
  <c r="L14" i="46"/>
  <c r="F15" i="46"/>
  <c r="F16" i="46"/>
  <c r="F17" i="46"/>
  <c r="F18" i="46"/>
  <c r="F19" i="46"/>
  <c r="F20" i="46"/>
  <c r="F21" i="46"/>
  <c r="F22" i="46"/>
  <c r="F23" i="46"/>
  <c r="K23" i="46"/>
  <c r="F24" i="46"/>
  <c r="K24" i="46"/>
  <c r="F25" i="46"/>
  <c r="K25" i="46"/>
  <c r="F26" i="46"/>
  <c r="K26" i="46"/>
  <c r="F27" i="46"/>
  <c r="K27" i="46"/>
  <c r="F28" i="46"/>
  <c r="K28" i="46"/>
  <c r="F29" i="46"/>
  <c r="K29" i="46"/>
  <c r="F30" i="46"/>
  <c r="K30" i="46"/>
  <c r="F31" i="46"/>
  <c r="K31" i="46"/>
  <c r="F32" i="46"/>
  <c r="K32" i="46"/>
  <c r="L32" i="46"/>
  <c r="F33" i="46"/>
  <c r="K33" i="46"/>
  <c r="F3" i="46" l="1"/>
  <c r="I3" i="46" s="1"/>
  <c r="J3" i="46" s="1"/>
  <c r="K3" i="46"/>
  <c r="R70" i="45"/>
  <c r="F66" i="45"/>
  <c r="D66" i="45"/>
  <c r="B66" i="45"/>
  <c r="R59" i="45"/>
  <c r="Q59" i="45"/>
  <c r="H64" i="45"/>
  <c r="H62" i="45"/>
  <c r="N52" i="45"/>
  <c r="M52" i="45"/>
  <c r="R43" i="45"/>
  <c r="Q43" i="45"/>
  <c r="I46" i="45"/>
  <c r="D46" i="45"/>
  <c r="C46" i="45"/>
  <c r="Z46" i="45"/>
  <c r="Y46" i="45"/>
  <c r="AD40" i="45"/>
  <c r="AC40" i="45"/>
  <c r="R31" i="45"/>
  <c r="Q31" i="45"/>
  <c r="C47" i="44"/>
  <c r="B47" i="44"/>
  <c r="B48" i="44" s="1"/>
  <c r="C44" i="44"/>
  <c r="B44" i="44"/>
  <c r="G34" i="44"/>
  <c r="G33" i="44"/>
  <c r="G35" i="44" s="1"/>
  <c r="G32" i="44"/>
  <c r="G30" i="44"/>
  <c r="G29" i="44"/>
  <c r="G28" i="44"/>
  <c r="G31" i="44" s="1"/>
  <c r="G36" i="44" s="1"/>
  <c r="B21" i="44"/>
  <c r="D20" i="44"/>
  <c r="D19" i="44"/>
  <c r="D21" i="44" s="1"/>
  <c r="D18" i="44"/>
  <c r="D22" i="44" s="1"/>
  <c r="B18" i="44"/>
  <c r="D16" i="44"/>
  <c r="C10" i="44"/>
  <c r="D9" i="44"/>
  <c r="D8" i="44"/>
  <c r="D10" i="44" s="1"/>
  <c r="C7" i="44"/>
  <c r="D6" i="44"/>
  <c r="D5" i="44"/>
  <c r="D7" i="44" s="1"/>
  <c r="M3" i="46" l="1"/>
  <c r="N3" i="46" s="1"/>
  <c r="H66" i="45"/>
  <c r="C48" i="44"/>
  <c r="B22" i="44"/>
  <c r="D11" i="44"/>
  <c r="C11" i="44"/>
  <c r="K24" i="41" l="1"/>
  <c r="J24" i="41"/>
  <c r="L24" i="41" s="1"/>
  <c r="G24" i="41"/>
  <c r="D24" i="41"/>
  <c r="K22" i="41"/>
  <c r="J22" i="41"/>
  <c r="L22" i="41" s="1"/>
  <c r="G22" i="41"/>
  <c r="D22" i="41"/>
  <c r="I18" i="41"/>
  <c r="H18" i="41"/>
  <c r="F18" i="41"/>
  <c r="E18" i="41"/>
  <c r="D18" i="41" s="1"/>
  <c r="C18" i="41"/>
  <c r="B18" i="41"/>
  <c r="K17" i="41"/>
  <c r="J17" i="41"/>
  <c r="G17" i="41"/>
  <c r="D17" i="41"/>
  <c r="K16" i="41"/>
  <c r="J16" i="41"/>
  <c r="L16" i="41" s="1"/>
  <c r="G16" i="41"/>
  <c r="D16" i="41"/>
  <c r="K15" i="41"/>
  <c r="J15" i="41"/>
  <c r="G15" i="41"/>
  <c r="D15" i="41"/>
  <c r="K14" i="41"/>
  <c r="J14" i="41"/>
  <c r="L14" i="41" s="1"/>
  <c r="K13" i="41"/>
  <c r="J13" i="41"/>
  <c r="L13" i="41" s="1"/>
  <c r="P10" i="41"/>
  <c r="P9" i="41"/>
  <c r="I9" i="41"/>
  <c r="H9" i="41"/>
  <c r="G9" i="41"/>
  <c r="C9" i="41"/>
  <c r="B9" i="41"/>
  <c r="P8" i="41"/>
  <c r="K8" i="41"/>
  <c r="L8" i="41" s="1"/>
  <c r="J8" i="41"/>
  <c r="P7" i="41"/>
  <c r="K7" i="41"/>
  <c r="K9" i="41" s="1"/>
  <c r="J7" i="41"/>
  <c r="P6" i="41"/>
  <c r="L6" i="41"/>
  <c r="F11" i="39"/>
  <c r="I2" i="39"/>
  <c r="I3" i="39" s="1"/>
  <c r="I5" i="39" s="1"/>
  <c r="C11" i="38"/>
  <c r="D11" i="38"/>
  <c r="C5" i="37"/>
  <c r="E31" i="36"/>
  <c r="E30" i="36"/>
  <c r="E29" i="36"/>
  <c r="E32" i="36" s="1"/>
  <c r="D44" i="36" s="1"/>
  <c r="G21" i="36"/>
  <c r="H21" i="36" s="1"/>
  <c r="D40" i="36" s="1"/>
  <c r="G20" i="36"/>
  <c r="H20" i="36" s="1"/>
  <c r="D39" i="36" s="1"/>
  <c r="F11" i="36"/>
  <c r="F10" i="36"/>
  <c r="F9" i="36"/>
  <c r="F8" i="36"/>
  <c r="G8" i="36" s="1"/>
  <c r="F7" i="36"/>
  <c r="F6" i="36"/>
  <c r="K36" i="35"/>
  <c r="I42" i="35" s="1"/>
  <c r="K35" i="35"/>
  <c r="I41" i="35" s="1"/>
  <c r="P28" i="35"/>
  <c r="N28" i="35"/>
  <c r="L28" i="35"/>
  <c r="G28" i="35"/>
  <c r="E28" i="35"/>
  <c r="C28" i="35"/>
  <c r="R27" i="35"/>
  <c r="I27" i="35"/>
  <c r="R26" i="35"/>
  <c r="I26" i="35"/>
  <c r="R25" i="35"/>
  <c r="I25" i="35"/>
  <c r="L20" i="35"/>
  <c r="P18" i="35"/>
  <c r="N18" i="35"/>
  <c r="L18" i="35"/>
  <c r="G18" i="35"/>
  <c r="E18" i="35"/>
  <c r="C18" i="35"/>
  <c r="C20" i="35" s="1"/>
  <c r="R17" i="35"/>
  <c r="I17" i="35"/>
  <c r="R16" i="35"/>
  <c r="I16" i="35"/>
  <c r="R15" i="35"/>
  <c r="I15" i="35"/>
  <c r="K6" i="35"/>
  <c r="H44" i="34"/>
  <c r="P44" i="34"/>
  <c r="H45" i="34"/>
  <c r="P45" i="34"/>
  <c r="H46" i="34"/>
  <c r="O46" i="34"/>
  <c r="P46" i="34" s="1"/>
  <c r="P47" i="34" s="1"/>
  <c r="F47" i="34"/>
  <c r="N47" i="34"/>
  <c r="H49" i="34"/>
  <c r="O49" i="34"/>
  <c r="P49" i="34"/>
  <c r="G50" i="34"/>
  <c r="H50" i="34"/>
  <c r="O50" i="34"/>
  <c r="P50" i="34" s="1"/>
  <c r="F51" i="34"/>
  <c r="H51" i="34"/>
  <c r="N51" i="34"/>
  <c r="H57" i="34"/>
  <c r="J57" i="34" s="1"/>
  <c r="F65" i="34" s="1"/>
  <c r="H58" i="34"/>
  <c r="J58" i="34"/>
  <c r="F66" i="34" s="1"/>
  <c r="H59" i="34"/>
  <c r="H8" i="33"/>
  <c r="I9" i="33"/>
  <c r="K9" i="33"/>
  <c r="L9" i="33"/>
  <c r="I10" i="33"/>
  <c r="K10" i="33"/>
  <c r="I11" i="33"/>
  <c r="K11" i="33"/>
  <c r="L11" i="33"/>
  <c r="M11" i="33"/>
  <c r="I12" i="33"/>
  <c r="M12" i="33" s="1"/>
  <c r="K12" i="33"/>
  <c r="L12" i="33"/>
  <c r="H13" i="33"/>
  <c r="H18" i="33" s="1"/>
  <c r="I14" i="33"/>
  <c r="J14" i="33"/>
  <c r="J13" i="33" s="1"/>
  <c r="K14" i="33"/>
  <c r="K13" i="33" s="1"/>
  <c r="L14" i="33"/>
  <c r="L13" i="33" s="1"/>
  <c r="I15" i="33"/>
  <c r="M15" i="33" s="1"/>
  <c r="J15" i="33"/>
  <c r="K15" i="33"/>
  <c r="I16" i="33"/>
  <c r="J16" i="33"/>
  <c r="K16" i="33"/>
  <c r="L16" i="33"/>
  <c r="M16" i="33"/>
  <c r="I17" i="33"/>
  <c r="M17" i="33" s="1"/>
  <c r="J17" i="33"/>
  <c r="K17" i="33"/>
  <c r="L17" i="33"/>
  <c r="J22" i="33"/>
  <c r="J24" i="33" s="1"/>
  <c r="J23" i="33"/>
  <c r="H24" i="33"/>
  <c r="J29" i="33"/>
  <c r="J31" i="33" s="1"/>
  <c r="J30" i="33"/>
  <c r="H31" i="33"/>
  <c r="G18" i="41" l="1"/>
  <c r="K18" i="41"/>
  <c r="K20" i="41" s="1"/>
  <c r="L17" i="41"/>
  <c r="L7" i="41"/>
  <c r="L9" i="41" s="1"/>
  <c r="L15" i="41"/>
  <c r="J18" i="41"/>
  <c r="J9" i="41"/>
  <c r="J20" i="41" s="1"/>
  <c r="I18" i="35"/>
  <c r="D36" i="36"/>
  <c r="D38" i="36"/>
  <c r="G10" i="36"/>
  <c r="D41" i="36" s="1"/>
  <c r="D35" i="36"/>
  <c r="R28" i="35"/>
  <c r="I28" i="35"/>
  <c r="T25" i="35" s="1"/>
  <c r="R18" i="35"/>
  <c r="T15" i="35"/>
  <c r="P48" i="34"/>
  <c r="R44" i="34"/>
  <c r="H47" i="34"/>
  <c r="F62" i="34" s="1"/>
  <c r="P51" i="34"/>
  <c r="F64" i="34" s="1"/>
  <c r="R45" i="34"/>
  <c r="P52" i="34"/>
  <c r="R48" i="34"/>
  <c r="R52" i="34" s="1"/>
  <c r="R49" i="34"/>
  <c r="J59" i="34"/>
  <c r="F67" i="34" s="1"/>
  <c r="F63" i="34"/>
  <c r="I13" i="33"/>
  <c r="M14" i="33"/>
  <c r="M13" i="33" s="1"/>
  <c r="M9" i="33"/>
  <c r="M10" i="33"/>
  <c r="M8" i="33"/>
  <c r="L18" i="41" l="1"/>
  <c r="L20" i="41" s="1"/>
  <c r="I40" i="35"/>
  <c r="D37" i="36"/>
  <c r="D42" i="36"/>
  <c r="G12" i="36"/>
  <c r="K37" i="35"/>
  <c r="I43" i="35" s="1"/>
  <c r="H48" i="34"/>
  <c r="H52" i="34" s="1"/>
  <c r="F68" i="34"/>
  <c r="M18" i="33"/>
  <c r="I44" i="35" l="1"/>
  <c r="D43" i="36"/>
  <c r="J5" i="32" l="1"/>
  <c r="N5" i="32" s="1"/>
  <c r="G6" i="32"/>
  <c r="J4" i="32" s="1"/>
  <c r="G7" i="32"/>
  <c r="A11" i="32"/>
  <c r="B11" i="32"/>
  <c r="C11" i="32"/>
  <c r="D11" i="32"/>
  <c r="E11" i="32"/>
  <c r="F11" i="32"/>
  <c r="G11" i="32"/>
  <c r="J11" i="32"/>
  <c r="K12" i="32"/>
  <c r="Q12" i="32" s="1"/>
  <c r="M12" i="32"/>
  <c r="N12" i="32"/>
  <c r="M13" i="32"/>
  <c r="K14" i="32"/>
  <c r="Q13" i="32" s="1"/>
  <c r="M14" i="32"/>
  <c r="N14" i="32"/>
  <c r="K15" i="32"/>
  <c r="Q14" i="32" s="1"/>
  <c r="M15" i="32"/>
  <c r="N15" i="32"/>
  <c r="K16" i="32"/>
  <c r="Q15" i="32" s="1"/>
  <c r="M16" i="32"/>
  <c r="N16" i="32"/>
  <c r="K17" i="32"/>
  <c r="M17" i="32"/>
  <c r="N17" i="32" s="1"/>
  <c r="R16" i="32" s="1"/>
  <c r="S16" i="32" s="1"/>
  <c r="K19" i="32"/>
  <c r="Q17" i="32" s="1"/>
  <c r="M19" i="32"/>
  <c r="N19" i="32"/>
  <c r="M20" i="32"/>
  <c r="K21" i="32"/>
  <c r="Q18" i="32" s="1"/>
  <c r="M21" i="32"/>
  <c r="S21" i="32"/>
  <c r="M22" i="32"/>
  <c r="N21" i="32" s="1"/>
  <c r="R18" i="32" s="1"/>
  <c r="S18" i="32" s="1"/>
  <c r="S22" i="32"/>
  <c r="K23" i="32"/>
  <c r="Q19" i="32" s="1"/>
  <c r="M23" i="32"/>
  <c r="N23" i="32"/>
  <c r="S23" i="32"/>
  <c r="K24" i="32"/>
  <c r="Q20" i="32" s="1"/>
  <c r="M24" i="32"/>
  <c r="N24" i="32"/>
  <c r="R20" i="32" s="1"/>
  <c r="S20" i="32" s="1"/>
  <c r="S24" i="32"/>
  <c r="K25" i="32"/>
  <c r="M25" i="32"/>
  <c r="N25" i="32"/>
  <c r="S25" i="32"/>
  <c r="A26" i="32"/>
  <c r="B26" i="32"/>
  <c r="C26" i="32"/>
  <c r="D26" i="32"/>
  <c r="E26" i="32"/>
  <c r="F26" i="32"/>
  <c r="G26" i="32"/>
  <c r="J26" i="32"/>
  <c r="K27" i="32"/>
  <c r="M27" i="32"/>
  <c r="N27" i="32" s="1"/>
  <c r="M28" i="32"/>
  <c r="K29" i="32"/>
  <c r="M29" i="32"/>
  <c r="N29" i="32" s="1"/>
  <c r="R13" i="32" s="1"/>
  <c r="S13" i="32" s="1"/>
  <c r="K30" i="32"/>
  <c r="M30" i="32"/>
  <c r="N30" i="32"/>
  <c r="R14" i="32" s="1"/>
  <c r="S14" i="32" s="1"/>
  <c r="K31" i="32"/>
  <c r="M31" i="32"/>
  <c r="N31" i="32"/>
  <c r="R15" i="32" s="1"/>
  <c r="S15" i="32" s="1"/>
  <c r="K32" i="32"/>
  <c r="M32" i="32"/>
  <c r="N32" i="32"/>
  <c r="K34" i="32"/>
  <c r="M34" i="32"/>
  <c r="M35" i="32"/>
  <c r="N34" i="32" s="1"/>
  <c r="K36" i="32"/>
  <c r="M36" i="32"/>
  <c r="N36" i="32" s="1"/>
  <c r="M37" i="32"/>
  <c r="K38" i="32"/>
  <c r="M38" i="32"/>
  <c r="N38" i="32" s="1"/>
  <c r="R19" i="32" s="1"/>
  <c r="S19" i="32" s="1"/>
  <c r="K39" i="32"/>
  <c r="M39" i="32"/>
  <c r="M40" i="32"/>
  <c r="N39" i="32" s="1"/>
  <c r="K41" i="32"/>
  <c r="Q26" i="32" s="1"/>
  <c r="M41" i="32"/>
  <c r="N41" i="32" s="1"/>
  <c r="R26" i="32" s="1"/>
  <c r="S26" i="32" s="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41" i="31" s="1"/>
  <c r="H35" i="31"/>
  <c r="H36" i="31"/>
  <c r="H37" i="31"/>
  <c r="H38" i="31"/>
  <c r="H39" i="31"/>
  <c r="H40" i="31"/>
  <c r="V213" i="30"/>
  <c r="V212" i="30" s="1"/>
  <c r="U213" i="30"/>
  <c r="U212" i="30" s="1"/>
  <c r="T213" i="30"/>
  <c r="T212" i="30" s="1"/>
  <c r="S213" i="30"/>
  <c r="S212" i="30" s="1"/>
  <c r="R213" i="30"/>
  <c r="Q213" i="30"/>
  <c r="Q212" i="30" s="1"/>
  <c r="P213" i="30"/>
  <c r="O213" i="30"/>
  <c r="O212" i="30" s="1"/>
  <c r="N213" i="30"/>
  <c r="M213" i="30"/>
  <c r="M212" i="30" s="1"/>
  <c r="L213" i="30"/>
  <c r="L212" i="30" s="1"/>
  <c r="K213" i="30"/>
  <c r="K212" i="30" s="1"/>
  <c r="J213" i="30"/>
  <c r="J212" i="30" s="1"/>
  <c r="I213" i="30"/>
  <c r="I212" i="30" s="1"/>
  <c r="H213" i="30"/>
  <c r="H212" i="30" s="1"/>
  <c r="G213" i="30"/>
  <c r="G212" i="30" s="1"/>
  <c r="F213" i="30"/>
  <c r="E213" i="30"/>
  <c r="D213" i="30"/>
  <c r="D212" i="30" s="1"/>
  <c r="C213" i="30"/>
  <c r="R212" i="30"/>
  <c r="P212" i="30"/>
  <c r="N212" i="30"/>
  <c r="F212" i="30"/>
  <c r="E212" i="30"/>
  <c r="C212" i="30"/>
  <c r="V209" i="30"/>
  <c r="U209" i="30"/>
  <c r="U208" i="30" s="1"/>
  <c r="T209" i="30"/>
  <c r="T208" i="30" s="1"/>
  <c r="S209" i="30"/>
  <c r="S208" i="30" s="1"/>
  <c r="R209" i="30"/>
  <c r="Q209" i="30"/>
  <c r="Q208" i="30" s="1"/>
  <c r="P209" i="30"/>
  <c r="O209" i="30"/>
  <c r="O208" i="30" s="1"/>
  <c r="N209" i="30"/>
  <c r="N208" i="30" s="1"/>
  <c r="M209" i="30"/>
  <c r="M208" i="30" s="1"/>
  <c r="L209" i="30"/>
  <c r="L208" i="30" s="1"/>
  <c r="K209" i="30"/>
  <c r="K208" i="30" s="1"/>
  <c r="J209" i="30"/>
  <c r="I209" i="30"/>
  <c r="I208" i="30" s="1"/>
  <c r="H209" i="30"/>
  <c r="H208" i="30" s="1"/>
  <c r="G209" i="30"/>
  <c r="G208" i="30" s="1"/>
  <c r="F209" i="30"/>
  <c r="E209" i="30"/>
  <c r="D209" i="30"/>
  <c r="D208" i="30" s="1"/>
  <c r="C209" i="30"/>
  <c r="C208" i="30" s="1"/>
  <c r="V208" i="30"/>
  <c r="R208" i="30"/>
  <c r="P208" i="30"/>
  <c r="J208" i="30"/>
  <c r="F208" i="30"/>
  <c r="E208" i="30"/>
  <c r="V205" i="30"/>
  <c r="U205" i="30"/>
  <c r="T205" i="30"/>
  <c r="S205" i="30"/>
  <c r="R205" i="30"/>
  <c r="Q205" i="30"/>
  <c r="P205" i="30"/>
  <c r="O205" i="30"/>
  <c r="N205" i="30"/>
  <c r="M205" i="30"/>
  <c r="L205" i="30"/>
  <c r="K205" i="30"/>
  <c r="J205" i="30"/>
  <c r="I205" i="30"/>
  <c r="H205" i="30"/>
  <c r="G205" i="30"/>
  <c r="F205" i="30"/>
  <c r="E205" i="30"/>
  <c r="D205" i="30"/>
  <c r="C205" i="30"/>
  <c r="V200" i="30"/>
  <c r="U200" i="30"/>
  <c r="T200" i="30"/>
  <c r="S200" i="30"/>
  <c r="R200" i="30"/>
  <c r="Q200" i="30"/>
  <c r="P200" i="30"/>
  <c r="O200" i="30"/>
  <c r="N200" i="30"/>
  <c r="M200" i="30"/>
  <c r="L200" i="30"/>
  <c r="K200" i="30"/>
  <c r="J200" i="30"/>
  <c r="I200" i="30"/>
  <c r="H200" i="30"/>
  <c r="G200" i="30"/>
  <c r="F200" i="30"/>
  <c r="E200" i="30"/>
  <c r="D200" i="30"/>
  <c r="C200" i="30"/>
  <c r="V197" i="30"/>
  <c r="U197" i="30"/>
  <c r="T197" i="30"/>
  <c r="S197" i="30"/>
  <c r="R197" i="30"/>
  <c r="Q197" i="30"/>
  <c r="P197" i="30"/>
  <c r="O197" i="30"/>
  <c r="N197" i="30"/>
  <c r="M197" i="30"/>
  <c r="L197" i="30"/>
  <c r="K197" i="30"/>
  <c r="J197" i="30"/>
  <c r="I197" i="30"/>
  <c r="H197" i="30"/>
  <c r="G197" i="30"/>
  <c r="F197" i="30"/>
  <c r="E197" i="30"/>
  <c r="D197" i="30"/>
  <c r="C197" i="30"/>
  <c r="V194" i="30"/>
  <c r="U194" i="30"/>
  <c r="T194" i="30"/>
  <c r="S194" i="30"/>
  <c r="R194" i="30"/>
  <c r="R189" i="30" s="1"/>
  <c r="Q194" i="30"/>
  <c r="P194" i="30"/>
  <c r="O194" i="30"/>
  <c r="N194" i="30"/>
  <c r="M194" i="30"/>
  <c r="L194" i="30"/>
  <c r="K194" i="30"/>
  <c r="J194" i="30"/>
  <c r="I194" i="30"/>
  <c r="H194" i="30"/>
  <c r="G194" i="30"/>
  <c r="F194" i="30"/>
  <c r="F189" i="30" s="1"/>
  <c r="E194" i="30"/>
  <c r="D194" i="30"/>
  <c r="C194" i="30"/>
  <c r="V190" i="30"/>
  <c r="U190" i="30"/>
  <c r="T190" i="30"/>
  <c r="T189" i="30" s="1"/>
  <c r="S190" i="30"/>
  <c r="R190" i="30"/>
  <c r="Q190" i="30"/>
  <c r="Q189" i="30" s="1"/>
  <c r="P190" i="30"/>
  <c r="O190" i="30"/>
  <c r="N190" i="30"/>
  <c r="N189" i="30" s="1"/>
  <c r="M190" i="30"/>
  <c r="L190" i="30"/>
  <c r="K190" i="30"/>
  <c r="K189" i="30" s="1"/>
  <c r="J190" i="30"/>
  <c r="I190" i="30"/>
  <c r="H190" i="30"/>
  <c r="H189" i="30" s="1"/>
  <c r="G190" i="30"/>
  <c r="F190" i="30"/>
  <c r="E190" i="30"/>
  <c r="D190" i="30"/>
  <c r="C190" i="30"/>
  <c r="C189" i="30" s="1"/>
  <c r="V189" i="30"/>
  <c r="P189" i="30"/>
  <c r="L189" i="30"/>
  <c r="J189" i="30"/>
  <c r="E189" i="30"/>
  <c r="V183" i="30"/>
  <c r="U183" i="30"/>
  <c r="T183" i="30"/>
  <c r="S183" i="30"/>
  <c r="R183" i="30"/>
  <c r="Q183" i="30"/>
  <c r="P183" i="30"/>
  <c r="O183" i="30"/>
  <c r="N183" i="30"/>
  <c r="M183" i="30"/>
  <c r="L183" i="30"/>
  <c r="K183" i="30"/>
  <c r="J183" i="30"/>
  <c r="I183" i="30"/>
  <c r="H183" i="30"/>
  <c r="G183" i="30"/>
  <c r="F183" i="30"/>
  <c r="E183" i="30"/>
  <c r="D183" i="30"/>
  <c r="C183" i="30"/>
  <c r="V181" i="30"/>
  <c r="U181" i="30"/>
  <c r="T181" i="30"/>
  <c r="S181" i="30"/>
  <c r="R181" i="30"/>
  <c r="Q181" i="30"/>
  <c r="P181" i="30"/>
  <c r="O181" i="30"/>
  <c r="N181" i="30"/>
  <c r="M181" i="30"/>
  <c r="L181" i="30"/>
  <c r="K181" i="30"/>
  <c r="J181" i="30"/>
  <c r="I181" i="30"/>
  <c r="H181" i="30"/>
  <c r="G181" i="30"/>
  <c r="F181" i="30"/>
  <c r="E181" i="30"/>
  <c r="D181" i="30"/>
  <c r="C181" i="30"/>
  <c r="V177" i="30"/>
  <c r="U177" i="30"/>
  <c r="T177" i="30"/>
  <c r="S177" i="30"/>
  <c r="R177" i="30"/>
  <c r="Q177" i="30"/>
  <c r="P177" i="30"/>
  <c r="O177" i="30"/>
  <c r="N177" i="30"/>
  <c r="M177" i="30"/>
  <c r="L177" i="30"/>
  <c r="K177" i="30"/>
  <c r="J177" i="30"/>
  <c r="I177" i="30"/>
  <c r="H177" i="30"/>
  <c r="G177" i="30"/>
  <c r="F177" i="30"/>
  <c r="E177" i="30"/>
  <c r="D177" i="30"/>
  <c r="C177" i="30"/>
  <c r="V175" i="30"/>
  <c r="U175" i="30"/>
  <c r="T175" i="30"/>
  <c r="S175" i="30"/>
  <c r="R175" i="30"/>
  <c r="R172" i="30" s="1"/>
  <c r="Q175" i="30"/>
  <c r="P175" i="30"/>
  <c r="P172" i="30" s="1"/>
  <c r="O175" i="30"/>
  <c r="N175" i="30"/>
  <c r="M175" i="30"/>
  <c r="L175" i="30"/>
  <c r="L172" i="30" s="1"/>
  <c r="K175" i="30"/>
  <c r="J175" i="30"/>
  <c r="J172" i="30" s="1"/>
  <c r="I175" i="30"/>
  <c r="H175" i="30"/>
  <c r="G175" i="30"/>
  <c r="F175" i="30"/>
  <c r="E175" i="30"/>
  <c r="D175" i="30"/>
  <c r="C175" i="30"/>
  <c r="V173" i="30"/>
  <c r="U173" i="30"/>
  <c r="T173" i="30"/>
  <c r="T172" i="30" s="1"/>
  <c r="S173" i="30"/>
  <c r="R173" i="30"/>
  <c r="Q173" i="30"/>
  <c r="Q172" i="30" s="1"/>
  <c r="P173" i="30"/>
  <c r="O173" i="30"/>
  <c r="N173" i="30"/>
  <c r="N172" i="30" s="1"/>
  <c r="M173" i="30"/>
  <c r="L173" i="30"/>
  <c r="K173" i="30"/>
  <c r="K172" i="30" s="1"/>
  <c r="J173" i="30"/>
  <c r="I173" i="30"/>
  <c r="H173" i="30"/>
  <c r="G173" i="30"/>
  <c r="F173" i="30"/>
  <c r="F172" i="30" s="1"/>
  <c r="E173" i="30"/>
  <c r="D173" i="30"/>
  <c r="C173" i="30"/>
  <c r="V172" i="30"/>
  <c r="H172" i="30"/>
  <c r="E172" i="30"/>
  <c r="C172" i="30"/>
  <c r="V147" i="30"/>
  <c r="U147" i="30"/>
  <c r="T147" i="30"/>
  <c r="S147" i="30"/>
  <c r="R147" i="30"/>
  <c r="Q147" i="30"/>
  <c r="P147" i="30"/>
  <c r="O147" i="30"/>
  <c r="N147" i="30"/>
  <c r="M147" i="30"/>
  <c r="L147" i="30"/>
  <c r="K147" i="30"/>
  <c r="J147" i="30"/>
  <c r="I147" i="30"/>
  <c r="H147" i="30"/>
  <c r="G147" i="30"/>
  <c r="F147" i="30"/>
  <c r="E147" i="30"/>
  <c r="D147" i="30"/>
  <c r="C147" i="30"/>
  <c r="V145" i="30"/>
  <c r="U145" i="30"/>
  <c r="T145" i="30"/>
  <c r="S145" i="30"/>
  <c r="R145" i="30"/>
  <c r="Q145" i="30"/>
  <c r="P145" i="30"/>
  <c r="O145" i="30"/>
  <c r="N145" i="30"/>
  <c r="M145" i="30"/>
  <c r="L145" i="30"/>
  <c r="K145" i="30"/>
  <c r="J145" i="30"/>
  <c r="I145" i="30"/>
  <c r="H145" i="30"/>
  <c r="G145" i="30"/>
  <c r="F145" i="30"/>
  <c r="E145" i="30"/>
  <c r="D145" i="30"/>
  <c r="C145" i="30"/>
  <c r="V140" i="30"/>
  <c r="U140" i="30"/>
  <c r="T140" i="30"/>
  <c r="S140" i="30"/>
  <c r="R140" i="30"/>
  <c r="Q140" i="30"/>
  <c r="P140" i="30"/>
  <c r="O140" i="30"/>
  <c r="N140" i="30"/>
  <c r="M140" i="30"/>
  <c r="L140" i="30"/>
  <c r="K140" i="30"/>
  <c r="J140" i="30"/>
  <c r="I140" i="30"/>
  <c r="H140" i="30"/>
  <c r="G140" i="30"/>
  <c r="F140" i="30"/>
  <c r="E140" i="30"/>
  <c r="D140" i="30"/>
  <c r="C140" i="30"/>
  <c r="V137" i="30"/>
  <c r="U137" i="30"/>
  <c r="T137" i="30"/>
  <c r="S137" i="30"/>
  <c r="R137" i="30"/>
  <c r="Q137" i="30"/>
  <c r="P137" i="30"/>
  <c r="O137" i="30"/>
  <c r="N137" i="30"/>
  <c r="M137" i="30"/>
  <c r="L137" i="30"/>
  <c r="K137" i="30"/>
  <c r="K130" i="30" s="1"/>
  <c r="J137" i="30"/>
  <c r="I137" i="30"/>
  <c r="H137" i="30"/>
  <c r="G137" i="30"/>
  <c r="F137" i="30"/>
  <c r="E137" i="30"/>
  <c r="D137" i="30"/>
  <c r="C137" i="30"/>
  <c r="V134" i="30"/>
  <c r="U134" i="30"/>
  <c r="T134" i="30"/>
  <c r="T130" i="30" s="1"/>
  <c r="S134" i="30"/>
  <c r="R134" i="30"/>
  <c r="Q134" i="30"/>
  <c r="Q130" i="30" s="1"/>
  <c r="P134" i="30"/>
  <c r="O134" i="30"/>
  <c r="N134" i="30"/>
  <c r="N130" i="30" s="1"/>
  <c r="M134" i="30"/>
  <c r="L134" i="30"/>
  <c r="K134" i="30"/>
  <c r="J134" i="30"/>
  <c r="I134" i="30"/>
  <c r="H134" i="30"/>
  <c r="H130" i="30" s="1"/>
  <c r="G134" i="30"/>
  <c r="F134" i="30"/>
  <c r="E134" i="30"/>
  <c r="D134" i="30"/>
  <c r="C134" i="30"/>
  <c r="V131" i="30"/>
  <c r="U131" i="30"/>
  <c r="U130" i="30" s="1"/>
  <c r="T131" i="30"/>
  <c r="S131" i="30"/>
  <c r="R131" i="30"/>
  <c r="R130" i="30" s="1"/>
  <c r="Q131" i="30"/>
  <c r="P131" i="30"/>
  <c r="O131" i="30"/>
  <c r="N131" i="30"/>
  <c r="M131" i="30"/>
  <c r="M130" i="30" s="1"/>
  <c r="L131" i="30"/>
  <c r="L130" i="30" s="1"/>
  <c r="K131" i="30"/>
  <c r="J131" i="30"/>
  <c r="I131" i="30"/>
  <c r="H131" i="30"/>
  <c r="G131" i="30"/>
  <c r="F131" i="30"/>
  <c r="F130" i="30" s="1"/>
  <c r="E131" i="30"/>
  <c r="D131" i="30"/>
  <c r="D130" i="30" s="1"/>
  <c r="C131" i="30"/>
  <c r="C130" i="30" s="1"/>
  <c r="S130" i="30"/>
  <c r="O130" i="30"/>
  <c r="I130" i="30"/>
  <c r="G130" i="30"/>
  <c r="V120" i="30"/>
  <c r="U120" i="30"/>
  <c r="T120" i="30"/>
  <c r="S120" i="30"/>
  <c r="R120" i="30"/>
  <c r="Q120" i="30"/>
  <c r="P120" i="30"/>
  <c r="O120" i="30"/>
  <c r="N120" i="30"/>
  <c r="M120" i="30"/>
  <c r="L120" i="30"/>
  <c r="K120" i="30"/>
  <c r="J120" i="30"/>
  <c r="I120" i="30"/>
  <c r="H120" i="30"/>
  <c r="G120" i="30"/>
  <c r="F120" i="30"/>
  <c r="E120" i="30"/>
  <c r="D120" i="30"/>
  <c r="C120" i="30"/>
  <c r="V113" i="30"/>
  <c r="U113" i="30"/>
  <c r="T113" i="30"/>
  <c r="S113" i="30"/>
  <c r="R113" i="30"/>
  <c r="R112" i="30" s="1"/>
  <c r="Q113" i="30"/>
  <c r="Q112" i="30" s="1"/>
  <c r="P113" i="30"/>
  <c r="O113" i="30"/>
  <c r="N113" i="30"/>
  <c r="M113" i="30"/>
  <c r="L113" i="30"/>
  <c r="L112" i="30" s="1"/>
  <c r="K113" i="30"/>
  <c r="K112" i="30" s="1"/>
  <c r="J113" i="30"/>
  <c r="I113" i="30"/>
  <c r="H113" i="30"/>
  <c r="G113" i="30"/>
  <c r="F113" i="30"/>
  <c r="F112" i="30" s="1"/>
  <c r="E113" i="30"/>
  <c r="E112" i="30" s="1"/>
  <c r="D113" i="30"/>
  <c r="C113" i="30"/>
  <c r="V112" i="30"/>
  <c r="P112" i="30"/>
  <c r="N112" i="30"/>
  <c r="J112" i="30"/>
  <c r="H112" i="30"/>
  <c r="C112" i="30"/>
  <c r="V110" i="30"/>
  <c r="U110" i="30"/>
  <c r="T110" i="30"/>
  <c r="S110" i="30"/>
  <c r="R110" i="30"/>
  <c r="Q110" i="30"/>
  <c r="P110" i="30"/>
  <c r="O110" i="30"/>
  <c r="N110" i="30"/>
  <c r="M110" i="30"/>
  <c r="L110" i="30"/>
  <c r="K110" i="30"/>
  <c r="J110" i="30"/>
  <c r="I110" i="30"/>
  <c r="H110" i="30"/>
  <c r="G110" i="30"/>
  <c r="F110" i="30"/>
  <c r="E110" i="30"/>
  <c r="D110" i="30"/>
  <c r="C110" i="30"/>
  <c r="V107" i="30"/>
  <c r="U107" i="30"/>
  <c r="T107" i="30"/>
  <c r="S107" i="30"/>
  <c r="R107" i="30"/>
  <c r="Q107" i="30"/>
  <c r="P107" i="30"/>
  <c r="O107" i="30"/>
  <c r="N107" i="30"/>
  <c r="M107" i="30"/>
  <c r="L107" i="30"/>
  <c r="K107" i="30"/>
  <c r="J107" i="30"/>
  <c r="I107" i="30"/>
  <c r="H107" i="30"/>
  <c r="G107" i="30"/>
  <c r="F107" i="30"/>
  <c r="E107" i="30"/>
  <c r="D107" i="30"/>
  <c r="C107" i="30"/>
  <c r="V95" i="30"/>
  <c r="U95" i="30"/>
  <c r="T95" i="30"/>
  <c r="S95" i="30"/>
  <c r="R95" i="30"/>
  <c r="Q95" i="30"/>
  <c r="P95" i="30"/>
  <c r="O95" i="30"/>
  <c r="N95" i="30"/>
  <c r="M95" i="30"/>
  <c r="L95" i="30"/>
  <c r="K95" i="30"/>
  <c r="J95" i="30"/>
  <c r="I95" i="30"/>
  <c r="H95" i="30"/>
  <c r="G95" i="30"/>
  <c r="F95" i="30"/>
  <c r="E95" i="30"/>
  <c r="D95" i="30"/>
  <c r="C95" i="30"/>
  <c r="V84" i="30"/>
  <c r="U84" i="30"/>
  <c r="T84" i="30"/>
  <c r="S84" i="30"/>
  <c r="R84" i="30"/>
  <c r="Q84" i="30"/>
  <c r="P84" i="30"/>
  <c r="O84" i="30"/>
  <c r="N84" i="30"/>
  <c r="M84" i="30"/>
  <c r="L84" i="30"/>
  <c r="K84" i="30"/>
  <c r="J84" i="30"/>
  <c r="I84" i="30"/>
  <c r="H84" i="30"/>
  <c r="G84" i="30"/>
  <c r="F84" i="30"/>
  <c r="E84" i="30"/>
  <c r="D84" i="30"/>
  <c r="C84" i="30"/>
  <c r="V74" i="30"/>
  <c r="U74" i="30"/>
  <c r="T74" i="30"/>
  <c r="S74" i="30"/>
  <c r="R74" i="30"/>
  <c r="Q74" i="30"/>
  <c r="P74" i="30"/>
  <c r="O74" i="30"/>
  <c r="N74" i="30"/>
  <c r="M74" i="30"/>
  <c r="L74" i="30"/>
  <c r="K74" i="30"/>
  <c r="J74" i="30"/>
  <c r="I74" i="30"/>
  <c r="H74" i="30"/>
  <c r="G74" i="30"/>
  <c r="F74" i="30"/>
  <c r="E74" i="30"/>
  <c r="D74" i="30"/>
  <c r="C74" i="30"/>
  <c r="V66" i="30"/>
  <c r="U66" i="30"/>
  <c r="T66" i="30"/>
  <c r="S66" i="30"/>
  <c r="R66" i="30"/>
  <c r="Q66" i="30"/>
  <c r="P66" i="30"/>
  <c r="O66" i="30"/>
  <c r="N66" i="30"/>
  <c r="M66" i="30"/>
  <c r="L66" i="30"/>
  <c r="K66" i="30"/>
  <c r="J66" i="30"/>
  <c r="I66" i="30"/>
  <c r="H66" i="30"/>
  <c r="G66" i="30"/>
  <c r="F66" i="30"/>
  <c r="E66" i="30"/>
  <c r="D66" i="30"/>
  <c r="C66" i="30"/>
  <c r="V61" i="30"/>
  <c r="U61" i="30"/>
  <c r="T61" i="30"/>
  <c r="S61" i="30"/>
  <c r="R61" i="30"/>
  <c r="Q61" i="30"/>
  <c r="P61" i="30"/>
  <c r="O61" i="30"/>
  <c r="N61" i="30"/>
  <c r="M61" i="30"/>
  <c r="L61" i="30"/>
  <c r="K61" i="30"/>
  <c r="J61" i="30"/>
  <c r="I61" i="30"/>
  <c r="H61" i="30"/>
  <c r="G61" i="30"/>
  <c r="F61" i="30"/>
  <c r="E61" i="30"/>
  <c r="D61" i="30"/>
  <c r="C61" i="30"/>
  <c r="V53" i="30"/>
  <c r="U53" i="30"/>
  <c r="T53" i="30"/>
  <c r="S53" i="30"/>
  <c r="R53" i="30"/>
  <c r="Q53" i="30"/>
  <c r="P53" i="30"/>
  <c r="O53" i="30"/>
  <c r="N53" i="30"/>
  <c r="M53" i="30"/>
  <c r="L53" i="30"/>
  <c r="K53" i="30"/>
  <c r="J53" i="30"/>
  <c r="I53" i="30"/>
  <c r="H53" i="30"/>
  <c r="G53" i="30"/>
  <c r="F53" i="30"/>
  <c r="E53" i="30"/>
  <c r="D53" i="30"/>
  <c r="D41" i="30" s="1"/>
  <c r="C53" i="30"/>
  <c r="V49" i="30"/>
  <c r="U49" i="30"/>
  <c r="T49" i="30"/>
  <c r="S49" i="30"/>
  <c r="S41" i="30" s="1"/>
  <c r="R49" i="30"/>
  <c r="Q49" i="30"/>
  <c r="P49" i="30"/>
  <c r="O49" i="30"/>
  <c r="N49" i="30"/>
  <c r="M49" i="30"/>
  <c r="M41" i="30" s="1"/>
  <c r="L49" i="30"/>
  <c r="K49" i="30"/>
  <c r="J49" i="30"/>
  <c r="I49" i="30"/>
  <c r="H49" i="30"/>
  <c r="G49" i="30"/>
  <c r="G41" i="30" s="1"/>
  <c r="F49" i="30"/>
  <c r="E49" i="30"/>
  <c r="D49" i="30"/>
  <c r="C49" i="30"/>
  <c r="V42" i="30"/>
  <c r="U42" i="30"/>
  <c r="U41" i="30" s="1"/>
  <c r="T42" i="30"/>
  <c r="T41" i="30" s="1"/>
  <c r="S42" i="30"/>
  <c r="R42" i="30"/>
  <c r="Q42" i="30"/>
  <c r="Q41" i="30" s="1"/>
  <c r="P42" i="30"/>
  <c r="O42" i="30"/>
  <c r="N42" i="30"/>
  <c r="N41" i="30" s="1"/>
  <c r="M42" i="30"/>
  <c r="L42" i="30"/>
  <c r="K42" i="30"/>
  <c r="K41" i="30" s="1"/>
  <c r="J42" i="30"/>
  <c r="I42" i="30"/>
  <c r="I41" i="30" s="1"/>
  <c r="H42" i="30"/>
  <c r="H41" i="30" s="1"/>
  <c r="G42" i="30"/>
  <c r="F42" i="30"/>
  <c r="E42" i="30"/>
  <c r="E41" i="30" s="1"/>
  <c r="D42" i="30"/>
  <c r="C42" i="30"/>
  <c r="O41" i="30"/>
  <c r="V19" i="30"/>
  <c r="U19" i="30"/>
  <c r="T19" i="30"/>
  <c r="S19" i="30"/>
  <c r="R19" i="30"/>
  <c r="Q19" i="30"/>
  <c r="P19" i="30"/>
  <c r="O19" i="30"/>
  <c r="N19" i="30"/>
  <c r="M19" i="30"/>
  <c r="L19" i="30"/>
  <c r="K19" i="30"/>
  <c r="J19" i="30"/>
  <c r="I19" i="30"/>
  <c r="H19" i="30"/>
  <c r="G19" i="30"/>
  <c r="F19" i="30"/>
  <c r="E19" i="30"/>
  <c r="D19" i="30"/>
  <c r="C19" i="30"/>
  <c r="V14" i="30"/>
  <c r="U14" i="30"/>
  <c r="T14" i="30"/>
  <c r="S14" i="30"/>
  <c r="S9" i="30" s="1"/>
  <c r="R14" i="30"/>
  <c r="Q14" i="30"/>
  <c r="P14" i="30"/>
  <c r="O14" i="30"/>
  <c r="N14" i="30"/>
  <c r="M14" i="30"/>
  <c r="M9" i="30" s="1"/>
  <c r="L14" i="30"/>
  <c r="K14" i="30"/>
  <c r="J14" i="30"/>
  <c r="I14" i="30"/>
  <c r="H14" i="30"/>
  <c r="G14" i="30"/>
  <c r="G9" i="30" s="1"/>
  <c r="F14" i="30"/>
  <c r="E14" i="30"/>
  <c r="D14" i="30"/>
  <c r="C14" i="30"/>
  <c r="V10" i="30"/>
  <c r="U10" i="30"/>
  <c r="T10" i="30"/>
  <c r="T9" i="30" s="1"/>
  <c r="S10" i="30"/>
  <c r="R10" i="30"/>
  <c r="Q10" i="30"/>
  <c r="P10" i="30"/>
  <c r="O10" i="30"/>
  <c r="N10" i="30"/>
  <c r="N9" i="30" s="1"/>
  <c r="M10" i="30"/>
  <c r="L10" i="30"/>
  <c r="K10" i="30"/>
  <c r="K9" i="30" s="1"/>
  <c r="K8" i="30" s="1"/>
  <c r="J10" i="30"/>
  <c r="I10" i="30"/>
  <c r="H10" i="30"/>
  <c r="H9" i="30" s="1"/>
  <c r="G10" i="30"/>
  <c r="F10" i="30"/>
  <c r="F9" i="30" s="1"/>
  <c r="E10" i="30"/>
  <c r="E9" i="30" s="1"/>
  <c r="D10" i="30"/>
  <c r="C10" i="30"/>
  <c r="U9" i="30"/>
  <c r="Q9" i="30"/>
  <c r="O9" i="30"/>
  <c r="I9" i="30"/>
  <c r="D9" i="30"/>
  <c r="R17" i="32" l="1"/>
  <c r="S17" i="32" s="1"/>
  <c r="Q27" i="32"/>
  <c r="N26" i="32"/>
  <c r="R12" i="32"/>
  <c r="N11" i="32"/>
  <c r="N4" i="32"/>
  <c r="N7" i="32" s="1"/>
  <c r="R5" i="32"/>
  <c r="S5" i="32" s="1"/>
  <c r="J7" i="32"/>
  <c r="Q4" i="32" s="1"/>
  <c r="Q5" i="32" s="1"/>
  <c r="R4" i="32"/>
  <c r="L9" i="30"/>
  <c r="L8" i="30" s="1"/>
  <c r="R9" i="30"/>
  <c r="C41" i="30"/>
  <c r="I112" i="30"/>
  <c r="O112" i="30"/>
  <c r="O8" i="30" s="1"/>
  <c r="U112" i="30"/>
  <c r="J130" i="30"/>
  <c r="P130" i="30"/>
  <c r="V130" i="30"/>
  <c r="I189" i="30"/>
  <c r="O189" i="30"/>
  <c r="U189" i="30"/>
  <c r="J41" i="30"/>
  <c r="P41" i="30"/>
  <c r="V41" i="30"/>
  <c r="D112" i="30"/>
  <c r="T112" i="30"/>
  <c r="E130" i="30"/>
  <c r="E8" i="30" s="1"/>
  <c r="G172" i="30"/>
  <c r="G8" i="30" s="1"/>
  <c r="M172" i="30"/>
  <c r="S172" i="30"/>
  <c r="D189" i="30"/>
  <c r="N8" i="30"/>
  <c r="I172" i="30"/>
  <c r="I8" i="30" s="1"/>
  <c r="O172" i="30"/>
  <c r="U172" i="30"/>
  <c r="H8" i="30"/>
  <c r="C9" i="30"/>
  <c r="F41" i="30"/>
  <c r="F8" i="30" s="1"/>
  <c r="L41" i="30"/>
  <c r="R41" i="30"/>
  <c r="R8" i="30" s="1"/>
  <c r="J9" i="30"/>
  <c r="P9" i="30"/>
  <c r="P8" i="30" s="1"/>
  <c r="V9" i="30"/>
  <c r="G112" i="30"/>
  <c r="M112" i="30"/>
  <c r="M8" i="30" s="1"/>
  <c r="S112" i="30"/>
  <c r="D172" i="30"/>
  <c r="G189" i="30"/>
  <c r="M189" i="30"/>
  <c r="S189" i="30"/>
  <c r="U8" i="30"/>
  <c r="T8" i="30"/>
  <c r="D8" i="30"/>
  <c r="Q8" i="30"/>
  <c r="S8" i="30"/>
  <c r="N42" i="32" l="1"/>
  <c r="N43" i="32" s="1"/>
  <c r="S12" i="32"/>
  <c r="R27" i="32"/>
  <c r="S27" i="32" s="1"/>
  <c r="R6" i="32"/>
  <c r="R28" i="32" s="1"/>
  <c r="S28" i="32" s="1"/>
  <c r="S4" i="32"/>
  <c r="S6" i="32" s="1"/>
  <c r="V8" i="30"/>
  <c r="C8" i="30"/>
  <c r="J8" i="30"/>
  <c r="C252" i="25" l="1"/>
  <c r="C251" i="25" s="1"/>
  <c r="C248" i="25"/>
  <c r="C247" i="25" s="1"/>
  <c r="C244" i="25"/>
  <c r="C239" i="25"/>
  <c r="C236" i="25"/>
  <c r="C229" i="25"/>
  <c r="C228" i="25" s="1"/>
  <c r="C222" i="25"/>
  <c r="C216" i="25"/>
  <c r="C207" i="25"/>
  <c r="C205" i="25"/>
  <c r="C201" i="25"/>
  <c r="C199" i="25"/>
  <c r="C197" i="25"/>
  <c r="C193" i="25"/>
  <c r="C189" i="25"/>
  <c r="C187" i="25"/>
  <c r="C184" i="25"/>
  <c r="C182" i="25"/>
  <c r="C174" i="25"/>
  <c r="C171" i="25"/>
  <c r="C156" i="25"/>
  <c r="C155" i="25" s="1"/>
  <c r="C150" i="25"/>
  <c r="C144" i="25"/>
  <c r="C143" i="25" s="1"/>
  <c r="C140" i="25"/>
  <c r="C137" i="25"/>
  <c r="C118" i="25"/>
  <c r="C116" i="25" s="1"/>
  <c r="C109" i="25"/>
  <c r="C101" i="25"/>
  <c r="C82" i="25"/>
  <c r="C72" i="25" s="1"/>
  <c r="C61" i="25"/>
  <c r="C51" i="25"/>
  <c r="C39" i="25"/>
  <c r="C34" i="25" s="1"/>
  <c r="C29" i="25"/>
  <c r="C21" i="25"/>
  <c r="C17" i="25"/>
  <c r="C10" i="25"/>
  <c r="C252" i="24"/>
  <c r="C251" i="24"/>
  <c r="C248" i="24"/>
  <c r="C247" i="24"/>
  <c r="C244" i="24"/>
  <c r="C239" i="24"/>
  <c r="C236" i="24"/>
  <c r="C229" i="24"/>
  <c r="C228" i="24"/>
  <c r="C222" i="24"/>
  <c r="C216" i="24"/>
  <c r="C207" i="24"/>
  <c r="C205" i="24"/>
  <c r="C201" i="24"/>
  <c r="C199" i="24"/>
  <c r="C197" i="24"/>
  <c r="C193" i="24"/>
  <c r="C189" i="24"/>
  <c r="C187" i="24"/>
  <c r="C184" i="24"/>
  <c r="C182" i="24"/>
  <c r="C174" i="24"/>
  <c r="C171" i="24"/>
  <c r="C156" i="24"/>
  <c r="C155" i="24" s="1"/>
  <c r="C150" i="24"/>
  <c r="C144" i="24"/>
  <c r="C143" i="24"/>
  <c r="C140" i="24"/>
  <c r="C137" i="24"/>
  <c r="C118" i="24"/>
  <c r="C116" i="24"/>
  <c r="C109" i="24"/>
  <c r="C108" i="24"/>
  <c r="C106" i="24"/>
  <c r="C101" i="24"/>
  <c r="C82" i="24"/>
  <c r="C72" i="24"/>
  <c r="C9" i="24" s="1"/>
  <c r="C8" i="24" s="1"/>
  <c r="C61" i="24"/>
  <c r="C51" i="24"/>
  <c r="C39" i="24"/>
  <c r="C34" i="24" s="1"/>
  <c r="C29" i="24"/>
  <c r="C21" i="24"/>
  <c r="C17" i="24"/>
  <c r="C10" i="24"/>
  <c r="C252" i="22"/>
  <c r="C251" i="22"/>
  <c r="C248" i="22"/>
  <c r="C247" i="22"/>
  <c r="C244" i="22"/>
  <c r="C239" i="22"/>
  <c r="C236" i="22"/>
  <c r="C229" i="22"/>
  <c r="C228" i="22" s="1"/>
  <c r="C222" i="22"/>
  <c r="C216" i="22"/>
  <c r="C207" i="22"/>
  <c r="C205" i="22"/>
  <c r="C201" i="22"/>
  <c r="C199" i="22"/>
  <c r="C197" i="22"/>
  <c r="C193" i="22"/>
  <c r="C189" i="22"/>
  <c r="C187" i="22"/>
  <c r="C184" i="22"/>
  <c r="C182" i="22"/>
  <c r="C174" i="22"/>
  <c r="C171" i="22"/>
  <c r="C156" i="22"/>
  <c r="C155" i="22" s="1"/>
  <c r="C150" i="22"/>
  <c r="C144" i="22"/>
  <c r="C143" i="22" s="1"/>
  <c r="C140" i="22"/>
  <c r="C137" i="22"/>
  <c r="C118" i="22"/>
  <c r="C116" i="22"/>
  <c r="C109" i="22"/>
  <c r="C108" i="22" s="1"/>
  <c r="C106" i="22"/>
  <c r="C101" i="22"/>
  <c r="C82" i="22"/>
  <c r="C72" i="22" s="1"/>
  <c r="C61" i="22"/>
  <c r="C51" i="22"/>
  <c r="C39" i="22"/>
  <c r="C34" i="22" s="1"/>
  <c r="C29" i="22"/>
  <c r="C21" i="22"/>
  <c r="C17" i="22"/>
  <c r="C10" i="22"/>
  <c r="C253" i="28"/>
  <c r="C252" i="28"/>
  <c r="C251" i="28" s="1"/>
  <c r="C250" i="28"/>
  <c r="C249" i="28"/>
  <c r="C248" i="28"/>
  <c r="C247" i="28" s="1"/>
  <c r="C246" i="28"/>
  <c r="C245" i="28"/>
  <c r="C244" i="28" s="1"/>
  <c r="C243" i="28"/>
  <c r="C242" i="28"/>
  <c r="C241" i="28"/>
  <c r="C240" i="28"/>
  <c r="C239" i="28" s="1"/>
  <c r="C238" i="28"/>
  <c r="C237" i="28"/>
  <c r="C236" i="28"/>
  <c r="F212" i="28"/>
  <c r="F211" i="28"/>
  <c r="F210" i="28"/>
  <c r="F209" i="28"/>
  <c r="F208" i="28"/>
  <c r="F206" i="28"/>
  <c r="F204" i="28"/>
  <c r="F203" i="28"/>
  <c r="F202" i="28"/>
  <c r="F200" i="28"/>
  <c r="F198" i="28"/>
  <c r="F195" i="28"/>
  <c r="F194" i="28"/>
  <c r="F192" i="28"/>
  <c r="F191" i="28"/>
  <c r="F190" i="28"/>
  <c r="F188" i="28"/>
  <c r="F186" i="28"/>
  <c r="F185" i="28"/>
  <c r="F183" i="28"/>
  <c r="F181" i="28"/>
  <c r="F180" i="28"/>
  <c r="F179" i="28"/>
  <c r="F178" i="28"/>
  <c r="F177" i="28"/>
  <c r="F176" i="28"/>
  <c r="F175" i="28"/>
  <c r="C108" i="25" l="1"/>
  <c r="C9" i="25"/>
  <c r="C196" i="25"/>
  <c r="C214" i="25"/>
  <c r="C213" i="25" s="1"/>
  <c r="C173" i="25"/>
  <c r="C136" i="25"/>
  <c r="C9" i="22"/>
  <c r="C8" i="22" s="1"/>
  <c r="C214" i="22"/>
  <c r="C213" i="22" s="1"/>
  <c r="C214" i="24"/>
  <c r="C213" i="24" s="1"/>
  <c r="C196" i="24"/>
  <c r="C173" i="24"/>
  <c r="C136" i="24"/>
  <c r="C196" i="22"/>
  <c r="C173" i="22"/>
  <c r="C136" i="22"/>
  <c r="F253" i="28"/>
  <c r="F250" i="28"/>
  <c r="F249" i="28"/>
  <c r="F246" i="28"/>
  <c r="F245" i="28"/>
  <c r="F243" i="28"/>
  <c r="F242" i="28"/>
  <c r="F241" i="28"/>
  <c r="F240" i="28"/>
  <c r="F238" i="28"/>
  <c r="F237" i="28"/>
  <c r="F233" i="28"/>
  <c r="F234" i="28"/>
  <c r="F235" i="28"/>
  <c r="F217" i="28"/>
  <c r="F218" i="28"/>
  <c r="F219" i="28"/>
  <c r="F220" i="28"/>
  <c r="F221" i="28"/>
  <c r="F223" i="28"/>
  <c r="F224" i="28"/>
  <c r="F225" i="28"/>
  <c r="F226" i="28"/>
  <c r="F227" i="28"/>
  <c r="F215" i="28"/>
  <c r="F172" i="28"/>
  <c r="F170" i="28"/>
  <c r="F169" i="28"/>
  <c r="F168" i="28"/>
  <c r="F167" i="28"/>
  <c r="F166" i="28"/>
  <c r="F165" i="28"/>
  <c r="F164" i="28"/>
  <c r="F163" i="28"/>
  <c r="F162" i="28"/>
  <c r="F161" i="28"/>
  <c r="F160" i="28"/>
  <c r="F159" i="28"/>
  <c r="F158" i="28"/>
  <c r="F157" i="28"/>
  <c r="F154" i="28"/>
  <c r="F153" i="28"/>
  <c r="F152" i="28"/>
  <c r="F151" i="28"/>
  <c r="F149" i="28"/>
  <c r="F148" i="28"/>
  <c r="F147" i="28"/>
  <c r="F146" i="28"/>
  <c r="F145" i="28"/>
  <c r="F142" i="28"/>
  <c r="F141" i="28"/>
  <c r="F139" i="28"/>
  <c r="F138" i="28"/>
  <c r="F135" i="28"/>
  <c r="F134" i="28"/>
  <c r="F133" i="28"/>
  <c r="F132" i="28"/>
  <c r="F131" i="28"/>
  <c r="F130" i="28"/>
  <c r="F129" i="28"/>
  <c r="F128" i="28"/>
  <c r="F127" i="28"/>
  <c r="F126" i="28"/>
  <c r="F125" i="28"/>
  <c r="F124" i="28"/>
  <c r="F123" i="28"/>
  <c r="F122" i="28"/>
  <c r="F121" i="28"/>
  <c r="F120" i="28"/>
  <c r="F119" i="28"/>
  <c r="F117" i="28"/>
  <c r="F115" i="28"/>
  <c r="F114" i="28"/>
  <c r="F113" i="28"/>
  <c r="F112" i="28"/>
  <c r="F111" i="28"/>
  <c r="F110" i="28"/>
  <c r="F105" i="28"/>
  <c r="F104" i="28"/>
  <c r="F103" i="28"/>
  <c r="F102" i="28"/>
  <c r="F100" i="28"/>
  <c r="F99" i="28"/>
  <c r="F98" i="28"/>
  <c r="F97" i="28"/>
  <c r="F96" i="28"/>
  <c r="F95" i="28"/>
  <c r="F94" i="28"/>
  <c r="F93" i="28"/>
  <c r="F92" i="28"/>
  <c r="F91" i="28"/>
  <c r="F90" i="28"/>
  <c r="F89" i="28"/>
  <c r="F88" i="28"/>
  <c r="F87" i="28"/>
  <c r="F86" i="28"/>
  <c r="F85" i="28"/>
  <c r="F84" i="28"/>
  <c r="F83" i="28"/>
  <c r="F81" i="28"/>
  <c r="F80" i="28"/>
  <c r="F79" i="28"/>
  <c r="F78" i="28"/>
  <c r="F77" i="28"/>
  <c r="F76" i="28"/>
  <c r="F75" i="28"/>
  <c r="F74" i="28"/>
  <c r="F73" i="28"/>
  <c r="F71" i="28"/>
  <c r="F70" i="28"/>
  <c r="F69" i="28"/>
  <c r="F68" i="28"/>
  <c r="F67" i="28"/>
  <c r="F66" i="28"/>
  <c r="F65" i="28"/>
  <c r="F64" i="28"/>
  <c r="F63" i="28"/>
  <c r="F62" i="28"/>
  <c r="F60" i="28"/>
  <c r="F59" i="28"/>
  <c r="F58" i="28"/>
  <c r="F57" i="28"/>
  <c r="F56" i="28"/>
  <c r="F55" i="28"/>
  <c r="F54" i="28"/>
  <c r="F53" i="28"/>
  <c r="F52" i="28"/>
  <c r="F50" i="28"/>
  <c r="F49" i="28"/>
  <c r="F48" i="28"/>
  <c r="F47" i="28"/>
  <c r="F46" i="28"/>
  <c r="F45" i="28"/>
  <c r="F44" i="28"/>
  <c r="F43" i="28"/>
  <c r="F42" i="28"/>
  <c r="F41" i="28"/>
  <c r="F40" i="28"/>
  <c r="F38" i="28"/>
  <c r="F37" i="28"/>
  <c r="F36" i="28"/>
  <c r="F35" i="28"/>
  <c r="F33" i="28"/>
  <c r="F32" i="28"/>
  <c r="F31" i="28"/>
  <c r="F30" i="28"/>
  <c r="F23" i="28"/>
  <c r="F24" i="28"/>
  <c r="F25" i="28"/>
  <c r="F26" i="28"/>
  <c r="F27" i="28"/>
  <c r="F28" i="28"/>
  <c r="F22" i="28"/>
  <c r="F19" i="28"/>
  <c r="F20" i="28"/>
  <c r="F18" i="28"/>
  <c r="F12" i="28"/>
  <c r="F13" i="28"/>
  <c r="F14" i="28"/>
  <c r="F15" i="28"/>
  <c r="F16" i="28"/>
  <c r="F11" i="28"/>
  <c r="C8" i="25" l="1"/>
  <c r="C252" i="29"/>
  <c r="C251" i="29"/>
  <c r="C248" i="29"/>
  <c r="C247" i="29"/>
  <c r="C244" i="29"/>
  <c r="C239" i="29"/>
  <c r="C236" i="29"/>
  <c r="C229" i="29"/>
  <c r="C228" i="29"/>
  <c r="C222" i="29"/>
  <c r="C214" i="29" s="1"/>
  <c r="C213" i="29" s="1"/>
  <c r="C216" i="29"/>
  <c r="C207" i="29"/>
  <c r="C205" i="29"/>
  <c r="C201" i="29"/>
  <c r="C199" i="29"/>
  <c r="C197" i="29"/>
  <c r="C193" i="29"/>
  <c r="C189" i="29"/>
  <c r="C187" i="29"/>
  <c r="C184" i="29"/>
  <c r="C182" i="29"/>
  <c r="C174" i="29"/>
  <c r="C171" i="29"/>
  <c r="C156" i="29"/>
  <c r="C155" i="29" s="1"/>
  <c r="C150" i="29"/>
  <c r="C144" i="29"/>
  <c r="C143" i="29"/>
  <c r="C140" i="29"/>
  <c r="C137" i="29"/>
  <c r="C118" i="29"/>
  <c r="C116" i="29" s="1"/>
  <c r="C108" i="29" s="1"/>
  <c r="C109" i="29"/>
  <c r="C106" i="29"/>
  <c r="C101" i="29"/>
  <c r="C82" i="29"/>
  <c r="C72" i="29"/>
  <c r="C61" i="29"/>
  <c r="C51" i="29"/>
  <c r="C39" i="29"/>
  <c r="C34" i="29" s="1"/>
  <c r="C29" i="29"/>
  <c r="C21" i="29"/>
  <c r="C17" i="29"/>
  <c r="C10" i="29"/>
  <c r="C252" i="21"/>
  <c r="C251" i="21" s="1"/>
  <c r="C248" i="21"/>
  <c r="C247" i="21"/>
  <c r="C244" i="21"/>
  <c r="C239" i="21"/>
  <c r="C236" i="21"/>
  <c r="C229" i="21"/>
  <c r="C228" i="21"/>
  <c r="C222" i="21"/>
  <c r="C214" i="21" s="1"/>
  <c r="C213" i="21" s="1"/>
  <c r="C216" i="21"/>
  <c r="C207" i="21"/>
  <c r="C205" i="21"/>
  <c r="C201" i="21"/>
  <c r="C199" i="21"/>
  <c r="C197" i="21"/>
  <c r="C196" i="21"/>
  <c r="C193" i="21"/>
  <c r="C189" i="21"/>
  <c r="C187" i="21"/>
  <c r="C184" i="21"/>
  <c r="C182" i="21"/>
  <c r="C174" i="21"/>
  <c r="C173" i="21" s="1"/>
  <c r="C171" i="21"/>
  <c r="C156" i="21"/>
  <c r="C155" i="21" s="1"/>
  <c r="C150" i="21"/>
  <c r="C144" i="21"/>
  <c r="C143" i="21" s="1"/>
  <c r="C140" i="21"/>
  <c r="C137" i="21"/>
  <c r="C118" i="21"/>
  <c r="C116" i="21"/>
  <c r="C108" i="21" s="1"/>
  <c r="C109" i="21"/>
  <c r="C106" i="21"/>
  <c r="C101" i="21"/>
  <c r="C82" i="21"/>
  <c r="C72" i="21" s="1"/>
  <c r="C61" i="21"/>
  <c r="C51" i="21"/>
  <c r="C39" i="21"/>
  <c r="C34" i="21" s="1"/>
  <c r="C29" i="21"/>
  <c r="C21" i="21"/>
  <c r="C17" i="21"/>
  <c r="C10" i="21"/>
  <c r="C252" i="26"/>
  <c r="C251" i="26"/>
  <c r="C248" i="26"/>
  <c r="C247" i="26" s="1"/>
  <c r="C244" i="26"/>
  <c r="C239" i="26"/>
  <c r="C236" i="26"/>
  <c r="C229" i="26"/>
  <c r="C228" i="26"/>
  <c r="C222" i="26"/>
  <c r="C214" i="26" s="1"/>
  <c r="C216" i="26"/>
  <c r="C207" i="26"/>
  <c r="C205" i="26"/>
  <c r="C201" i="26"/>
  <c r="C199" i="26"/>
  <c r="C197" i="26"/>
  <c r="C193" i="26"/>
  <c r="C189" i="26"/>
  <c r="C187" i="26"/>
  <c r="C184" i="26"/>
  <c r="C182" i="26"/>
  <c r="C174" i="26"/>
  <c r="C171" i="26"/>
  <c r="C156" i="26"/>
  <c r="C155" i="26" s="1"/>
  <c r="C150" i="26"/>
  <c r="C144" i="26"/>
  <c r="C143" i="26" s="1"/>
  <c r="C140" i="26"/>
  <c r="C137" i="26"/>
  <c r="C118" i="26"/>
  <c r="C116" i="26" s="1"/>
  <c r="C109" i="26"/>
  <c r="C106" i="26"/>
  <c r="C101" i="26"/>
  <c r="C82" i="26"/>
  <c r="C72" i="26" s="1"/>
  <c r="C61" i="26"/>
  <c r="C51" i="26"/>
  <c r="C39" i="26"/>
  <c r="C34" i="26" s="1"/>
  <c r="C29" i="26"/>
  <c r="C21" i="26"/>
  <c r="C17" i="26"/>
  <c r="C10" i="26"/>
  <c r="C252" i="23"/>
  <c r="C251" i="23"/>
  <c r="C248" i="23"/>
  <c r="C247" i="23" s="1"/>
  <c r="C244" i="23"/>
  <c r="C239" i="23"/>
  <c r="C236" i="23"/>
  <c r="C229" i="23"/>
  <c r="C228" i="23" s="1"/>
  <c r="C222" i="23"/>
  <c r="C214" i="23" s="1"/>
  <c r="C216" i="23"/>
  <c r="C207" i="23"/>
  <c r="C205" i="23"/>
  <c r="C201" i="23"/>
  <c r="C199" i="23"/>
  <c r="C197" i="23"/>
  <c r="C193" i="23"/>
  <c r="C189" i="23"/>
  <c r="C187" i="23"/>
  <c r="C184" i="23"/>
  <c r="C182" i="23"/>
  <c r="C174" i="23"/>
  <c r="C171" i="23"/>
  <c r="C156" i="23"/>
  <c r="C155" i="23" s="1"/>
  <c r="C150" i="23"/>
  <c r="C144" i="23"/>
  <c r="C143" i="23"/>
  <c r="C140" i="23"/>
  <c r="C137" i="23"/>
  <c r="C118" i="23"/>
  <c r="C116" i="23"/>
  <c r="C109" i="23"/>
  <c r="C108" i="23"/>
  <c r="C106" i="23"/>
  <c r="C101" i="23"/>
  <c r="C82" i="23"/>
  <c r="C72" i="23"/>
  <c r="C61" i="23"/>
  <c r="C51" i="23"/>
  <c r="C39" i="23"/>
  <c r="C34" i="23" s="1"/>
  <c r="C29" i="23"/>
  <c r="C21" i="23"/>
  <c r="C17" i="23"/>
  <c r="C10" i="23"/>
  <c r="C196" i="29" l="1"/>
  <c r="C173" i="29"/>
  <c r="C9" i="29"/>
  <c r="C136" i="29"/>
  <c r="C8" i="29"/>
  <c r="C9" i="21"/>
  <c r="C136" i="21"/>
  <c r="C9" i="26"/>
  <c r="C213" i="26"/>
  <c r="C196" i="26"/>
  <c r="C213" i="23"/>
  <c r="C196" i="23"/>
  <c r="C173" i="23"/>
  <c r="C9" i="23"/>
  <c r="C173" i="26"/>
  <c r="C108" i="26"/>
  <c r="C136" i="26"/>
  <c r="C136" i="23"/>
  <c r="F232" i="28"/>
  <c r="F231" i="28"/>
  <c r="F230" i="28"/>
  <c r="C8" i="21" l="1"/>
  <c r="C8" i="26"/>
  <c r="C8" i="23"/>
  <c r="E213" i="3" l="1"/>
  <c r="E212" i="3" s="1"/>
  <c r="E209" i="3"/>
  <c r="E208" i="3" s="1"/>
  <c r="E205" i="3"/>
  <c r="E200" i="3"/>
  <c r="E197" i="3"/>
  <c r="E194" i="3"/>
  <c r="E190" i="3"/>
  <c r="E183" i="3"/>
  <c r="E181" i="3"/>
  <c r="E177" i="3"/>
  <c r="E175" i="3"/>
  <c r="E173" i="3"/>
  <c r="E147" i="3"/>
  <c r="E145" i="3"/>
  <c r="E140" i="3"/>
  <c r="E137" i="3"/>
  <c r="E134" i="3"/>
  <c r="E131" i="3"/>
  <c r="E120" i="3"/>
  <c r="E113" i="3"/>
  <c r="E110" i="3"/>
  <c r="E107" i="3"/>
  <c r="E95" i="3"/>
  <c r="E84" i="3"/>
  <c r="E74" i="3"/>
  <c r="E66" i="3"/>
  <c r="E61" i="3"/>
  <c r="E53" i="3"/>
  <c r="E49" i="3"/>
  <c r="E42" i="3"/>
  <c r="E19" i="3"/>
  <c r="E14" i="3"/>
  <c r="E10" i="3"/>
  <c r="E112" i="3" l="1"/>
  <c r="E172" i="3"/>
  <c r="E9" i="3"/>
  <c r="E189" i="3"/>
  <c r="E41" i="3"/>
  <c r="E130" i="3"/>
  <c r="V213" i="3"/>
  <c r="U213" i="3"/>
  <c r="U212" i="3" s="1"/>
  <c r="T213" i="3"/>
  <c r="T212" i="3" s="1"/>
  <c r="S213" i="3"/>
  <c r="S212" i="3" s="1"/>
  <c r="R213" i="3"/>
  <c r="R212" i="3" s="1"/>
  <c r="Q213" i="3"/>
  <c r="Q212" i="3" s="1"/>
  <c r="V212" i="3"/>
  <c r="V209" i="3"/>
  <c r="U209" i="3"/>
  <c r="U208" i="3" s="1"/>
  <c r="T209" i="3"/>
  <c r="T208" i="3" s="1"/>
  <c r="S209" i="3"/>
  <c r="S208" i="3" s="1"/>
  <c r="R209" i="3"/>
  <c r="R208" i="3" s="1"/>
  <c r="Q209" i="3"/>
  <c r="Q208" i="3" s="1"/>
  <c r="V208" i="3"/>
  <c r="V205" i="3"/>
  <c r="U205" i="3"/>
  <c r="T205" i="3"/>
  <c r="S205" i="3"/>
  <c r="R205" i="3"/>
  <c r="Q205" i="3"/>
  <c r="V200" i="3"/>
  <c r="U200" i="3"/>
  <c r="T200" i="3"/>
  <c r="S200" i="3"/>
  <c r="R200" i="3"/>
  <c r="Q200" i="3"/>
  <c r="V197" i="3"/>
  <c r="U197" i="3"/>
  <c r="T197" i="3"/>
  <c r="S197" i="3"/>
  <c r="R197" i="3"/>
  <c r="Q197" i="3"/>
  <c r="V194" i="3"/>
  <c r="U194" i="3"/>
  <c r="T194" i="3"/>
  <c r="S194" i="3"/>
  <c r="R194" i="3"/>
  <c r="Q194" i="3"/>
  <c r="V190" i="3"/>
  <c r="U190" i="3"/>
  <c r="U189" i="3" s="1"/>
  <c r="T190" i="3"/>
  <c r="T189" i="3" s="1"/>
  <c r="S190" i="3"/>
  <c r="S189" i="3" s="1"/>
  <c r="R190" i="3"/>
  <c r="R189" i="3" s="1"/>
  <c r="Q190" i="3"/>
  <c r="V183" i="3"/>
  <c r="U183" i="3"/>
  <c r="T183" i="3"/>
  <c r="S183" i="3"/>
  <c r="R183" i="3"/>
  <c r="Q183" i="3"/>
  <c r="V181" i="3"/>
  <c r="U181" i="3"/>
  <c r="T181" i="3"/>
  <c r="S181" i="3"/>
  <c r="R181" i="3"/>
  <c r="Q181" i="3"/>
  <c r="V177" i="3"/>
  <c r="U177" i="3"/>
  <c r="T177" i="3"/>
  <c r="S177" i="3"/>
  <c r="R177" i="3"/>
  <c r="Q177" i="3"/>
  <c r="V175" i="3"/>
  <c r="U175" i="3"/>
  <c r="T175" i="3"/>
  <c r="S175" i="3"/>
  <c r="R175" i="3"/>
  <c r="Q175" i="3"/>
  <c r="V173" i="3"/>
  <c r="U173" i="3"/>
  <c r="U172" i="3" s="1"/>
  <c r="T173" i="3"/>
  <c r="T172" i="3" s="1"/>
  <c r="S173" i="3"/>
  <c r="R173" i="3"/>
  <c r="R172" i="3" s="1"/>
  <c r="Q173" i="3"/>
  <c r="V172" i="3"/>
  <c r="V147" i="3"/>
  <c r="U147" i="3"/>
  <c r="T147" i="3"/>
  <c r="S147" i="3"/>
  <c r="R147" i="3"/>
  <c r="Q147" i="3"/>
  <c r="V145" i="3"/>
  <c r="U145" i="3"/>
  <c r="T145" i="3"/>
  <c r="S145" i="3"/>
  <c r="R145" i="3"/>
  <c r="Q145" i="3"/>
  <c r="V140" i="3"/>
  <c r="U140" i="3"/>
  <c r="T140" i="3"/>
  <c r="S140" i="3"/>
  <c r="R140" i="3"/>
  <c r="Q140" i="3"/>
  <c r="V137" i="3"/>
  <c r="U137" i="3"/>
  <c r="T137" i="3"/>
  <c r="S137" i="3"/>
  <c r="R137" i="3"/>
  <c r="Q137" i="3"/>
  <c r="V134" i="3"/>
  <c r="U134" i="3"/>
  <c r="T134" i="3"/>
  <c r="S134" i="3"/>
  <c r="R134" i="3"/>
  <c r="Q134" i="3"/>
  <c r="V131" i="3"/>
  <c r="U131" i="3"/>
  <c r="T131" i="3"/>
  <c r="S131" i="3"/>
  <c r="S130" i="3" s="1"/>
  <c r="R131" i="3"/>
  <c r="R130" i="3" s="1"/>
  <c r="Q131" i="3"/>
  <c r="Q130" i="3" s="1"/>
  <c r="V120" i="3"/>
  <c r="U120" i="3"/>
  <c r="T120" i="3"/>
  <c r="S120" i="3"/>
  <c r="R120" i="3"/>
  <c r="Q120" i="3"/>
  <c r="V113" i="3"/>
  <c r="U113" i="3"/>
  <c r="U112" i="3" s="1"/>
  <c r="T113" i="3"/>
  <c r="T112" i="3" s="1"/>
  <c r="S113" i="3"/>
  <c r="R113" i="3"/>
  <c r="R112" i="3" s="1"/>
  <c r="Q113" i="3"/>
  <c r="Q112" i="3" s="1"/>
  <c r="V110" i="3"/>
  <c r="U110" i="3"/>
  <c r="T110" i="3"/>
  <c r="S110" i="3"/>
  <c r="R110" i="3"/>
  <c r="Q110" i="3"/>
  <c r="V107" i="3"/>
  <c r="U107" i="3"/>
  <c r="T107" i="3"/>
  <c r="S107" i="3"/>
  <c r="R107" i="3"/>
  <c r="Q107" i="3"/>
  <c r="V95" i="3"/>
  <c r="U95" i="3"/>
  <c r="T95" i="3"/>
  <c r="S95" i="3"/>
  <c r="R95" i="3"/>
  <c r="Q95" i="3"/>
  <c r="V84" i="3"/>
  <c r="U84" i="3"/>
  <c r="T84" i="3"/>
  <c r="S84" i="3"/>
  <c r="R84" i="3"/>
  <c r="Q84" i="3"/>
  <c r="V74" i="3"/>
  <c r="U74" i="3"/>
  <c r="T74" i="3"/>
  <c r="S74" i="3"/>
  <c r="R74" i="3"/>
  <c r="Q74" i="3"/>
  <c r="V66" i="3"/>
  <c r="U66" i="3"/>
  <c r="T66" i="3"/>
  <c r="S66" i="3"/>
  <c r="R66" i="3"/>
  <c r="Q66" i="3"/>
  <c r="V61" i="3"/>
  <c r="U61" i="3"/>
  <c r="T61" i="3"/>
  <c r="S61" i="3"/>
  <c r="R61" i="3"/>
  <c r="Q61" i="3"/>
  <c r="V53" i="3"/>
  <c r="U53" i="3"/>
  <c r="T53" i="3"/>
  <c r="S53" i="3"/>
  <c r="R53" i="3"/>
  <c r="Q53" i="3"/>
  <c r="V49" i="3"/>
  <c r="U49" i="3"/>
  <c r="T49" i="3"/>
  <c r="S49" i="3"/>
  <c r="R49" i="3"/>
  <c r="Q49" i="3"/>
  <c r="V42" i="3"/>
  <c r="U42" i="3"/>
  <c r="U41" i="3" s="1"/>
  <c r="T42" i="3"/>
  <c r="T41" i="3" s="1"/>
  <c r="S42" i="3"/>
  <c r="R42" i="3"/>
  <c r="R41" i="3" s="1"/>
  <c r="Q42" i="3"/>
  <c r="V19" i="3"/>
  <c r="U19" i="3"/>
  <c r="T19" i="3"/>
  <c r="S19" i="3"/>
  <c r="R19" i="3"/>
  <c r="Q19" i="3"/>
  <c r="V14" i="3"/>
  <c r="U14" i="3"/>
  <c r="T14" i="3"/>
  <c r="S14" i="3"/>
  <c r="R14" i="3"/>
  <c r="Q14" i="3"/>
  <c r="V10" i="3"/>
  <c r="U10" i="3"/>
  <c r="T10" i="3"/>
  <c r="T9" i="3" s="1"/>
  <c r="S10" i="3"/>
  <c r="S9" i="3" s="1"/>
  <c r="R10" i="3"/>
  <c r="Q10" i="3"/>
  <c r="V9" i="3"/>
  <c r="V130" i="3" l="1"/>
  <c r="U9" i="3"/>
  <c r="S112" i="3"/>
  <c r="Q41" i="3"/>
  <c r="U130" i="3"/>
  <c r="R9" i="3"/>
  <c r="R8" i="3" s="1"/>
  <c r="V41" i="3"/>
  <c r="V112" i="3"/>
  <c r="T130" i="3"/>
  <c r="Q9" i="3"/>
  <c r="S41" i="3"/>
  <c r="E8" i="3"/>
  <c r="V189" i="3"/>
  <c r="Q189" i="3"/>
  <c r="S172" i="3"/>
  <c r="Q172" i="3"/>
  <c r="T8" i="3"/>
  <c r="U8" i="3" l="1"/>
  <c r="S8" i="3"/>
  <c r="V8" i="3"/>
  <c r="Q8" i="3"/>
  <c r="J213" i="3"/>
  <c r="J212" i="3" s="1"/>
  <c r="J209" i="3"/>
  <c r="J208" i="3" s="1"/>
  <c r="J205" i="3"/>
  <c r="J200" i="3"/>
  <c r="J197" i="3"/>
  <c r="J194" i="3"/>
  <c r="J190" i="3"/>
  <c r="J183" i="3"/>
  <c r="J181" i="3"/>
  <c r="J177" i="3"/>
  <c r="J175" i="3"/>
  <c r="J173" i="3"/>
  <c r="J147" i="3"/>
  <c r="J145" i="3"/>
  <c r="J140" i="3"/>
  <c r="J137" i="3"/>
  <c r="J134" i="3"/>
  <c r="J131" i="3"/>
  <c r="J120" i="3"/>
  <c r="J113" i="3"/>
  <c r="J110" i="3"/>
  <c r="J107" i="3"/>
  <c r="J95" i="3"/>
  <c r="J84" i="3"/>
  <c r="J74" i="3"/>
  <c r="J66" i="3"/>
  <c r="J61" i="3"/>
  <c r="J53" i="3"/>
  <c r="J49" i="3"/>
  <c r="J42" i="3"/>
  <c r="J19" i="3"/>
  <c r="J14" i="3"/>
  <c r="J10" i="3"/>
  <c r="P213" i="3"/>
  <c r="P212" i="3" s="1"/>
  <c r="O213" i="3"/>
  <c r="O212" i="3" s="1"/>
  <c r="P209" i="3"/>
  <c r="P208" i="3" s="1"/>
  <c r="O209" i="3"/>
  <c r="O208" i="3" s="1"/>
  <c r="P205" i="3"/>
  <c r="O205" i="3"/>
  <c r="P200" i="3"/>
  <c r="O200" i="3"/>
  <c r="P197" i="3"/>
  <c r="O197" i="3"/>
  <c r="P194" i="3"/>
  <c r="O194" i="3"/>
  <c r="P190" i="3"/>
  <c r="O190" i="3"/>
  <c r="P183" i="3"/>
  <c r="O183" i="3"/>
  <c r="P181" i="3"/>
  <c r="O181" i="3"/>
  <c r="P177" i="3"/>
  <c r="O177" i="3"/>
  <c r="P175" i="3"/>
  <c r="O175" i="3"/>
  <c r="P173" i="3"/>
  <c r="O173" i="3"/>
  <c r="P147" i="3"/>
  <c r="O147" i="3"/>
  <c r="P145" i="3"/>
  <c r="O145" i="3"/>
  <c r="P140" i="3"/>
  <c r="O140" i="3"/>
  <c r="P137" i="3"/>
  <c r="O137" i="3"/>
  <c r="P134" i="3"/>
  <c r="O134" i="3"/>
  <c r="P131" i="3"/>
  <c r="O131" i="3"/>
  <c r="P120" i="3"/>
  <c r="O120" i="3"/>
  <c r="P113" i="3"/>
  <c r="O113" i="3"/>
  <c r="P110" i="3"/>
  <c r="O110" i="3"/>
  <c r="P107" i="3"/>
  <c r="O107" i="3"/>
  <c r="P95" i="3"/>
  <c r="O95" i="3"/>
  <c r="P84" i="3"/>
  <c r="O84" i="3"/>
  <c r="P74" i="3"/>
  <c r="O74" i="3"/>
  <c r="P66" i="3"/>
  <c r="O66" i="3"/>
  <c r="P61" i="3"/>
  <c r="O61" i="3"/>
  <c r="P53" i="3"/>
  <c r="O53" i="3"/>
  <c r="P49" i="3"/>
  <c r="O49" i="3"/>
  <c r="P42" i="3"/>
  <c r="O42" i="3"/>
  <c r="P19" i="3"/>
  <c r="O19" i="3"/>
  <c r="P14" i="3"/>
  <c r="O14" i="3"/>
  <c r="P10" i="3"/>
  <c r="O10" i="3"/>
  <c r="F14" i="3"/>
  <c r="G14" i="3"/>
  <c r="H14" i="3"/>
  <c r="I14" i="3"/>
  <c r="K14" i="3"/>
  <c r="L14" i="3"/>
  <c r="M14" i="3"/>
  <c r="N14" i="3"/>
  <c r="C14" i="3"/>
  <c r="D14" i="3"/>
  <c r="F19" i="3"/>
  <c r="G19" i="3"/>
  <c r="H19" i="3"/>
  <c r="I19" i="3"/>
  <c r="K19" i="3"/>
  <c r="L19" i="3"/>
  <c r="M19" i="3"/>
  <c r="N19" i="3"/>
  <c r="C19" i="3"/>
  <c r="D19" i="3"/>
  <c r="F42" i="3"/>
  <c r="G42" i="3"/>
  <c r="H42" i="3"/>
  <c r="I42" i="3"/>
  <c r="K42" i="3"/>
  <c r="L42" i="3"/>
  <c r="M42" i="3"/>
  <c r="N42" i="3"/>
  <c r="C42" i="3"/>
  <c r="D42" i="3"/>
  <c r="F49" i="3"/>
  <c r="G49" i="3"/>
  <c r="H49" i="3"/>
  <c r="I49" i="3"/>
  <c r="K49" i="3"/>
  <c r="L49" i="3"/>
  <c r="M49" i="3"/>
  <c r="N49" i="3"/>
  <c r="C49" i="3"/>
  <c r="D49" i="3"/>
  <c r="F53" i="3"/>
  <c r="G53" i="3"/>
  <c r="H53" i="3"/>
  <c r="I53" i="3"/>
  <c r="K53" i="3"/>
  <c r="L53" i="3"/>
  <c r="M53" i="3"/>
  <c r="N53" i="3"/>
  <c r="C53" i="3"/>
  <c r="D53" i="3"/>
  <c r="F61" i="3"/>
  <c r="G61" i="3"/>
  <c r="H61" i="3"/>
  <c r="I61" i="3"/>
  <c r="K61" i="3"/>
  <c r="L61" i="3"/>
  <c r="M61" i="3"/>
  <c r="N61" i="3"/>
  <c r="C61" i="3"/>
  <c r="D61" i="3"/>
  <c r="F66" i="3"/>
  <c r="G66" i="3"/>
  <c r="H66" i="3"/>
  <c r="I66" i="3"/>
  <c r="K66" i="3"/>
  <c r="L66" i="3"/>
  <c r="M66" i="3"/>
  <c r="N66" i="3"/>
  <c r="C66" i="3"/>
  <c r="D66" i="3"/>
  <c r="F74" i="3"/>
  <c r="G74" i="3"/>
  <c r="H74" i="3"/>
  <c r="I74" i="3"/>
  <c r="K74" i="3"/>
  <c r="L74" i="3"/>
  <c r="M74" i="3"/>
  <c r="N74" i="3"/>
  <c r="C74" i="3"/>
  <c r="D74" i="3"/>
  <c r="F84" i="3"/>
  <c r="G84" i="3"/>
  <c r="H84" i="3"/>
  <c r="I84" i="3"/>
  <c r="K84" i="3"/>
  <c r="L84" i="3"/>
  <c r="M84" i="3"/>
  <c r="N84" i="3"/>
  <c r="C84" i="3"/>
  <c r="D84" i="3"/>
  <c r="F95" i="3"/>
  <c r="G95" i="3"/>
  <c r="H95" i="3"/>
  <c r="I95" i="3"/>
  <c r="K95" i="3"/>
  <c r="L95" i="3"/>
  <c r="M95" i="3"/>
  <c r="N95" i="3"/>
  <c r="C95" i="3"/>
  <c r="D95" i="3"/>
  <c r="F107" i="3"/>
  <c r="G107" i="3"/>
  <c r="H107" i="3"/>
  <c r="I107" i="3"/>
  <c r="K107" i="3"/>
  <c r="L107" i="3"/>
  <c r="M107" i="3"/>
  <c r="N107" i="3"/>
  <c r="C107" i="3"/>
  <c r="D107" i="3"/>
  <c r="F110" i="3"/>
  <c r="G110" i="3"/>
  <c r="H110" i="3"/>
  <c r="I110" i="3"/>
  <c r="K110" i="3"/>
  <c r="L110" i="3"/>
  <c r="M110" i="3"/>
  <c r="N110" i="3"/>
  <c r="C110" i="3"/>
  <c r="D110" i="3"/>
  <c r="F113" i="3"/>
  <c r="G113" i="3"/>
  <c r="H113" i="3"/>
  <c r="I113" i="3"/>
  <c r="K113" i="3"/>
  <c r="L113" i="3"/>
  <c r="M113" i="3"/>
  <c r="N113" i="3"/>
  <c r="C113" i="3"/>
  <c r="D113" i="3"/>
  <c r="F120" i="3"/>
  <c r="G120" i="3"/>
  <c r="H120" i="3"/>
  <c r="I120" i="3"/>
  <c r="K120" i="3"/>
  <c r="L120" i="3"/>
  <c r="M120" i="3"/>
  <c r="N120" i="3"/>
  <c r="C120" i="3"/>
  <c r="D120" i="3"/>
  <c r="F131" i="3"/>
  <c r="G131" i="3"/>
  <c r="H131" i="3"/>
  <c r="I131" i="3"/>
  <c r="K131" i="3"/>
  <c r="L131" i="3"/>
  <c r="M131" i="3"/>
  <c r="N131" i="3"/>
  <c r="C131" i="3"/>
  <c r="D131" i="3"/>
  <c r="F134" i="3"/>
  <c r="G134" i="3"/>
  <c r="H134" i="3"/>
  <c r="I134" i="3"/>
  <c r="K134" i="3"/>
  <c r="L134" i="3"/>
  <c r="M134" i="3"/>
  <c r="N134" i="3"/>
  <c r="C134" i="3"/>
  <c r="D134" i="3"/>
  <c r="F137" i="3"/>
  <c r="G137" i="3"/>
  <c r="H137" i="3"/>
  <c r="I137" i="3"/>
  <c r="K137" i="3"/>
  <c r="L137" i="3"/>
  <c r="M137" i="3"/>
  <c r="N137" i="3"/>
  <c r="C137" i="3"/>
  <c r="D137" i="3"/>
  <c r="F140" i="3"/>
  <c r="G140" i="3"/>
  <c r="H140" i="3"/>
  <c r="I140" i="3"/>
  <c r="K140" i="3"/>
  <c r="L140" i="3"/>
  <c r="M140" i="3"/>
  <c r="N140" i="3"/>
  <c r="C140" i="3"/>
  <c r="D140" i="3"/>
  <c r="F147" i="3"/>
  <c r="G147" i="3"/>
  <c r="H147" i="3"/>
  <c r="I147" i="3"/>
  <c r="K147" i="3"/>
  <c r="L147" i="3"/>
  <c r="M147" i="3"/>
  <c r="N147" i="3"/>
  <c r="C147" i="3"/>
  <c r="D147" i="3"/>
  <c r="F145" i="3"/>
  <c r="G145" i="3"/>
  <c r="H145" i="3"/>
  <c r="I145" i="3"/>
  <c r="K145" i="3"/>
  <c r="L145" i="3"/>
  <c r="M145" i="3"/>
  <c r="N145" i="3"/>
  <c r="C145" i="3"/>
  <c r="D145" i="3"/>
  <c r="F213" i="3"/>
  <c r="F212" i="3" s="1"/>
  <c r="G213" i="3"/>
  <c r="G212" i="3" s="1"/>
  <c r="H213" i="3"/>
  <c r="H212" i="3" s="1"/>
  <c r="I213" i="3"/>
  <c r="I212" i="3" s="1"/>
  <c r="K213" i="3"/>
  <c r="K212" i="3" s="1"/>
  <c r="L213" i="3"/>
  <c r="L212" i="3" s="1"/>
  <c r="M213" i="3"/>
  <c r="M212" i="3" s="1"/>
  <c r="N213" i="3"/>
  <c r="N212" i="3" s="1"/>
  <c r="C213" i="3"/>
  <c r="C212" i="3" s="1"/>
  <c r="D213" i="3"/>
  <c r="D212" i="3" s="1"/>
  <c r="F209" i="3"/>
  <c r="F208" i="3" s="1"/>
  <c r="G209" i="3"/>
  <c r="G208" i="3" s="1"/>
  <c r="H209" i="3"/>
  <c r="H208" i="3" s="1"/>
  <c r="I209" i="3"/>
  <c r="I208" i="3" s="1"/>
  <c r="K209" i="3"/>
  <c r="K208" i="3" s="1"/>
  <c r="L209" i="3"/>
  <c r="L208" i="3" s="1"/>
  <c r="M209" i="3"/>
  <c r="M208" i="3" s="1"/>
  <c r="N209" i="3"/>
  <c r="N208" i="3" s="1"/>
  <c r="C209" i="3"/>
  <c r="C208" i="3" s="1"/>
  <c r="D209" i="3"/>
  <c r="D208" i="3" s="1"/>
  <c r="F205" i="3"/>
  <c r="G205" i="3"/>
  <c r="H205" i="3"/>
  <c r="I205" i="3"/>
  <c r="K205" i="3"/>
  <c r="L205" i="3"/>
  <c r="M205" i="3"/>
  <c r="N205" i="3"/>
  <c r="C205" i="3"/>
  <c r="D205" i="3"/>
  <c r="F200" i="3"/>
  <c r="G200" i="3"/>
  <c r="H200" i="3"/>
  <c r="I200" i="3"/>
  <c r="K200" i="3"/>
  <c r="L200" i="3"/>
  <c r="M200" i="3"/>
  <c r="N200" i="3"/>
  <c r="C200" i="3"/>
  <c r="D200" i="3"/>
  <c r="F197" i="3"/>
  <c r="G197" i="3"/>
  <c r="H197" i="3"/>
  <c r="I197" i="3"/>
  <c r="K197" i="3"/>
  <c r="L197" i="3"/>
  <c r="M197" i="3"/>
  <c r="N197" i="3"/>
  <c r="C197" i="3"/>
  <c r="D197" i="3"/>
  <c r="F194" i="3"/>
  <c r="G194" i="3"/>
  <c r="H194" i="3"/>
  <c r="I194" i="3"/>
  <c r="K194" i="3"/>
  <c r="L194" i="3"/>
  <c r="M194" i="3"/>
  <c r="N194" i="3"/>
  <c r="C194" i="3"/>
  <c r="D194" i="3"/>
  <c r="F190" i="3"/>
  <c r="G190" i="3"/>
  <c r="H190" i="3"/>
  <c r="I190" i="3"/>
  <c r="K190" i="3"/>
  <c r="L190" i="3"/>
  <c r="M190" i="3"/>
  <c r="N190" i="3"/>
  <c r="C190" i="3"/>
  <c r="D190" i="3"/>
  <c r="D183" i="3"/>
  <c r="F183" i="3"/>
  <c r="G183" i="3"/>
  <c r="H183" i="3"/>
  <c r="I183" i="3"/>
  <c r="K183" i="3"/>
  <c r="L183" i="3"/>
  <c r="M183" i="3"/>
  <c r="N183" i="3"/>
  <c r="D181" i="3"/>
  <c r="F181" i="3"/>
  <c r="G181" i="3"/>
  <c r="H181" i="3"/>
  <c r="I181" i="3"/>
  <c r="K181" i="3"/>
  <c r="L181" i="3"/>
  <c r="M181" i="3"/>
  <c r="N181" i="3"/>
  <c r="D177" i="3"/>
  <c r="F177" i="3"/>
  <c r="G177" i="3"/>
  <c r="H177" i="3"/>
  <c r="I177" i="3"/>
  <c r="K177" i="3"/>
  <c r="L177" i="3"/>
  <c r="M177" i="3"/>
  <c r="N177" i="3"/>
  <c r="D175" i="3"/>
  <c r="F175" i="3"/>
  <c r="G175" i="3"/>
  <c r="H175" i="3"/>
  <c r="I175" i="3"/>
  <c r="K175" i="3"/>
  <c r="L175" i="3"/>
  <c r="M175" i="3"/>
  <c r="N175" i="3"/>
  <c r="F173" i="3"/>
  <c r="G173" i="3"/>
  <c r="H173" i="3"/>
  <c r="I173" i="3"/>
  <c r="K173" i="3"/>
  <c r="L173" i="3"/>
  <c r="M173" i="3"/>
  <c r="N173" i="3"/>
  <c r="C173" i="3"/>
  <c r="D173" i="3"/>
  <c r="C175" i="3"/>
  <c r="C177" i="3"/>
  <c r="C183" i="3"/>
  <c r="C181" i="3"/>
  <c r="F10" i="3"/>
  <c r="G10" i="3"/>
  <c r="H10" i="3"/>
  <c r="I10" i="3"/>
  <c r="K10" i="3"/>
  <c r="L10" i="3"/>
  <c r="M10" i="3"/>
  <c r="N10" i="3"/>
  <c r="C10" i="3"/>
  <c r="D10" i="3"/>
  <c r="AR106" i="24"/>
  <c r="AQ106" i="24"/>
  <c r="AN106" i="24"/>
  <c r="AM106" i="24"/>
  <c r="AL106" i="24"/>
  <c r="AW106" i="24"/>
  <c r="BC106" i="24" s="1"/>
  <c r="AV106" i="24"/>
  <c r="BB106" i="24" s="1"/>
  <c r="AU106" i="24"/>
  <c r="BA106" i="24" s="1"/>
  <c r="AT106" i="24"/>
  <c r="AS106" i="24"/>
  <c r="D106" i="24"/>
  <c r="AP106" i="24" s="1"/>
  <c r="AR106" i="22"/>
  <c r="AQ106" i="22"/>
  <c r="AN106" i="22"/>
  <c r="AM106" i="22"/>
  <c r="AL106" i="22"/>
  <c r="AW106" i="22"/>
  <c r="BC106" i="22" s="1"/>
  <c r="AV106" i="22"/>
  <c r="BB106" i="22" s="1"/>
  <c r="AU106" i="22"/>
  <c r="BA106" i="22" s="1"/>
  <c r="AT106" i="22"/>
  <c r="AS106" i="22"/>
  <c r="D106" i="22"/>
  <c r="AP106" i="22" s="1"/>
  <c r="AS106" i="28"/>
  <c r="AR106" i="28"/>
  <c r="AQ106" i="28"/>
  <c r="AO106" i="28"/>
  <c r="AN106" i="28"/>
  <c r="F106" i="28"/>
  <c r="AM106" i="28" s="1"/>
  <c r="AX106" i="28"/>
  <c r="BD106" i="28" s="1"/>
  <c r="AW106" i="28"/>
  <c r="BC106" i="28" s="1"/>
  <c r="AV106" i="28"/>
  <c r="BB106" i="28" s="1"/>
  <c r="AU106" i="28"/>
  <c r="E106" i="28"/>
  <c r="AT106" i="28" s="1"/>
  <c r="D106" i="28"/>
  <c r="AR106" i="29"/>
  <c r="AQ106" i="29"/>
  <c r="AN106" i="29"/>
  <c r="AM106" i="29"/>
  <c r="AL106" i="29"/>
  <c r="AW106" i="29"/>
  <c r="BC106" i="29" s="1"/>
  <c r="AV106" i="29"/>
  <c r="BB106" i="29" s="1"/>
  <c r="D106" i="29"/>
  <c r="AU106" i="29" s="1"/>
  <c r="BA106" i="29" s="1"/>
  <c r="AT106" i="29"/>
  <c r="AS106" i="29"/>
  <c r="AP106" i="29"/>
  <c r="AR106" i="21"/>
  <c r="AQ106" i="21"/>
  <c r="AP106" i="21"/>
  <c r="AN106" i="21"/>
  <c r="AM106" i="21"/>
  <c r="AL106" i="21"/>
  <c r="AW106" i="21"/>
  <c r="BC106" i="21" s="1"/>
  <c r="AV106" i="21"/>
  <c r="BB106" i="21" s="1"/>
  <c r="D106" i="21"/>
  <c r="AU106" i="21" s="1"/>
  <c r="BA106" i="21" s="1"/>
  <c r="AT106" i="21"/>
  <c r="AS106" i="21"/>
  <c r="AZ106" i="21" s="1"/>
  <c r="AL106" i="26"/>
  <c r="AR106" i="26"/>
  <c r="AN106" i="26"/>
  <c r="AM106" i="26"/>
  <c r="D106" i="26"/>
  <c r="AR106" i="23"/>
  <c r="AN106" i="23"/>
  <c r="AM106" i="23"/>
  <c r="AL106" i="23"/>
  <c r="D106" i="23"/>
  <c r="AU106" i="23" s="1"/>
  <c r="BA106" i="23" s="1"/>
  <c r="AL110" i="6"/>
  <c r="AH110" i="6"/>
  <c r="M110" i="6"/>
  <c r="L110" i="6"/>
  <c r="K110" i="6"/>
  <c r="J110" i="6"/>
  <c r="I110" i="6"/>
  <c r="AG110" i="6" s="1"/>
  <c r="H110" i="6"/>
  <c r="G110" i="6"/>
  <c r="AF110" i="6"/>
  <c r="F110" i="6"/>
  <c r="E110" i="6"/>
  <c r="D110" i="6"/>
  <c r="C110" i="6"/>
  <c r="AY106" i="24" l="1"/>
  <c r="AZ106" i="24"/>
  <c r="AY106" i="22"/>
  <c r="BA106" i="28"/>
  <c r="AZ106" i="28"/>
  <c r="AZ106" i="29"/>
  <c r="AY106" i="29"/>
  <c r="AY106" i="21"/>
  <c r="N9" i="3"/>
  <c r="AZ106" i="22"/>
  <c r="AO110" i="6"/>
  <c r="AU110" i="6" s="1"/>
  <c r="AM110" i="6"/>
  <c r="AP110" i="6"/>
  <c r="AV110" i="6" s="1"/>
  <c r="AN110" i="6"/>
  <c r="AK110" i="6"/>
  <c r="AQ110" i="6"/>
  <c r="AW110" i="6" s="1"/>
  <c r="AJ110" i="6"/>
  <c r="L41" i="3"/>
  <c r="J41" i="3"/>
  <c r="D41" i="3"/>
  <c r="K41" i="3"/>
  <c r="C41" i="3"/>
  <c r="I41" i="3"/>
  <c r="H41" i="3"/>
  <c r="O41" i="3"/>
  <c r="N41" i="3"/>
  <c r="G41" i="3"/>
  <c r="P41" i="3"/>
  <c r="J9" i="3"/>
  <c r="M41" i="3"/>
  <c r="F41" i="3"/>
  <c r="J130" i="3"/>
  <c r="L112" i="3"/>
  <c r="H9" i="3"/>
  <c r="L9" i="3"/>
  <c r="F9" i="3"/>
  <c r="O9" i="3"/>
  <c r="O112" i="3"/>
  <c r="O172" i="3"/>
  <c r="D172" i="3"/>
  <c r="D112" i="3"/>
  <c r="P112" i="3"/>
  <c r="P172" i="3"/>
  <c r="J112" i="3"/>
  <c r="J189" i="3"/>
  <c r="M9" i="3"/>
  <c r="G9" i="3"/>
  <c r="O130" i="3"/>
  <c r="J172" i="3"/>
  <c r="P9" i="3"/>
  <c r="P130" i="3"/>
  <c r="O189" i="3"/>
  <c r="P189" i="3"/>
  <c r="I9" i="3"/>
  <c r="M112" i="3"/>
  <c r="G112" i="3"/>
  <c r="C9" i="3"/>
  <c r="N112" i="3"/>
  <c r="H112" i="3"/>
  <c r="M172" i="3"/>
  <c r="G172" i="3"/>
  <c r="C189" i="3"/>
  <c r="I112" i="3"/>
  <c r="K112" i="3"/>
  <c r="F112" i="3"/>
  <c r="F130" i="3"/>
  <c r="I130" i="3"/>
  <c r="C112" i="3"/>
  <c r="K130" i="3"/>
  <c r="L130" i="3"/>
  <c r="F189" i="3"/>
  <c r="I172" i="3"/>
  <c r="N189" i="3"/>
  <c r="H189" i="3"/>
  <c r="D130" i="3"/>
  <c r="I189" i="3"/>
  <c r="M189" i="3"/>
  <c r="G189" i="3"/>
  <c r="C130" i="3"/>
  <c r="D9" i="3"/>
  <c r="N130" i="3"/>
  <c r="H130" i="3"/>
  <c r="C172" i="3"/>
  <c r="L189" i="3"/>
  <c r="M130" i="3"/>
  <c r="G130" i="3"/>
  <c r="K9" i="3"/>
  <c r="D189" i="3"/>
  <c r="K189" i="3"/>
  <c r="L172" i="3"/>
  <c r="F172" i="3"/>
  <c r="K172" i="3"/>
  <c r="N172" i="3"/>
  <c r="H172" i="3"/>
  <c r="AT106" i="23"/>
  <c r="AQ106" i="23"/>
  <c r="AS106" i="23"/>
  <c r="AP106" i="23"/>
  <c r="AV106" i="23"/>
  <c r="BB106" i="23" s="1"/>
  <c r="AW106" i="23"/>
  <c r="BC106" i="23" s="1"/>
  <c r="AU106" i="26"/>
  <c r="BA106" i="26" s="1"/>
  <c r="AS106" i="26"/>
  <c r="AV106" i="26"/>
  <c r="BB106" i="26" s="1"/>
  <c r="AT106" i="26"/>
  <c r="AQ106" i="26"/>
  <c r="AY106" i="26" s="1"/>
  <c r="AW106" i="26"/>
  <c r="BC106" i="26" s="1"/>
  <c r="AP106" i="26"/>
  <c r="AT110" i="6" l="1"/>
  <c r="AY106" i="23"/>
  <c r="AS110" i="6"/>
  <c r="O8" i="3"/>
  <c r="J8" i="3"/>
  <c r="I8" i="3"/>
  <c r="P8" i="3"/>
  <c r="G8" i="3"/>
  <c r="M8" i="3"/>
  <c r="C8" i="3"/>
  <c r="D8" i="3"/>
  <c r="F8" i="3"/>
  <c r="K8" i="3"/>
  <c r="L8" i="3"/>
  <c r="H8" i="3"/>
  <c r="N8" i="3"/>
  <c r="AZ106" i="23"/>
  <c r="AZ106" i="26"/>
  <c r="G10" i="6" l="1"/>
  <c r="G14" i="6"/>
  <c r="G19" i="6"/>
  <c r="G22" i="6"/>
  <c r="G25" i="6"/>
  <c r="G29" i="6"/>
  <c r="G33" i="6"/>
  <c r="G39" i="6"/>
  <c r="G42" i="6"/>
  <c r="G49" i="6"/>
  <c r="G53" i="6"/>
  <c r="G61" i="6"/>
  <c r="G66" i="6"/>
  <c r="G74" i="6"/>
  <c r="G84" i="6"/>
  <c r="G95" i="6"/>
  <c r="G107" i="6"/>
  <c r="G113" i="6"/>
  <c r="G120" i="6"/>
  <c r="M213" i="6"/>
  <c r="M212" i="6" s="1"/>
  <c r="L213" i="6"/>
  <c r="L212" i="6" s="1"/>
  <c r="K213" i="6"/>
  <c r="K212" i="6" s="1"/>
  <c r="J213" i="6"/>
  <c r="J212" i="6" s="1"/>
  <c r="I213" i="6"/>
  <c r="I212" i="6" s="1"/>
  <c r="M209" i="6"/>
  <c r="L209" i="6"/>
  <c r="L208" i="6" s="1"/>
  <c r="K209" i="6"/>
  <c r="K208" i="6" s="1"/>
  <c r="J209" i="6"/>
  <c r="J208" i="6" s="1"/>
  <c r="I209" i="6"/>
  <c r="I208" i="6" s="1"/>
  <c r="M208" i="6"/>
  <c r="M205" i="6"/>
  <c r="L205" i="6"/>
  <c r="K205" i="6"/>
  <c r="J205" i="6"/>
  <c r="I205" i="6"/>
  <c r="M200" i="6"/>
  <c r="L200" i="6"/>
  <c r="K200" i="6"/>
  <c r="J200" i="6"/>
  <c r="I200" i="6"/>
  <c r="M197" i="6"/>
  <c r="L197" i="6"/>
  <c r="K197" i="6"/>
  <c r="J197" i="6"/>
  <c r="I197" i="6"/>
  <c r="M194" i="6"/>
  <c r="L194" i="6"/>
  <c r="K194" i="6"/>
  <c r="J194" i="6"/>
  <c r="I194" i="6"/>
  <c r="M190" i="6"/>
  <c r="L190" i="6"/>
  <c r="K190" i="6"/>
  <c r="J190" i="6"/>
  <c r="I190" i="6"/>
  <c r="M183" i="6"/>
  <c r="L183" i="6"/>
  <c r="K183" i="6"/>
  <c r="J183" i="6"/>
  <c r="I183" i="6"/>
  <c r="M181" i="6"/>
  <c r="L181" i="6"/>
  <c r="K181" i="6"/>
  <c r="J181" i="6"/>
  <c r="I181" i="6"/>
  <c r="M177" i="6"/>
  <c r="M172" i="6" s="1"/>
  <c r="L177" i="6"/>
  <c r="K177" i="6"/>
  <c r="J177" i="6"/>
  <c r="I177" i="6"/>
  <c r="M175" i="6"/>
  <c r="L175" i="6"/>
  <c r="K175" i="6"/>
  <c r="J175" i="6"/>
  <c r="I175" i="6"/>
  <c r="M173" i="6"/>
  <c r="L173" i="6"/>
  <c r="K173" i="6"/>
  <c r="J173" i="6"/>
  <c r="I173" i="6"/>
  <c r="M169" i="6"/>
  <c r="L169" i="6"/>
  <c r="K169" i="6"/>
  <c r="J169" i="6"/>
  <c r="I169" i="6"/>
  <c r="M165" i="6"/>
  <c r="L165" i="6"/>
  <c r="K165" i="6"/>
  <c r="J165" i="6"/>
  <c r="I165" i="6"/>
  <c r="H163" i="6"/>
  <c r="I163" i="6"/>
  <c r="J163" i="6"/>
  <c r="K163" i="6"/>
  <c r="L163" i="6"/>
  <c r="M163" i="6"/>
  <c r="H160" i="6"/>
  <c r="I160" i="6"/>
  <c r="J160" i="6"/>
  <c r="K160" i="6"/>
  <c r="L160" i="6"/>
  <c r="M160" i="6"/>
  <c r="H158" i="6"/>
  <c r="I158" i="6"/>
  <c r="J158" i="6"/>
  <c r="K158" i="6"/>
  <c r="L158" i="6"/>
  <c r="M158" i="6"/>
  <c r="H150" i="6"/>
  <c r="I150" i="6"/>
  <c r="J150" i="6"/>
  <c r="K150" i="6"/>
  <c r="L150" i="6"/>
  <c r="M150" i="6"/>
  <c r="H147" i="6"/>
  <c r="I147" i="6"/>
  <c r="J147" i="6"/>
  <c r="K147" i="6"/>
  <c r="L147" i="6"/>
  <c r="M147" i="6"/>
  <c r="H145" i="6"/>
  <c r="I145" i="6"/>
  <c r="J145" i="6"/>
  <c r="K145" i="6"/>
  <c r="L145" i="6"/>
  <c r="M145" i="6"/>
  <c r="H140" i="6"/>
  <c r="I140" i="6"/>
  <c r="J140" i="6"/>
  <c r="K140" i="6"/>
  <c r="L140" i="6"/>
  <c r="M140" i="6"/>
  <c r="H137" i="6"/>
  <c r="I137" i="6"/>
  <c r="J137" i="6"/>
  <c r="K137" i="6"/>
  <c r="L137" i="6"/>
  <c r="M137" i="6"/>
  <c r="H134" i="6"/>
  <c r="I134" i="6"/>
  <c r="J134" i="6"/>
  <c r="K134" i="6"/>
  <c r="L134" i="6"/>
  <c r="M134" i="6"/>
  <c r="H131" i="6"/>
  <c r="I131" i="6"/>
  <c r="J131" i="6"/>
  <c r="K131" i="6"/>
  <c r="L131" i="6"/>
  <c r="M131" i="6"/>
  <c r="H120" i="6"/>
  <c r="I120" i="6"/>
  <c r="J120" i="6"/>
  <c r="K120" i="6"/>
  <c r="L120" i="6"/>
  <c r="M120" i="6"/>
  <c r="H113" i="6"/>
  <c r="I113" i="6"/>
  <c r="J113" i="6"/>
  <c r="K113" i="6"/>
  <c r="L113" i="6"/>
  <c r="M113" i="6"/>
  <c r="I107" i="6"/>
  <c r="J107" i="6"/>
  <c r="K107" i="6"/>
  <c r="L107" i="6"/>
  <c r="M107" i="6"/>
  <c r="I95" i="6"/>
  <c r="J95" i="6"/>
  <c r="K95" i="6"/>
  <c r="L95" i="6"/>
  <c r="M95" i="6"/>
  <c r="I84" i="6"/>
  <c r="J84" i="6"/>
  <c r="K84" i="6"/>
  <c r="L84" i="6"/>
  <c r="M84" i="6"/>
  <c r="I74" i="6"/>
  <c r="J74" i="6"/>
  <c r="K74" i="6"/>
  <c r="L74" i="6"/>
  <c r="M74" i="6"/>
  <c r="I66" i="6"/>
  <c r="J66" i="6"/>
  <c r="K66" i="6"/>
  <c r="L66" i="6"/>
  <c r="M66" i="6"/>
  <c r="I61" i="6"/>
  <c r="J61" i="6"/>
  <c r="K61" i="6"/>
  <c r="L61" i="6"/>
  <c r="M61" i="6"/>
  <c r="I53" i="6"/>
  <c r="J53" i="6"/>
  <c r="K53" i="6"/>
  <c r="L53" i="6"/>
  <c r="M53" i="6"/>
  <c r="I49" i="6"/>
  <c r="J49" i="6"/>
  <c r="K49" i="6"/>
  <c r="L49" i="6"/>
  <c r="M49" i="6"/>
  <c r="I42" i="6"/>
  <c r="J42" i="6"/>
  <c r="K42" i="6"/>
  <c r="L42" i="6"/>
  <c r="M42" i="6"/>
  <c r="I39" i="6"/>
  <c r="J39" i="6"/>
  <c r="K39" i="6"/>
  <c r="L39" i="6"/>
  <c r="M39" i="6"/>
  <c r="I33" i="6"/>
  <c r="J33" i="6"/>
  <c r="K33" i="6"/>
  <c r="L33" i="6"/>
  <c r="M33" i="6"/>
  <c r="I29" i="6"/>
  <c r="J29" i="6"/>
  <c r="K29" i="6"/>
  <c r="L29" i="6"/>
  <c r="M29" i="6"/>
  <c r="I25" i="6"/>
  <c r="J25" i="6"/>
  <c r="K25" i="6"/>
  <c r="L25" i="6"/>
  <c r="M25" i="6"/>
  <c r="I22" i="6"/>
  <c r="J22" i="6"/>
  <c r="K22" i="6"/>
  <c r="L22" i="6"/>
  <c r="M22" i="6"/>
  <c r="I19" i="6"/>
  <c r="J19" i="6"/>
  <c r="K19" i="6"/>
  <c r="L19" i="6"/>
  <c r="M19" i="6"/>
  <c r="I14" i="6"/>
  <c r="J14" i="6"/>
  <c r="K14" i="6"/>
  <c r="L14" i="6"/>
  <c r="M14" i="6"/>
  <c r="I10" i="6"/>
  <c r="J10" i="6"/>
  <c r="K10" i="6"/>
  <c r="L10" i="6"/>
  <c r="M10" i="6"/>
  <c r="H95" i="6"/>
  <c r="L189" i="6" l="1"/>
  <c r="J172" i="6"/>
  <c r="I172" i="6"/>
  <c r="M189" i="6"/>
  <c r="K9" i="6"/>
  <c r="I9" i="6"/>
  <c r="M41" i="6"/>
  <c r="J189" i="6"/>
  <c r="L9" i="6"/>
  <c r="J9" i="6"/>
  <c r="L41" i="6"/>
  <c r="I189" i="6"/>
  <c r="K41" i="6"/>
  <c r="K172" i="6"/>
  <c r="M9" i="6"/>
  <c r="G9" i="6"/>
  <c r="L172" i="6"/>
  <c r="M112" i="6"/>
  <c r="K112" i="6"/>
  <c r="I41" i="6"/>
  <c r="K189" i="6"/>
  <c r="G41" i="6"/>
  <c r="J41" i="6"/>
  <c r="L112" i="6"/>
  <c r="J112" i="6"/>
  <c r="L149" i="6"/>
  <c r="G112" i="6"/>
  <c r="H112" i="6"/>
  <c r="K130" i="6"/>
  <c r="J149" i="6"/>
  <c r="K149" i="6"/>
  <c r="M149" i="6"/>
  <c r="I149" i="6"/>
  <c r="H130" i="6"/>
  <c r="J130" i="6"/>
  <c r="I130" i="6"/>
  <c r="M130" i="6"/>
  <c r="L130" i="6"/>
  <c r="I112" i="6"/>
  <c r="C95" i="6"/>
  <c r="D95" i="6"/>
  <c r="E95" i="6"/>
  <c r="F95" i="6"/>
  <c r="C213" i="6"/>
  <c r="C212" i="6" s="1"/>
  <c r="D213" i="6"/>
  <c r="D212" i="6" s="1"/>
  <c r="E213" i="6"/>
  <c r="E212" i="6" s="1"/>
  <c r="F213" i="6"/>
  <c r="F212" i="6" s="1"/>
  <c r="C209" i="6"/>
  <c r="C208" i="6" s="1"/>
  <c r="D209" i="6"/>
  <c r="D208" i="6" s="1"/>
  <c r="E209" i="6"/>
  <c r="E208" i="6" s="1"/>
  <c r="F209" i="6"/>
  <c r="F208" i="6" s="1"/>
  <c r="C205" i="6"/>
  <c r="D205" i="6"/>
  <c r="E205" i="6"/>
  <c r="F205" i="6"/>
  <c r="C200" i="6"/>
  <c r="D200" i="6"/>
  <c r="E200" i="6"/>
  <c r="F200" i="6"/>
  <c r="C197" i="6"/>
  <c r="D197" i="6"/>
  <c r="E197" i="6"/>
  <c r="F197" i="6"/>
  <c r="C194" i="6"/>
  <c r="D194" i="6"/>
  <c r="E194" i="6"/>
  <c r="F194" i="6"/>
  <c r="C190" i="6"/>
  <c r="D190" i="6"/>
  <c r="E190" i="6"/>
  <c r="F190" i="6"/>
  <c r="C183" i="6"/>
  <c r="D183" i="6"/>
  <c r="E183" i="6"/>
  <c r="F183" i="6"/>
  <c r="C181" i="6"/>
  <c r="D181" i="6"/>
  <c r="E181" i="6"/>
  <c r="F181" i="6"/>
  <c r="C177" i="6"/>
  <c r="D177" i="6"/>
  <c r="E177" i="6"/>
  <c r="F177" i="6"/>
  <c r="C175" i="6"/>
  <c r="D175" i="6"/>
  <c r="E175" i="6"/>
  <c r="F175" i="6"/>
  <c r="C173" i="6"/>
  <c r="D173" i="6"/>
  <c r="E173" i="6"/>
  <c r="F173" i="6"/>
  <c r="D169" i="6"/>
  <c r="E169" i="6"/>
  <c r="F169" i="6"/>
  <c r="C165" i="6"/>
  <c r="D165" i="6"/>
  <c r="E165" i="6"/>
  <c r="F165" i="6"/>
  <c r="C163" i="6"/>
  <c r="D163" i="6"/>
  <c r="E163" i="6"/>
  <c r="F163" i="6"/>
  <c r="C160" i="6"/>
  <c r="D160" i="6"/>
  <c r="E160" i="6"/>
  <c r="F160" i="6"/>
  <c r="C158" i="6"/>
  <c r="D158" i="6"/>
  <c r="E158" i="6"/>
  <c r="F158" i="6"/>
  <c r="C150" i="6"/>
  <c r="D150" i="6"/>
  <c r="E150" i="6"/>
  <c r="F150" i="6"/>
  <c r="C147" i="6"/>
  <c r="D147" i="6"/>
  <c r="E147" i="6"/>
  <c r="F147" i="6"/>
  <c r="C145" i="6"/>
  <c r="D145" i="6"/>
  <c r="E145" i="6"/>
  <c r="F145" i="6"/>
  <c r="C140" i="6"/>
  <c r="D140" i="6"/>
  <c r="E140" i="6"/>
  <c r="F140" i="6"/>
  <c r="C137" i="6"/>
  <c r="D137" i="6"/>
  <c r="E137" i="6"/>
  <c r="F137" i="6"/>
  <c r="C134" i="6"/>
  <c r="D134" i="6"/>
  <c r="E134" i="6"/>
  <c r="F134" i="6"/>
  <c r="C131" i="6"/>
  <c r="D131" i="6"/>
  <c r="E131" i="6"/>
  <c r="F131" i="6"/>
  <c r="C120" i="6"/>
  <c r="D120" i="6"/>
  <c r="E120" i="6"/>
  <c r="F120" i="6"/>
  <c r="C113" i="6"/>
  <c r="D113" i="6"/>
  <c r="E113" i="6"/>
  <c r="F113" i="6"/>
  <c r="C107" i="6"/>
  <c r="D107" i="6"/>
  <c r="E107" i="6"/>
  <c r="F107" i="6"/>
  <c r="C84" i="6"/>
  <c r="D84" i="6"/>
  <c r="E84" i="6"/>
  <c r="F84" i="6"/>
  <c r="C74" i="6"/>
  <c r="D74" i="6"/>
  <c r="E74" i="6"/>
  <c r="F74" i="6"/>
  <c r="C66" i="6"/>
  <c r="D66" i="6"/>
  <c r="E66" i="6"/>
  <c r="F66" i="6"/>
  <c r="C61" i="6"/>
  <c r="D61" i="6"/>
  <c r="E61" i="6"/>
  <c r="F61" i="6"/>
  <c r="C53" i="6"/>
  <c r="D53" i="6"/>
  <c r="E53" i="6"/>
  <c r="F53" i="6"/>
  <c r="C49" i="6"/>
  <c r="D49" i="6"/>
  <c r="E49" i="6"/>
  <c r="F49" i="6"/>
  <c r="C42" i="6"/>
  <c r="D42" i="6"/>
  <c r="E42" i="6"/>
  <c r="F42" i="6"/>
  <c r="C39" i="6"/>
  <c r="D39" i="6"/>
  <c r="E39" i="6"/>
  <c r="F39" i="6"/>
  <c r="C33" i="6"/>
  <c r="D33" i="6"/>
  <c r="E33" i="6"/>
  <c r="F33" i="6"/>
  <c r="C29" i="6"/>
  <c r="D29" i="6"/>
  <c r="E29" i="6"/>
  <c r="F29" i="6"/>
  <c r="C25" i="6"/>
  <c r="D25" i="6"/>
  <c r="E25" i="6"/>
  <c r="F25" i="6"/>
  <c r="C22" i="6"/>
  <c r="D22" i="6"/>
  <c r="E22" i="6"/>
  <c r="F22" i="6"/>
  <c r="C19" i="6"/>
  <c r="D19" i="6"/>
  <c r="E19" i="6"/>
  <c r="F19" i="6"/>
  <c r="C10" i="6"/>
  <c r="D10" i="6"/>
  <c r="E10" i="6"/>
  <c r="F10" i="6"/>
  <c r="C14" i="6"/>
  <c r="D14" i="6"/>
  <c r="E14" i="6"/>
  <c r="F14" i="6"/>
  <c r="E149" i="6" l="1"/>
  <c r="M8" i="6"/>
  <c r="D112" i="6"/>
  <c r="E112" i="6"/>
  <c r="C112" i="6"/>
  <c r="K8" i="6"/>
  <c r="L8" i="6"/>
  <c r="C41" i="6"/>
  <c r="F112" i="6"/>
  <c r="F41" i="6"/>
  <c r="C172" i="6"/>
  <c r="E41" i="6"/>
  <c r="D41" i="6"/>
  <c r="J8" i="6"/>
  <c r="I8" i="6"/>
  <c r="C189" i="6"/>
  <c r="E189" i="6"/>
  <c r="D189" i="6"/>
  <c r="F189" i="6"/>
  <c r="D172" i="6"/>
  <c r="F172" i="6"/>
  <c r="E172" i="6"/>
  <c r="F149" i="6"/>
  <c r="D149" i="6"/>
  <c r="E130" i="6"/>
  <c r="F130" i="6"/>
  <c r="C130" i="6"/>
  <c r="D130" i="6"/>
  <c r="F9" i="6"/>
  <c r="E9" i="6"/>
  <c r="D9" i="6"/>
  <c r="C9" i="6"/>
  <c r="G213" i="6"/>
  <c r="G212" i="6" s="1"/>
  <c r="G209" i="6"/>
  <c r="G208" i="6" s="1"/>
  <c r="G205" i="6"/>
  <c r="G200" i="6"/>
  <c r="G197" i="6"/>
  <c r="G194" i="6"/>
  <c r="G190" i="6"/>
  <c r="G183" i="6"/>
  <c r="G181" i="6"/>
  <c r="G177" i="6"/>
  <c r="G175" i="6"/>
  <c r="G173" i="6"/>
  <c r="G169" i="6"/>
  <c r="G165" i="6"/>
  <c r="G163" i="6"/>
  <c r="G160" i="6"/>
  <c r="G158" i="6"/>
  <c r="G150" i="6"/>
  <c r="G147" i="6"/>
  <c r="G145" i="6"/>
  <c r="G140" i="6"/>
  <c r="G137" i="6"/>
  <c r="G134" i="6"/>
  <c r="G131" i="6"/>
  <c r="H213" i="6"/>
  <c r="H212" i="6" s="1"/>
  <c r="H209" i="6"/>
  <c r="H208" i="6" s="1"/>
  <c r="H205" i="6"/>
  <c r="H200" i="6"/>
  <c r="H197" i="6"/>
  <c r="H194" i="6"/>
  <c r="H190" i="6"/>
  <c r="H183" i="6"/>
  <c r="H181" i="6"/>
  <c r="H177" i="6"/>
  <c r="H175" i="6"/>
  <c r="H173" i="6"/>
  <c r="H169" i="6"/>
  <c r="H165" i="6"/>
  <c r="H107" i="6"/>
  <c r="H84" i="6"/>
  <c r="H74" i="6"/>
  <c r="H66" i="6"/>
  <c r="H61" i="6"/>
  <c r="H53" i="6"/>
  <c r="H49" i="6"/>
  <c r="H42" i="6"/>
  <c r="H39" i="6"/>
  <c r="H33" i="6"/>
  <c r="H29" i="6"/>
  <c r="H25" i="6"/>
  <c r="H22" i="6"/>
  <c r="H19" i="6"/>
  <c r="H14" i="6"/>
  <c r="H10" i="6"/>
  <c r="C169" i="6"/>
  <c r="C149" i="6" s="1"/>
  <c r="H149" i="6" l="1"/>
  <c r="H41" i="6"/>
  <c r="D8" i="6"/>
  <c r="E8" i="6"/>
  <c r="C8" i="6"/>
  <c r="F8" i="6"/>
  <c r="G130" i="6"/>
  <c r="H172" i="6"/>
  <c r="G189" i="6"/>
  <c r="G172" i="6"/>
  <c r="G149" i="6"/>
  <c r="H9" i="6"/>
  <c r="H189" i="6"/>
  <c r="H8" i="6" l="1"/>
  <c r="G8" i="6"/>
  <c r="D252" i="29" l="1"/>
  <c r="D251" i="29" s="1"/>
  <c r="D248" i="29"/>
  <c r="D247" i="29" s="1"/>
  <c r="D244" i="29"/>
  <c r="D239" i="29"/>
  <c r="D236" i="29"/>
  <c r="D229" i="29"/>
  <c r="D228" i="29" s="1"/>
  <c r="D222" i="29"/>
  <c r="D216" i="29"/>
  <c r="D207" i="29"/>
  <c r="D205" i="29"/>
  <c r="D201" i="29"/>
  <c r="D199" i="29"/>
  <c r="D197" i="29"/>
  <c r="D193" i="29"/>
  <c r="D189" i="29"/>
  <c r="D187" i="29"/>
  <c r="D184" i="29"/>
  <c r="D182" i="29"/>
  <c r="D174" i="29"/>
  <c r="D171" i="29"/>
  <c r="D156" i="29"/>
  <c r="D155" i="29" s="1"/>
  <c r="D150" i="29"/>
  <c r="D144" i="29"/>
  <c r="D143" i="29" s="1"/>
  <c r="D140" i="29"/>
  <c r="D137" i="29"/>
  <c r="D118" i="29"/>
  <c r="D116" i="29" s="1"/>
  <c r="D109" i="29"/>
  <c r="D101" i="29"/>
  <c r="D82" i="29"/>
  <c r="D72" i="29" s="1"/>
  <c r="D61" i="29"/>
  <c r="D51" i="29"/>
  <c r="D39" i="29"/>
  <c r="D34" i="29" s="1"/>
  <c r="D29" i="29"/>
  <c r="D21" i="29"/>
  <c r="D17" i="29"/>
  <c r="D10" i="29"/>
  <c r="F252" i="28"/>
  <c r="F251" i="28" s="1"/>
  <c r="E252" i="28"/>
  <c r="E251" i="28" s="1"/>
  <c r="D252" i="28"/>
  <c r="D251" i="28" s="1"/>
  <c r="E248" i="28"/>
  <c r="E247" i="28" s="1"/>
  <c r="D248" i="28"/>
  <c r="D247" i="28" s="1"/>
  <c r="F244" i="28"/>
  <c r="E244" i="28"/>
  <c r="D244" i="28"/>
  <c r="E239" i="28"/>
  <c r="D239" i="28"/>
  <c r="E236" i="28"/>
  <c r="D236" i="28"/>
  <c r="E229" i="28"/>
  <c r="E228" i="28" s="1"/>
  <c r="D229" i="28"/>
  <c r="E222" i="28"/>
  <c r="D222" i="28"/>
  <c r="E216" i="28"/>
  <c r="D216" i="28"/>
  <c r="E207" i="28"/>
  <c r="D207" i="28"/>
  <c r="F205" i="28"/>
  <c r="E205" i="28"/>
  <c r="D205" i="28"/>
  <c r="E201" i="28"/>
  <c r="D201" i="28"/>
  <c r="F199" i="28"/>
  <c r="E199" i="28"/>
  <c r="D199" i="28"/>
  <c r="F197" i="28"/>
  <c r="E197" i="28"/>
  <c r="D197" i="28"/>
  <c r="F193" i="28"/>
  <c r="E193" i="28"/>
  <c r="D193" i="28"/>
  <c r="E189" i="28"/>
  <c r="D189" i="28"/>
  <c r="F187" i="28"/>
  <c r="E187" i="28"/>
  <c r="D187" i="28"/>
  <c r="E184" i="28"/>
  <c r="D184" i="28"/>
  <c r="F182" i="28"/>
  <c r="E182" i="28"/>
  <c r="D182" i="28"/>
  <c r="E174" i="28"/>
  <c r="D174" i="28"/>
  <c r="F171" i="28"/>
  <c r="E171" i="28"/>
  <c r="D171" i="28"/>
  <c r="E156" i="28"/>
  <c r="E155" i="28" s="1"/>
  <c r="D156" i="28"/>
  <c r="E150" i="28"/>
  <c r="D150" i="28"/>
  <c r="E144" i="28"/>
  <c r="E143" i="28" s="1"/>
  <c r="D144" i="28"/>
  <c r="E140" i="28"/>
  <c r="D140" i="28"/>
  <c r="E137" i="28"/>
  <c r="D137" i="28"/>
  <c r="E118" i="28"/>
  <c r="E116" i="28" s="1"/>
  <c r="D118" i="28"/>
  <c r="E109" i="28"/>
  <c r="D109" i="28"/>
  <c r="F101" i="28"/>
  <c r="E101" i="28"/>
  <c r="D101" i="28"/>
  <c r="E82" i="28"/>
  <c r="D82" i="28"/>
  <c r="E61" i="28"/>
  <c r="D61" i="28"/>
  <c r="E51" i="28"/>
  <c r="D51" i="28"/>
  <c r="E39" i="28"/>
  <c r="D39" i="28"/>
  <c r="E29" i="28"/>
  <c r="D29" i="28"/>
  <c r="E21" i="28"/>
  <c r="D21" i="28"/>
  <c r="E17" i="28"/>
  <c r="D17" i="28"/>
  <c r="E10" i="28"/>
  <c r="D10" i="28"/>
  <c r="D144" i="26"/>
  <c r="D143" i="26" s="1"/>
  <c r="D144" i="23"/>
  <c r="D143" i="23" s="1"/>
  <c r="D144" i="21"/>
  <c r="D143" i="21" s="1"/>
  <c r="D144" i="24"/>
  <c r="D143" i="24" s="1"/>
  <c r="D144" i="22"/>
  <c r="D143" i="22" s="1"/>
  <c r="D144" i="25"/>
  <c r="D143" i="25" s="1"/>
  <c r="D252" i="26"/>
  <c r="D251" i="26" s="1"/>
  <c r="D248" i="26"/>
  <c r="D247" i="26" s="1"/>
  <c r="D244" i="26"/>
  <c r="D239" i="26"/>
  <c r="D236" i="26"/>
  <c r="D229" i="26"/>
  <c r="D228" i="26" s="1"/>
  <c r="D222" i="26"/>
  <c r="D216" i="26"/>
  <c r="D207" i="26"/>
  <c r="D205" i="26"/>
  <c r="D201" i="26"/>
  <c r="D199" i="26"/>
  <c r="D197" i="26"/>
  <c r="D193" i="26"/>
  <c r="D189" i="26"/>
  <c r="D187" i="26"/>
  <c r="D184" i="26"/>
  <c r="D182" i="26"/>
  <c r="D174" i="26"/>
  <c r="D171" i="26"/>
  <c r="D156" i="26"/>
  <c r="D155" i="26" s="1"/>
  <c r="D150" i="26"/>
  <c r="D140" i="26"/>
  <c r="D137" i="26"/>
  <c r="D118" i="26"/>
  <c r="D116" i="26" s="1"/>
  <c r="D109" i="26"/>
  <c r="D101" i="26"/>
  <c r="D82" i="26"/>
  <c r="D72" i="26" s="1"/>
  <c r="D61" i="26"/>
  <c r="D51" i="26"/>
  <c r="D39" i="26"/>
  <c r="D34" i="26" s="1"/>
  <c r="D29" i="26"/>
  <c r="D21" i="26"/>
  <c r="D17" i="26"/>
  <c r="D10" i="26"/>
  <c r="D252" i="25"/>
  <c r="D251" i="25" s="1"/>
  <c r="D248" i="25"/>
  <c r="D247" i="25" s="1"/>
  <c r="D244" i="25"/>
  <c r="D239" i="25"/>
  <c r="D236" i="25"/>
  <c r="D229" i="25"/>
  <c r="D228" i="25" s="1"/>
  <c r="D222" i="25"/>
  <c r="D216" i="25"/>
  <c r="D207" i="25"/>
  <c r="D205" i="25"/>
  <c r="D201" i="25"/>
  <c r="D199" i="25"/>
  <c r="D197" i="25"/>
  <c r="D193" i="25"/>
  <c r="D189" i="25"/>
  <c r="D187" i="25"/>
  <c r="D184" i="25"/>
  <c r="D182" i="25"/>
  <c r="D174" i="25"/>
  <c r="D171" i="25"/>
  <c r="D156" i="25"/>
  <c r="D155" i="25" s="1"/>
  <c r="D150" i="25"/>
  <c r="D140" i="25"/>
  <c r="D137" i="25"/>
  <c r="D118" i="25"/>
  <c r="D116" i="25" s="1"/>
  <c r="D109" i="25"/>
  <c r="D101" i="25"/>
  <c r="D82" i="25"/>
  <c r="D72" i="25" s="1"/>
  <c r="D61" i="25"/>
  <c r="D51" i="25"/>
  <c r="D39" i="25"/>
  <c r="D34" i="25" s="1"/>
  <c r="D29" i="25"/>
  <c r="D21" i="25"/>
  <c r="D17" i="25"/>
  <c r="D10" i="25"/>
  <c r="D252" i="24"/>
  <c r="D251" i="24" s="1"/>
  <c r="D248" i="24"/>
  <c r="D247" i="24" s="1"/>
  <c r="D244" i="24"/>
  <c r="D239" i="24"/>
  <c r="D236" i="24"/>
  <c r="D229" i="24"/>
  <c r="D228" i="24" s="1"/>
  <c r="D222" i="24"/>
  <c r="D216" i="24"/>
  <c r="D214" i="24" s="1"/>
  <c r="D207" i="24"/>
  <c r="D205" i="24"/>
  <c r="D201" i="24"/>
  <c r="D199" i="24"/>
  <c r="D196" i="24" s="1"/>
  <c r="D197" i="24"/>
  <c r="D193" i="24"/>
  <c r="D189" i="24"/>
  <c r="D187" i="24"/>
  <c r="D184" i="24"/>
  <c r="D182" i="24"/>
  <c r="D174" i="24"/>
  <c r="D171" i="24"/>
  <c r="D156" i="24"/>
  <c r="D155" i="24" s="1"/>
  <c r="D150" i="24"/>
  <c r="D140" i="24"/>
  <c r="D137" i="24"/>
  <c r="D116" i="24"/>
  <c r="D109" i="24"/>
  <c r="D101" i="24"/>
  <c r="D82" i="24"/>
  <c r="D72" i="24" s="1"/>
  <c r="D61" i="24"/>
  <c r="D51" i="24"/>
  <c r="D39" i="24"/>
  <c r="D34" i="24" s="1"/>
  <c r="D29" i="24"/>
  <c r="D21" i="24"/>
  <c r="D17" i="24"/>
  <c r="D10" i="24"/>
  <c r="D101" i="23"/>
  <c r="D252" i="23"/>
  <c r="D251" i="23" s="1"/>
  <c r="D248" i="23"/>
  <c r="D247" i="23" s="1"/>
  <c r="D244" i="23"/>
  <c r="D239" i="23"/>
  <c r="D236" i="23"/>
  <c r="D229" i="23"/>
  <c r="D228" i="23" s="1"/>
  <c r="D222" i="23"/>
  <c r="D216" i="23"/>
  <c r="D207" i="23"/>
  <c r="D205" i="23"/>
  <c r="D201" i="23"/>
  <c r="D199" i="23"/>
  <c r="D197" i="23"/>
  <c r="D193" i="23"/>
  <c r="D189" i="23"/>
  <c r="D187" i="23"/>
  <c r="D184" i="23"/>
  <c r="D182" i="23"/>
  <c r="D174" i="23"/>
  <c r="D171" i="23"/>
  <c r="D156" i="23"/>
  <c r="D155" i="23" s="1"/>
  <c r="D150" i="23"/>
  <c r="D140" i="23"/>
  <c r="D137" i="23"/>
  <c r="D118" i="23"/>
  <c r="D116" i="23" s="1"/>
  <c r="D109" i="23"/>
  <c r="D82" i="23"/>
  <c r="D72" i="23" s="1"/>
  <c r="D61" i="23"/>
  <c r="D51" i="23"/>
  <c r="D39" i="23"/>
  <c r="D34" i="23" s="1"/>
  <c r="D29" i="23"/>
  <c r="D21" i="23"/>
  <c r="D17" i="23"/>
  <c r="D10" i="23"/>
  <c r="D252" i="22"/>
  <c r="D251" i="22" s="1"/>
  <c r="D248" i="22"/>
  <c r="D247" i="22" s="1"/>
  <c r="D244" i="22"/>
  <c r="D239" i="22"/>
  <c r="D236" i="22"/>
  <c r="D229" i="22"/>
  <c r="D228" i="22" s="1"/>
  <c r="D222" i="22"/>
  <c r="D216" i="22"/>
  <c r="D207" i="22"/>
  <c r="D205" i="22"/>
  <c r="D201" i="22"/>
  <c r="D199" i="22"/>
  <c r="D197" i="22"/>
  <c r="D193" i="22"/>
  <c r="D189" i="22"/>
  <c r="D187" i="22"/>
  <c r="D184" i="22"/>
  <c r="D182" i="22"/>
  <c r="D174" i="22"/>
  <c r="D171" i="22"/>
  <c r="D156" i="22"/>
  <c r="D155" i="22" s="1"/>
  <c r="D150" i="22"/>
  <c r="D140" i="22"/>
  <c r="D137" i="22"/>
  <c r="D118" i="22"/>
  <c r="D109" i="22"/>
  <c r="D101" i="22"/>
  <c r="D82" i="22"/>
  <c r="D72" i="22" s="1"/>
  <c r="D61" i="22"/>
  <c r="D51" i="22"/>
  <c r="D39" i="22"/>
  <c r="D29" i="22"/>
  <c r="D17" i="22"/>
  <c r="D10" i="22"/>
  <c r="D9" i="25" l="1"/>
  <c r="D9" i="22"/>
  <c r="D8" i="22" s="1"/>
  <c r="D9" i="24"/>
  <c r="F216" i="28"/>
  <c r="F222" i="28"/>
  <c r="D228" i="28"/>
  <c r="F229" i="28"/>
  <c r="F228" i="28" s="1"/>
  <c r="F39" i="28"/>
  <c r="D72" i="28"/>
  <c r="F82" i="28"/>
  <c r="D155" i="28"/>
  <c r="F156" i="28"/>
  <c r="F144" i="28"/>
  <c r="F143" i="28" s="1"/>
  <c r="D116" i="28"/>
  <c r="D108" i="28" s="1"/>
  <c r="F118" i="28"/>
  <c r="F116" i="28" s="1"/>
  <c r="D9" i="29"/>
  <c r="D196" i="29"/>
  <c r="D9" i="26"/>
  <c r="D214" i="26"/>
  <c r="D213" i="26" s="1"/>
  <c r="D9" i="23"/>
  <c r="F184" i="28"/>
  <c r="D196" i="25"/>
  <c r="D214" i="29"/>
  <c r="D213" i="29" s="1"/>
  <c r="F137" i="28"/>
  <c r="E34" i="28"/>
  <c r="D196" i="28"/>
  <c r="D108" i="29"/>
  <c r="D214" i="22"/>
  <c r="F236" i="28"/>
  <c r="D173" i="28"/>
  <c r="F140" i="28"/>
  <c r="D214" i="28"/>
  <c r="F21" i="28"/>
  <c r="F51" i="28"/>
  <c r="F174" i="28"/>
  <c r="F189" i="28"/>
  <c r="E214" i="28"/>
  <c r="E213" i="28" s="1"/>
  <c r="F248" i="28"/>
  <c r="F247" i="28" s="1"/>
  <c r="E136" i="28"/>
  <c r="E173" i="28"/>
  <c r="F29" i="28"/>
  <c r="F150" i="28"/>
  <c r="F207" i="28"/>
  <c r="F239" i="28"/>
  <c r="F10" i="28"/>
  <c r="F17" i="28"/>
  <c r="F61" i="28"/>
  <c r="F109" i="28"/>
  <c r="E196" i="28"/>
  <c r="F201" i="28"/>
  <c r="D173" i="26"/>
  <c r="D173" i="25"/>
  <c r="D214" i="25"/>
  <c r="D213" i="25" s="1"/>
  <c r="D173" i="24"/>
  <c r="D173" i="22"/>
  <c r="D196" i="22"/>
  <c r="D173" i="23"/>
  <c r="D136" i="29"/>
  <c r="D173" i="29"/>
  <c r="D108" i="26"/>
  <c r="E108" i="28"/>
  <c r="D34" i="28"/>
  <c r="E72" i="28"/>
  <c r="F155" i="28"/>
  <c r="D143" i="28"/>
  <c r="D136" i="28" s="1"/>
  <c r="D136" i="26"/>
  <c r="D136" i="22"/>
  <c r="D136" i="25"/>
  <c r="D108" i="25"/>
  <c r="D196" i="26"/>
  <c r="D214" i="23"/>
  <c r="D213" i="23" s="1"/>
  <c r="D196" i="23"/>
  <c r="D34" i="22"/>
  <c r="D108" i="24"/>
  <c r="D213" i="24"/>
  <c r="D136" i="23"/>
  <c r="D108" i="23"/>
  <c r="D116" i="22"/>
  <c r="D108" i="22" s="1"/>
  <c r="D8" i="25" l="1"/>
  <c r="F34" i="28"/>
  <c r="D213" i="28"/>
  <c r="E9" i="28"/>
  <c r="E8" i="28" s="1"/>
  <c r="F72" i="28"/>
  <c r="D9" i="28"/>
  <c r="D8" i="28" s="1"/>
  <c r="D8" i="29"/>
  <c r="D8" i="26"/>
  <c r="D8" i="23"/>
  <c r="F214" i="28"/>
  <c r="F213" i="28" s="1"/>
  <c r="F196" i="28"/>
  <c r="F173" i="28"/>
  <c r="F108" i="28"/>
  <c r="F136" i="28"/>
  <c r="D213" i="22"/>
  <c r="F9" i="28" l="1"/>
  <c r="F8" i="28" s="1"/>
  <c r="D252" i="21" l="1"/>
  <c r="D251" i="21" s="1"/>
  <c r="D248" i="21"/>
  <c r="D247" i="21" s="1"/>
  <c r="D244" i="21"/>
  <c r="D239" i="21"/>
  <c r="D236" i="21"/>
  <c r="D229" i="21"/>
  <c r="D228" i="21" s="1"/>
  <c r="D222" i="21"/>
  <c r="D216" i="21"/>
  <c r="D207" i="21"/>
  <c r="D205" i="21"/>
  <c r="D201" i="21"/>
  <c r="D199" i="21"/>
  <c r="D197" i="21"/>
  <c r="D193" i="21"/>
  <c r="D189" i="21"/>
  <c r="D187" i="21"/>
  <c r="D184" i="21"/>
  <c r="D182" i="21"/>
  <c r="D174" i="21"/>
  <c r="D171" i="21"/>
  <c r="D156" i="21"/>
  <c r="D155" i="21" s="1"/>
  <c r="D150" i="21"/>
  <c r="D140" i="21"/>
  <c r="D137" i="21"/>
  <c r="D118" i="21"/>
  <c r="D116" i="21" s="1"/>
  <c r="D109" i="21"/>
  <c r="D101" i="21"/>
  <c r="D82" i="21"/>
  <c r="D72" i="21" s="1"/>
  <c r="D61" i="21"/>
  <c r="D51" i="21"/>
  <c r="D39" i="21"/>
  <c r="D29" i="21"/>
  <c r="D21" i="21"/>
  <c r="D17" i="21"/>
  <c r="D10" i="21"/>
  <c r="D34" i="21" l="1"/>
  <c r="D9" i="21" s="1"/>
  <c r="D214" i="21"/>
  <c r="D213" i="21" s="1"/>
  <c r="D196" i="21"/>
  <c r="D108" i="21"/>
  <c r="D173" i="21"/>
  <c r="D136" i="21"/>
  <c r="D8" i="21" l="1"/>
  <c r="D136" i="24"/>
  <c r="D8" i="24" s="1"/>
</calcChain>
</file>

<file path=xl/comments1.xml><?xml version="1.0" encoding="utf-8"?>
<comments xmlns="http://schemas.openxmlformats.org/spreadsheetml/2006/main">
  <authors>
    <author>user</author>
  </authors>
  <commentList>
    <comment ref="C71" authorId="0" shapeId="0">
      <text>
        <r>
          <rPr>
            <b/>
            <sz val="9"/>
            <color indexed="81"/>
            <rFont val="Tahoma"/>
            <family val="2"/>
          </rPr>
          <t>user:</t>
        </r>
        <r>
          <rPr>
            <sz val="9"/>
            <color indexed="81"/>
            <rFont val="Tahoma"/>
            <family val="2"/>
          </rPr>
          <t xml:space="preserve">
</t>
        </r>
        <r>
          <rPr>
            <sz val="9"/>
            <color indexed="81"/>
            <rFont val="細明體"/>
            <family val="3"/>
            <charset val="136"/>
          </rPr>
          <t>合約</t>
        </r>
        <r>
          <rPr>
            <sz val="9"/>
            <color indexed="81"/>
            <rFont val="Tahoma"/>
            <family val="2"/>
          </rPr>
          <t>-</t>
        </r>
        <r>
          <rPr>
            <sz val="9"/>
            <color indexed="81"/>
            <rFont val="細明體"/>
            <family val="3"/>
            <charset val="136"/>
          </rPr>
          <t xml:space="preserve">電腦硬體維護費
</t>
        </r>
      </text>
    </comment>
    <comment ref="C105" authorId="0" shapeId="0">
      <text>
        <r>
          <rPr>
            <b/>
            <sz val="9"/>
            <color indexed="81"/>
            <rFont val="Tahoma"/>
            <family val="2"/>
          </rPr>
          <t>user:</t>
        </r>
        <r>
          <rPr>
            <sz val="9"/>
            <color indexed="81"/>
            <rFont val="Tahoma"/>
            <family val="2"/>
          </rPr>
          <t xml:space="preserve">
1</t>
        </r>
        <r>
          <rPr>
            <sz val="9"/>
            <color indexed="81"/>
            <rFont val="細明體"/>
            <family val="3"/>
            <charset val="136"/>
          </rPr>
          <t>。微軟校園軟體費</t>
        </r>
        <r>
          <rPr>
            <sz val="9"/>
            <color indexed="81"/>
            <rFont val="Tahoma"/>
            <family val="2"/>
          </rPr>
          <t xml:space="preserve">230
</t>
        </r>
        <r>
          <rPr>
            <sz val="9"/>
            <color indexed="81"/>
            <rFont val="細明體"/>
            <family val="3"/>
            <charset val="136"/>
          </rPr>
          <t xml:space="preserve">2。其他軟體40
</t>
        </r>
      </text>
    </comment>
  </commentList>
</comments>
</file>

<file path=xl/comments2.xml><?xml version="1.0" encoding="utf-8"?>
<comments xmlns="http://schemas.openxmlformats.org/spreadsheetml/2006/main">
  <authors>
    <author/>
  </authors>
  <commentList>
    <comment ref="G44" authorId="0" shapeId="0">
      <text>
        <r>
          <rPr>
            <sz val="12"/>
            <color rgb="FF000000"/>
            <rFont val="PMingLiu"/>
            <family val="1"/>
            <charset val="136"/>
          </rPr>
          <t>5.5個月*4周
	-User</t>
        </r>
      </text>
    </comment>
    <comment ref="O44" authorId="0" shapeId="0">
      <text>
        <r>
          <rPr>
            <sz val="12"/>
            <color rgb="FF000000"/>
            <rFont val="PMingLiu"/>
            <family val="1"/>
            <charset val="136"/>
          </rPr>
          <t>5.5個月*4周
	-User</t>
        </r>
      </text>
    </comment>
    <comment ref="G45" authorId="0" shapeId="0">
      <text>
        <r>
          <rPr>
            <sz val="12"/>
            <color rgb="FF000000"/>
            <rFont val="PMingLiu"/>
            <family val="1"/>
            <charset val="136"/>
          </rPr>
          <t>行事曆排定的上課周數
	-User</t>
        </r>
      </text>
    </comment>
    <comment ref="O45" authorId="0" shapeId="0">
      <text>
        <r>
          <rPr>
            <sz val="12"/>
            <color rgb="FF000000"/>
            <rFont val="PMingLiu"/>
            <family val="1"/>
            <charset val="136"/>
          </rPr>
          <t>行事曆排定的上課周數
	-User</t>
        </r>
      </text>
    </comment>
  </commentList>
</comments>
</file>

<file path=xl/sharedStrings.xml><?xml version="1.0" encoding="utf-8"?>
<sst xmlns="http://schemas.openxmlformats.org/spreadsheetml/2006/main" count="3781" uniqueCount="1058">
  <si>
    <t>其他</t>
    <phoneticPr fontId="4" type="noConversion"/>
  </si>
  <si>
    <t xml:space="preserve">    其他費用</t>
    <phoneticPr fontId="4" type="noConversion"/>
  </si>
  <si>
    <t>投資短絀</t>
    <phoneticPr fontId="4" type="noConversion"/>
  </si>
  <si>
    <t>資產短絀</t>
    <phoneticPr fontId="4" type="noConversion"/>
  </si>
  <si>
    <t xml:space="preserve">    各項短絀</t>
    <phoneticPr fontId="4" type="noConversion"/>
  </si>
  <si>
    <t>短絀、賠償與保險給付</t>
    <phoneticPr fontId="4" type="noConversion"/>
  </si>
  <si>
    <t>交流活動費</t>
    <phoneticPr fontId="4" type="noConversion"/>
  </si>
  <si>
    <t>技能競賽</t>
    <phoneticPr fontId="4" type="noConversion"/>
  </si>
  <si>
    <t xml:space="preserve">    競賽及交流活動費</t>
    <phoneticPr fontId="4" type="noConversion"/>
  </si>
  <si>
    <t>補貼收容人膳宿費、保險及遣返費</t>
    <phoneticPr fontId="4" type="noConversion"/>
  </si>
  <si>
    <t>慰問金</t>
    <phoneticPr fontId="4" type="noConversion"/>
  </si>
  <si>
    <t>獎勵費用</t>
    <phoneticPr fontId="4" type="noConversion"/>
  </si>
  <si>
    <t xml:space="preserve">    補貼(償)、獎勵、慰問與
    救助(濟)</t>
    <phoneticPr fontId="4" type="noConversion"/>
  </si>
  <si>
    <t>分擔其他費用</t>
    <phoneticPr fontId="4" type="noConversion"/>
  </si>
  <si>
    <t>分擔職業訓練費</t>
    <phoneticPr fontId="4" type="noConversion"/>
  </si>
  <si>
    <t xml:space="preserve">    分擔</t>
    <phoneticPr fontId="4" type="noConversion"/>
  </si>
  <si>
    <t>獎助學員生給與</t>
    <phoneticPr fontId="4" type="noConversion"/>
  </si>
  <si>
    <t xml:space="preserve">    捐助、補助與獎助</t>
    <phoneticPr fontId="4" type="noConversion"/>
  </si>
  <si>
    <t>職業團體會費</t>
    <phoneticPr fontId="4" type="noConversion"/>
  </si>
  <si>
    <t>學術團體會費</t>
    <phoneticPr fontId="4" type="noConversion"/>
  </si>
  <si>
    <t>國際組織會費</t>
    <phoneticPr fontId="4" type="noConversion"/>
  </si>
  <si>
    <t xml:space="preserve">    會費</t>
    <phoneticPr fontId="4" type="noConversion"/>
  </si>
  <si>
    <t>會費、 捐助、補助、分攤、救助(濟)與交流活動費</t>
    <phoneticPr fontId="4" type="noConversion"/>
  </si>
  <si>
    <t>未足額進用身障人員差額補助費</t>
    <phoneticPr fontId="4" type="noConversion"/>
  </si>
  <si>
    <t>汽車燃料使用費</t>
    <phoneticPr fontId="4" type="noConversion"/>
  </si>
  <si>
    <t>事業規費</t>
    <phoneticPr fontId="4" type="noConversion"/>
  </si>
  <si>
    <t>行政規費與強制費</t>
    <phoneticPr fontId="4" type="noConversion"/>
  </si>
  <si>
    <t xml:space="preserve">    規費</t>
    <phoneticPr fontId="4" type="noConversion"/>
  </si>
  <si>
    <t xml:space="preserve">    特別稅課</t>
    <phoneticPr fontId="4" type="noConversion"/>
  </si>
  <si>
    <t>使用牌照稅</t>
    <phoneticPr fontId="4" type="noConversion"/>
  </si>
  <si>
    <t>印花稅</t>
    <phoneticPr fontId="4" type="noConversion"/>
  </si>
  <si>
    <t>營業稅</t>
    <phoneticPr fontId="4" type="noConversion"/>
  </si>
  <si>
    <t xml:space="preserve">    消費與行為稅</t>
    <phoneticPr fontId="4" type="noConversion"/>
  </si>
  <si>
    <t>一般房屋稅</t>
    <phoneticPr fontId="4" type="noConversion"/>
  </si>
  <si>
    <t xml:space="preserve">    房屋稅</t>
    <phoneticPr fontId="4" type="noConversion"/>
  </si>
  <si>
    <t>一般土地地價稅</t>
    <phoneticPr fontId="4" type="noConversion"/>
  </si>
  <si>
    <t xml:space="preserve">    土地稅</t>
    <phoneticPr fontId="4" type="noConversion"/>
  </si>
  <si>
    <t>稅捐與規費(強制費)</t>
    <phoneticPr fontId="4" type="noConversion"/>
  </si>
  <si>
    <t>其他攤銷費用</t>
    <phoneticPr fontId="4" type="noConversion"/>
  </si>
  <si>
    <t>攤銷電腦軟體費</t>
    <phoneticPr fontId="4" type="noConversion"/>
  </si>
  <si>
    <t xml:space="preserve">   攤 銷</t>
    <phoneticPr fontId="4" type="noConversion"/>
  </si>
  <si>
    <t>經濟動物身價折耗</t>
    <phoneticPr fontId="4" type="noConversion"/>
  </si>
  <si>
    <t>農作物培植費折耗</t>
    <phoneticPr fontId="4" type="noConversion"/>
  </si>
  <si>
    <t>礦產資源折耗</t>
    <phoneticPr fontId="4" type="noConversion"/>
  </si>
  <si>
    <t xml:space="preserve">   折 耗</t>
    <phoneticPr fontId="4" type="noConversion"/>
  </si>
  <si>
    <t>代管資產折舊</t>
    <phoneticPr fontId="4" type="noConversion"/>
  </si>
  <si>
    <t xml:space="preserve">   其他折舊性資產折舊</t>
    <phoneticPr fontId="4" type="noConversion"/>
  </si>
  <si>
    <t>生產性生物資產折舊</t>
    <phoneticPr fontId="4" type="noConversion"/>
  </si>
  <si>
    <t>消耗性生物資產折舊</t>
    <phoneticPr fontId="4" type="noConversion"/>
  </si>
  <si>
    <t xml:space="preserve">   生物資產折舊</t>
    <phoneticPr fontId="4" type="noConversion"/>
  </si>
  <si>
    <t>投資性不動產折舊</t>
    <phoneticPr fontId="4" type="noConversion"/>
  </si>
  <si>
    <r>
      <t xml:space="preserve">   </t>
    </r>
    <r>
      <rPr>
        <b/>
        <u val="singleAccounting"/>
        <sz val="14"/>
        <rFont val="標楷體"/>
        <family val="4"/>
        <charset val="136"/>
      </rPr>
      <t>投資性不動產折舊</t>
    </r>
    <phoneticPr fontId="4" type="noConversion"/>
  </si>
  <si>
    <t>什項設備折舊</t>
    <phoneticPr fontId="4" type="noConversion"/>
  </si>
  <si>
    <t>交通及運輸設備折舊</t>
    <phoneticPr fontId="4" type="noConversion"/>
  </si>
  <si>
    <t>機械及設備折舊</t>
    <phoneticPr fontId="4" type="noConversion"/>
  </si>
  <si>
    <t>其他建築折舊</t>
    <phoneticPr fontId="4" type="noConversion"/>
  </si>
  <si>
    <t>宿舍折舊</t>
    <phoneticPr fontId="4" type="noConversion"/>
  </si>
  <si>
    <t>一般房屋折舊</t>
    <phoneticPr fontId="4" type="noConversion"/>
  </si>
  <si>
    <t>土地改良物折舊</t>
    <phoneticPr fontId="4" type="noConversion"/>
  </si>
  <si>
    <t xml:space="preserve">   不動產、廠房及設備折舊</t>
    <phoneticPr fontId="4" type="noConversion"/>
  </si>
  <si>
    <t>折舊、折耗及攤銷</t>
    <phoneticPr fontId="4" type="noConversion"/>
  </si>
  <si>
    <t>其他利息</t>
    <phoneticPr fontId="4" type="noConversion"/>
  </si>
  <si>
    <t xml:space="preserve">    利息</t>
    <phoneticPr fontId="4" type="noConversion"/>
  </si>
  <si>
    <t>什項設備租金</t>
    <phoneticPr fontId="4" type="noConversion"/>
  </si>
  <si>
    <t xml:space="preserve">    什項設備租金</t>
    <phoneticPr fontId="4" type="noConversion"/>
  </si>
  <si>
    <t>貨櫃及車架租金</t>
    <phoneticPr fontId="4" type="noConversion"/>
  </si>
  <si>
    <t>電信設備租金</t>
    <phoneticPr fontId="4" type="noConversion"/>
  </si>
  <si>
    <t>車租</t>
    <phoneticPr fontId="4" type="noConversion"/>
  </si>
  <si>
    <t>船租</t>
    <phoneticPr fontId="4" type="noConversion"/>
  </si>
  <si>
    <r>
      <t xml:space="preserve">        </t>
    </r>
    <r>
      <rPr>
        <sz val="14"/>
        <rFont val="標楷體"/>
        <family val="4"/>
        <charset val="136"/>
      </rPr>
      <t>交通及運輸設備租金</t>
    </r>
    <phoneticPr fontId="4" type="noConversion"/>
  </si>
  <si>
    <t>機械及設備租金</t>
    <phoneticPr fontId="4" type="noConversion"/>
  </si>
  <si>
    <t>電腦租金及使用費</t>
    <phoneticPr fontId="4" type="noConversion"/>
  </si>
  <si>
    <t xml:space="preserve">    機器租金</t>
    <phoneticPr fontId="4" type="noConversion"/>
  </si>
  <si>
    <t>宿舍租金</t>
    <phoneticPr fontId="4" type="noConversion"/>
  </si>
  <si>
    <t>一般房屋租金</t>
    <phoneticPr fontId="4" type="noConversion"/>
  </si>
  <si>
    <t xml:space="preserve">    房租</t>
    <phoneticPr fontId="4" type="noConversion"/>
  </si>
  <si>
    <t>場地租金</t>
    <phoneticPr fontId="4" type="noConversion"/>
  </si>
  <si>
    <t>一般土地租金</t>
    <phoneticPr fontId="4" type="noConversion"/>
  </si>
  <si>
    <t xml:space="preserve">    地租及水租</t>
    <phoneticPr fontId="4" type="noConversion"/>
  </si>
  <si>
    <t>租金與利息</t>
    <phoneticPr fontId="4" type="noConversion"/>
  </si>
  <si>
    <t>醫療用品(非醫療院所使用)</t>
    <phoneticPr fontId="4" type="noConversion"/>
  </si>
  <si>
    <t>飼料</t>
    <phoneticPr fontId="4" type="noConversion"/>
  </si>
  <si>
    <t>食品</t>
    <phoneticPr fontId="4" type="noConversion"/>
  </si>
  <si>
    <t>服裝</t>
    <phoneticPr fontId="4" type="noConversion"/>
  </si>
  <si>
    <t>化學藥劑與實驗用品</t>
    <phoneticPr fontId="4" type="noConversion"/>
  </si>
  <si>
    <t>農業與園藝用品及環境美化費</t>
    <phoneticPr fontId="4" type="noConversion"/>
  </si>
  <si>
    <t>報章什誌</t>
    <phoneticPr fontId="4" type="noConversion"/>
  </si>
  <si>
    <t>辦公(事務)用品</t>
    <phoneticPr fontId="4" type="noConversion"/>
  </si>
  <si>
    <t>設備零件</t>
    <phoneticPr fontId="4" type="noConversion"/>
  </si>
  <si>
    <t>建築材料</t>
    <phoneticPr fontId="4" type="noConversion"/>
  </si>
  <si>
    <t>油脂</t>
    <phoneticPr fontId="4" type="noConversion"/>
  </si>
  <si>
    <t>燃料</t>
    <phoneticPr fontId="4" type="noConversion"/>
  </si>
  <si>
    <t>物料</t>
    <phoneticPr fontId="4" type="noConversion"/>
  </si>
  <si>
    <t>原料</t>
    <phoneticPr fontId="4" type="noConversion"/>
  </si>
  <si>
    <t xml:space="preserve">    使用材料費</t>
    <phoneticPr fontId="4" type="noConversion"/>
  </si>
  <si>
    <t>材料及用品費</t>
    <phoneticPr fontId="4" type="noConversion"/>
  </si>
  <si>
    <t>電腦軟體服務費</t>
    <phoneticPr fontId="4" type="noConversion"/>
  </si>
  <si>
    <t>試務甄選費</t>
    <phoneticPr fontId="4" type="noConversion"/>
  </si>
  <si>
    <t>委託考選訓練費</t>
    <phoneticPr fontId="4" type="noConversion"/>
  </si>
  <si>
    <t>委託檢驗(定)試驗認證費</t>
    <phoneticPr fontId="4" type="noConversion"/>
  </si>
  <si>
    <t>講課鐘點、稿費、出席審查及查詢費</t>
    <phoneticPr fontId="4" type="noConversion"/>
  </si>
  <si>
    <t>法律事務費</t>
    <phoneticPr fontId="4" type="noConversion"/>
  </si>
  <si>
    <t>技術合作費及權利金</t>
    <phoneticPr fontId="4" type="noConversion"/>
  </si>
  <si>
    <t xml:space="preserve">    專業服務費</t>
    <phoneticPr fontId="4" type="noConversion"/>
  </si>
  <si>
    <t>其他保險費</t>
    <phoneticPr fontId="4" type="noConversion"/>
  </si>
  <si>
    <t>責任保險費</t>
    <phoneticPr fontId="4" type="noConversion"/>
  </si>
  <si>
    <t>現金、存款及貨物保險費</t>
    <phoneticPr fontId="4" type="noConversion"/>
  </si>
  <si>
    <t>非業務資產保險費</t>
    <phoneticPr fontId="4" type="noConversion"/>
  </si>
  <si>
    <t>什項設備保險費</t>
    <phoneticPr fontId="4" type="noConversion"/>
  </si>
  <si>
    <t>交通及運輸設備保險費</t>
    <phoneticPr fontId="4" type="noConversion"/>
  </si>
  <si>
    <t>機械及設備保險費</t>
    <phoneticPr fontId="4" type="noConversion"/>
  </si>
  <si>
    <t>宿舍保險費</t>
    <phoneticPr fontId="4" type="noConversion"/>
  </si>
  <si>
    <t>一般房屋保險費</t>
    <phoneticPr fontId="4" type="noConversion"/>
  </si>
  <si>
    <t xml:space="preserve">    保險費</t>
    <phoneticPr fontId="4" type="noConversion"/>
  </si>
  <si>
    <t>什項設備修護費</t>
    <phoneticPr fontId="4" type="noConversion"/>
  </si>
  <si>
    <t>交通及運輸設備修護費</t>
    <phoneticPr fontId="4" type="noConversion"/>
  </si>
  <si>
    <t>機械及設備修護費</t>
    <phoneticPr fontId="4" type="noConversion"/>
  </si>
  <si>
    <t>其他建築修護費</t>
    <phoneticPr fontId="4" type="noConversion"/>
  </si>
  <si>
    <t>宿舍修護費</t>
    <phoneticPr fontId="4" type="noConversion"/>
  </si>
  <si>
    <t>一般房屋修護費</t>
    <phoneticPr fontId="4" type="noConversion"/>
  </si>
  <si>
    <t>土地改良物修護費</t>
    <phoneticPr fontId="4" type="noConversion"/>
  </si>
  <si>
    <t xml:space="preserve">    修理保養及保固費</t>
    <phoneticPr fontId="4" type="noConversion"/>
  </si>
  <si>
    <t>業務宣導費</t>
    <phoneticPr fontId="4" type="noConversion"/>
  </si>
  <si>
    <t>其他旅運費</t>
    <phoneticPr fontId="4" type="noConversion"/>
  </si>
  <si>
    <t>裝卸費</t>
    <phoneticPr fontId="4" type="noConversion"/>
  </si>
  <si>
    <t>貨物運費</t>
    <phoneticPr fontId="4" type="noConversion"/>
  </si>
  <si>
    <t>專力費</t>
    <phoneticPr fontId="4" type="noConversion"/>
  </si>
  <si>
    <t xml:space="preserve">    旅運費</t>
    <phoneticPr fontId="4" type="noConversion"/>
  </si>
  <si>
    <t>數據通信費</t>
    <phoneticPr fontId="4" type="noConversion"/>
  </si>
  <si>
    <t>電話費</t>
    <phoneticPr fontId="4" type="noConversion"/>
  </si>
  <si>
    <t>氣體費</t>
    <phoneticPr fontId="4" type="noConversion"/>
  </si>
  <si>
    <t>宿舍水費</t>
    <phoneticPr fontId="4" type="noConversion"/>
  </si>
  <si>
    <t>工作場所水費</t>
    <phoneticPr fontId="4" type="noConversion"/>
  </si>
  <si>
    <t>宿舍電費</t>
    <phoneticPr fontId="4" type="noConversion"/>
  </si>
  <si>
    <t>動力費</t>
    <phoneticPr fontId="4" type="noConversion"/>
  </si>
  <si>
    <t>服務費用</t>
    <phoneticPr fontId="4" type="noConversion"/>
  </si>
  <si>
    <t>提繳工資墊償費用</t>
    <phoneticPr fontId="4" type="noConversion"/>
  </si>
  <si>
    <t xml:space="preserve">    提繳費</t>
    <phoneticPr fontId="4" type="noConversion"/>
  </si>
  <si>
    <t>其他福利費</t>
    <phoneticPr fontId="4" type="noConversion"/>
  </si>
  <si>
    <t>員工通勤交通費</t>
    <phoneticPr fontId="4" type="noConversion"/>
  </si>
  <si>
    <t>傷病醫藥費</t>
    <phoneticPr fontId="4" type="noConversion"/>
  </si>
  <si>
    <t>分擔退休人員及其配偶暨員工眷屬保險費</t>
    <phoneticPr fontId="4" type="noConversion"/>
  </si>
  <si>
    <t>分擔員工保險費</t>
    <phoneticPr fontId="4" type="noConversion"/>
  </si>
  <si>
    <t xml:space="preserve">    福利費</t>
    <phoneticPr fontId="4" type="noConversion"/>
  </si>
  <si>
    <t>卹償金</t>
    <phoneticPr fontId="4" type="noConversion"/>
  </si>
  <si>
    <t>工員退休及離職金</t>
    <phoneticPr fontId="4" type="noConversion"/>
  </si>
  <si>
    <t>職員退休及離職金</t>
    <phoneticPr fontId="4" type="noConversion"/>
  </si>
  <si>
    <t xml:space="preserve">    退休及卹償金</t>
    <phoneticPr fontId="4" type="noConversion"/>
  </si>
  <si>
    <t>其他獎金</t>
    <phoneticPr fontId="4" type="noConversion"/>
  </si>
  <si>
    <t>年終獎金</t>
    <phoneticPr fontId="4" type="noConversion"/>
  </si>
  <si>
    <t>考績獎金</t>
    <phoneticPr fontId="4" type="noConversion"/>
  </si>
  <si>
    <t xml:space="preserve">    獎金</t>
    <phoneticPr fontId="4" type="noConversion"/>
  </si>
  <si>
    <t>其他津貼</t>
    <phoneticPr fontId="4" type="noConversion"/>
  </si>
  <si>
    <t>僻地津貼</t>
    <phoneticPr fontId="4" type="noConversion"/>
  </si>
  <si>
    <t xml:space="preserve">    津貼</t>
    <phoneticPr fontId="4" type="noConversion"/>
  </si>
  <si>
    <t>值班費</t>
    <phoneticPr fontId="4" type="noConversion"/>
  </si>
  <si>
    <t xml:space="preserve">    超時工作報酬</t>
    <phoneticPr fontId="4" type="noConversion"/>
  </si>
  <si>
    <t>兼職人員酬金</t>
    <phoneticPr fontId="4" type="noConversion"/>
  </si>
  <si>
    <t>約僱工員薪資</t>
    <phoneticPr fontId="4" type="noConversion"/>
  </si>
  <si>
    <t>約僱職員薪金</t>
    <phoneticPr fontId="4" type="noConversion"/>
  </si>
  <si>
    <t>聘用人員薪金</t>
    <phoneticPr fontId="4" type="noConversion"/>
  </si>
  <si>
    <t xml:space="preserve">    聘僱及兼職人員薪資</t>
    <phoneticPr fontId="4" type="noConversion"/>
  </si>
  <si>
    <t>工員工資</t>
    <phoneticPr fontId="4" type="noConversion"/>
  </si>
  <si>
    <t>職員薪金</t>
    <phoneticPr fontId="4" type="noConversion"/>
  </si>
  <si>
    <t>管理委員會委員報酬</t>
    <phoneticPr fontId="4" type="noConversion"/>
  </si>
  <si>
    <t xml:space="preserve">    正式員額薪資</t>
    <phoneticPr fontId="4" type="noConversion"/>
  </si>
  <si>
    <t>用人費用</t>
    <phoneticPr fontId="4" type="noConversion"/>
  </si>
  <si>
    <t>總        計</t>
    <phoneticPr fontId="4" type="noConversion"/>
  </si>
  <si>
    <t>管理費用及總務費用</t>
    <phoneticPr fontId="4" type="noConversion"/>
  </si>
  <si>
    <t>學生公費及獎勵金</t>
    <phoneticPr fontId="4" type="noConversion"/>
  </si>
  <si>
    <t>教學研究及訓輔成本</t>
    <phoneticPr fontId="4" type="noConversion"/>
  </si>
  <si>
    <t>用途別科目/計畫名稱</t>
    <phoneticPr fontId="4" type="noConversion"/>
  </si>
  <si>
    <t>用途科目編號</t>
    <phoneticPr fontId="4" type="noConversion"/>
  </si>
  <si>
    <t>支出科目名稱</t>
    <phoneticPr fontId="4" type="noConversion"/>
  </si>
  <si>
    <t>小計</t>
    <phoneticPr fontId="4" type="noConversion"/>
  </si>
  <si>
    <t>支出科目代號</t>
    <phoneticPr fontId="4" type="noConversion"/>
  </si>
  <si>
    <r>
      <t>其他單位委辦經費+自籌經費+因應折舊所造成短絀數(不含學雜費收入淨額)+</t>
    </r>
    <r>
      <rPr>
        <sz val="12"/>
        <color indexed="10"/>
        <rFont val="標楷體"/>
        <family val="4"/>
        <charset val="136"/>
      </rPr>
      <t>遞延收入</t>
    </r>
    <phoneticPr fontId="4" type="noConversion"/>
  </si>
  <si>
    <t>教育部核定額度(含學雜費淨收入)</t>
    <phoneticPr fontId="4" type="noConversion"/>
  </si>
  <si>
    <t>經費來源</t>
    <phoneticPr fontId="4" type="noConversion"/>
  </si>
  <si>
    <t>年度別</t>
    <phoneticPr fontId="4" type="noConversion"/>
  </si>
  <si>
    <t>支出科目名稱/處室</t>
    <phoneticPr fontId="4" type="noConversion"/>
  </si>
  <si>
    <r>
      <t>其他</t>
    </r>
    <r>
      <rPr>
        <b/>
        <sz val="14"/>
        <color rgb="FFFF0000"/>
        <rFont val="標楷體"/>
        <family val="4"/>
        <charset val="136"/>
      </rPr>
      <t>（零基預算逐項檢討編列）</t>
    </r>
    <phoneticPr fontId="4" type="noConversion"/>
  </si>
  <si>
    <t xml:space="preserve">        國際教育協會</t>
    <phoneticPr fontId="4" type="noConversion"/>
  </si>
  <si>
    <t xml:space="preserve">       護理師公會</t>
    <phoneticPr fontId="4" type="noConversion"/>
  </si>
  <si>
    <t xml:space="preserve">       校長協會</t>
    <phoneticPr fontId="4" type="noConversion"/>
  </si>
  <si>
    <t xml:space="preserve">       原住民</t>
    <phoneticPr fontId="4" type="noConversion"/>
  </si>
  <si>
    <t xml:space="preserve">       公費生</t>
    <phoneticPr fontId="4" type="noConversion"/>
  </si>
  <si>
    <t xml:space="preserve">       特殊教育</t>
    <phoneticPr fontId="4" type="noConversion"/>
  </si>
  <si>
    <t xml:space="preserve">        圖書館-校內網頁服務向上集中-虛擬主機租用</t>
    <phoneticPr fontId="4" type="noConversion"/>
  </si>
  <si>
    <t xml:space="preserve">        圖書館-電腦硬體設備維護</t>
    <phoneticPr fontId="4" type="noConversion"/>
  </si>
  <si>
    <t xml:space="preserve">        總務處-圖書館松炎樓電梯維護</t>
    <phoneticPr fontId="4" type="noConversion"/>
  </si>
  <si>
    <t xml:space="preserve">        總務處-科教大樓電梯維護</t>
    <phoneticPr fontId="4" type="noConversion"/>
  </si>
  <si>
    <t xml:space="preserve">        總務處-電力設備維護</t>
    <phoneticPr fontId="4" type="noConversion"/>
  </si>
  <si>
    <t xml:space="preserve">        圖書館-圖書館自動化系統</t>
    <phoneticPr fontId="4" type="noConversion"/>
  </si>
  <si>
    <t xml:space="preserve">        總務處-出納帳務管理系統維護</t>
    <phoneticPr fontId="4" type="noConversion"/>
  </si>
  <si>
    <t xml:space="preserve">        總務處-公文管理系統租用</t>
    <phoneticPr fontId="4" type="noConversion"/>
  </si>
  <si>
    <t xml:space="preserve">        總務處-出納薪資管理系統維護</t>
    <phoneticPr fontId="4" type="noConversion"/>
  </si>
  <si>
    <t xml:space="preserve">        總務處-財產管理系統維護</t>
    <phoneticPr fontId="4" type="noConversion"/>
  </si>
  <si>
    <t xml:space="preserve">        輔導室-影印機(每月1395)</t>
    <phoneticPr fontId="4" type="noConversion"/>
  </si>
  <si>
    <t xml:space="preserve">        圖書館-影印機(每月1390)</t>
    <phoneticPr fontId="4" type="noConversion"/>
  </si>
  <si>
    <t xml:space="preserve">        總務處-影印機(每月4400)</t>
    <phoneticPr fontId="4" type="noConversion"/>
  </si>
  <si>
    <t xml:space="preserve">        學務處-WEB線上點名及請假系統維護</t>
    <phoneticPr fontId="4" type="noConversion"/>
  </si>
  <si>
    <t xml:space="preserve">        學務處-WEB選社管理系統維護</t>
    <phoneticPr fontId="4" type="noConversion"/>
  </si>
  <si>
    <t xml:space="preserve">        學務處-教官室影印機(每月1390)</t>
    <phoneticPr fontId="4" type="noConversion"/>
  </si>
  <si>
    <t xml:space="preserve">        學務處-影印機(每月1390)</t>
    <phoneticPr fontId="4" type="noConversion"/>
  </si>
  <si>
    <t xml:space="preserve">        體育總會</t>
    <phoneticPr fontId="4" type="noConversion"/>
  </si>
  <si>
    <t xml:space="preserve">        教務處-校務行政系統系統維護</t>
    <phoneticPr fontId="4" type="noConversion"/>
  </si>
  <si>
    <t xml:space="preserve">        教務處-國文科</t>
    <phoneticPr fontId="4" type="noConversion"/>
  </si>
  <si>
    <t xml:space="preserve">        教務處-社會科</t>
    <phoneticPr fontId="4" type="noConversion"/>
  </si>
  <si>
    <t xml:space="preserve">        教務處-英文科</t>
    <phoneticPr fontId="4" type="noConversion"/>
  </si>
  <si>
    <t xml:space="preserve">        教務處-影印機(每月3200)</t>
    <phoneticPr fontId="4" type="noConversion"/>
  </si>
  <si>
    <t xml:space="preserve">        自然科-影印機(每月1390)</t>
    <phoneticPr fontId="4" type="noConversion"/>
  </si>
  <si>
    <t xml:space="preserve">        國文科-影印機(每月1390)</t>
    <phoneticPr fontId="4" type="noConversion"/>
  </si>
  <si>
    <t xml:space="preserve">        設備組-影印機(每月1395)</t>
    <phoneticPr fontId="4" type="noConversion"/>
  </si>
  <si>
    <t>編列說明</t>
    <phoneticPr fontId="4" type="noConversion"/>
  </si>
  <si>
    <t>教務處</t>
    <phoneticPr fontId="4" type="noConversion"/>
  </si>
  <si>
    <t>學務處</t>
    <phoneticPr fontId="4" type="noConversion"/>
  </si>
  <si>
    <t xml:space="preserve">        圖書館-報章雜誌</t>
    <phoneticPr fontId="4" type="noConversion"/>
  </si>
  <si>
    <t xml:space="preserve">  其他（非屬上列項）</t>
    <phoneticPr fontId="4" type="noConversion"/>
  </si>
  <si>
    <t>合約-科教大樓電梯維護(36)</t>
    <phoneticPr fontId="4" type="noConversion"/>
  </si>
  <si>
    <t>合約-圖書館.行政等電梯維護(99.6)</t>
    <phoneticPr fontId="4" type="noConversion"/>
  </si>
  <si>
    <t>合約-電力設備(33.6)</t>
    <phoneticPr fontId="4" type="noConversion"/>
  </si>
  <si>
    <t>建物火險(25.504)</t>
    <phoneticPr fontId="4" type="noConversion"/>
  </si>
  <si>
    <t>機車-998CMH強制險(1.2)</t>
    <phoneticPr fontId="4" type="noConversion"/>
  </si>
  <si>
    <t>合約-保全(105.7488)</t>
    <phoneticPr fontId="4" type="noConversion"/>
  </si>
  <si>
    <t>消防檢查(16).建物公安(13).水質檢測(12.8)</t>
    <phoneticPr fontId="4" type="noConversion"/>
  </si>
  <si>
    <t>合約-出納帳務管理系統(39.6)</t>
    <phoneticPr fontId="4" type="noConversion"/>
  </si>
  <si>
    <t>合約-出納薪資管理系統(8)</t>
    <phoneticPr fontId="4" type="noConversion"/>
  </si>
  <si>
    <t>電梯許可規費及負重測試(13.04)</t>
    <phoneticPr fontId="4" type="noConversion"/>
  </si>
  <si>
    <t>機車(OLR－826、998－CMH)燃料使用費(0.9)</t>
    <phoneticPr fontId="4" type="noConversion"/>
  </si>
  <si>
    <t xml:space="preserve"> 其他（非屬上列項）</t>
    <phoneticPr fontId="4" type="noConversion"/>
  </si>
  <si>
    <t>共約-影印機租賃(52.8)</t>
    <phoneticPr fontId="4" type="noConversion"/>
  </si>
  <si>
    <t>共約-影印機租賃(18)</t>
    <phoneticPr fontId="4" type="noConversion"/>
  </si>
  <si>
    <t>共約-影印機租賃(17)</t>
    <phoneticPr fontId="4" type="noConversion"/>
  </si>
  <si>
    <t>專案匡列-外聘社團鐘點費
請依學務-社團鐘點填列</t>
    <phoneticPr fontId="4" type="noConversion"/>
  </si>
  <si>
    <t>專案匡列-綜合活動講座
請依學務-社團鐘點填列</t>
    <phoneticPr fontId="4" type="noConversion"/>
  </si>
  <si>
    <t>童軍會費</t>
    <phoneticPr fontId="4" type="noConversion"/>
  </si>
  <si>
    <t>教師輔導知能講座、升學講座</t>
    <phoneticPr fontId="4" type="noConversion"/>
  </si>
  <si>
    <t>指考、學測服務誤餐
輔導工作委員會、特教推行委員會、家庭教育委員會、IEP親師座談會誤餐、個案會議、轉銜輔導工作會議</t>
    <phoneticPr fontId="4" type="noConversion"/>
  </si>
  <si>
    <t>2年級學系探索答案卡及讀卡
1年級下性向量表及讀卡
1年級上興趣量卡及讀卡</t>
    <phoneticPr fontId="4" type="noConversion"/>
  </si>
  <si>
    <t>圖書館藏報紙.期刊</t>
    <phoneticPr fontId="4" type="noConversion"/>
  </si>
  <si>
    <t>1.合約-電腦硬體設備維護(每月3,000*6=18,000)
2.電腦使用費分攤另6個月</t>
    <phoneticPr fontId="4" type="noConversion"/>
  </si>
  <si>
    <t>合約-圖書館自動化系統</t>
    <phoneticPr fontId="4" type="noConversion"/>
  </si>
  <si>
    <t>共約-影印機租賃(17)</t>
    <phoneticPr fontId="4" type="noConversion"/>
  </si>
  <si>
    <t>文康活動200元*177員額=354000</t>
    <phoneticPr fontId="4" type="noConversion"/>
  </si>
  <si>
    <t xml:space="preserve">        高雄市教育會</t>
    <phoneticPr fontId="4" type="noConversion"/>
  </si>
  <si>
    <t xml:space="preserve">        人事室-差勤系統</t>
    <phoneticPr fontId="4" type="noConversion"/>
  </si>
  <si>
    <t>合約-差勤系統</t>
    <phoneticPr fontId="4" type="noConversion"/>
  </si>
  <si>
    <t>111額度內編列-49</t>
    <phoneticPr fontId="4" type="noConversion"/>
  </si>
  <si>
    <t>111額度內編列-19</t>
    <phoneticPr fontId="4" type="noConversion"/>
  </si>
  <si>
    <t>合約-校務行政系統（1.2.4期由業務支，3期由重補修支）</t>
    <phoneticPr fontId="4" type="noConversion"/>
  </si>
  <si>
    <t>報紙（7.2)</t>
    <phoneticPr fontId="4" type="noConversion"/>
  </si>
  <si>
    <t>報紙（7.2)</t>
    <phoneticPr fontId="4" type="noConversion"/>
  </si>
  <si>
    <t>報紙（5.4)</t>
    <phoneticPr fontId="4" type="noConversion"/>
  </si>
  <si>
    <t>共約-影印機租賃(17)</t>
    <phoneticPr fontId="4" type="noConversion"/>
  </si>
  <si>
    <t>共約-影印機租賃(17)</t>
    <phoneticPr fontId="4" type="noConversion"/>
  </si>
  <si>
    <t>共約-影印機租賃(39)</t>
    <phoneticPr fontId="4" type="noConversion"/>
  </si>
  <si>
    <t>合約-財產系統(16)</t>
    <phoneticPr fontId="4" type="noConversion"/>
  </si>
  <si>
    <t>合約公文系統(16)，111年系統更新後調漲</t>
    <phoneticPr fontId="4" type="noConversion"/>
  </si>
  <si>
    <t>合約-WEB選社系統(6)</t>
  </si>
  <si>
    <t>合約-WEB線上點名及請假系統(9.8)</t>
    <phoneticPr fontId="4" type="noConversion"/>
  </si>
  <si>
    <t>總務處</t>
    <phoneticPr fontId="4" type="noConversion"/>
  </si>
  <si>
    <t>場地使用</t>
    <phoneticPr fontId="4" type="noConversion"/>
  </si>
  <si>
    <t>學務處</t>
    <phoneticPr fontId="4" type="noConversion"/>
  </si>
  <si>
    <t>資源回收</t>
    <phoneticPr fontId="4" type="noConversion"/>
  </si>
  <si>
    <t>教育儲蓄</t>
    <phoneticPr fontId="4" type="noConversion"/>
  </si>
  <si>
    <t>收入數</t>
    <phoneticPr fontId="4" type="noConversion"/>
  </si>
  <si>
    <t>利息收入</t>
    <phoneticPr fontId="4" type="noConversion"/>
  </si>
  <si>
    <t>廢舊物資</t>
    <phoneticPr fontId="4" type="noConversion"/>
  </si>
  <si>
    <t>圖書館</t>
    <phoneticPr fontId="4" type="noConversion"/>
  </si>
  <si>
    <t>電腦使用費</t>
    <phoneticPr fontId="4" type="noConversion"/>
  </si>
  <si>
    <t>教務處</t>
    <phoneticPr fontId="4" type="noConversion"/>
  </si>
  <si>
    <t>門票收入</t>
    <phoneticPr fontId="4" type="noConversion"/>
  </si>
  <si>
    <t>音樂會捐款</t>
    <phoneticPr fontId="4" type="noConversion"/>
  </si>
  <si>
    <t>教務處</t>
    <phoneticPr fontId="4" type="noConversion"/>
  </si>
  <si>
    <t>重補修</t>
    <phoneticPr fontId="4" type="noConversion"/>
  </si>
  <si>
    <t>課業輔導</t>
    <phoneticPr fontId="4" type="noConversion"/>
  </si>
  <si>
    <t>實習實驗</t>
    <phoneticPr fontId="4" type="noConversion"/>
  </si>
  <si>
    <t>合約-欣河排課系統（預計111年訂維護）</t>
    <phoneticPr fontId="25" type="noConversion"/>
  </si>
  <si>
    <t>家政科瓦斯</t>
  </si>
  <si>
    <t>成績單寄送</t>
  </si>
  <si>
    <t xml:space="preserve">        教務處-欣河排課系統維護</t>
    <phoneticPr fontId="4" type="noConversion"/>
  </si>
  <si>
    <t xml:space="preserve">        校長室</t>
    <phoneticPr fontId="4" type="noConversion"/>
  </si>
  <si>
    <t>畢業典禮.校慶.社團租用音響</t>
    <phoneticPr fontId="4" type="noConversion"/>
  </si>
  <si>
    <t>教務處</t>
    <phoneticPr fontId="4" type="noConversion"/>
  </si>
  <si>
    <t>教務處</t>
    <phoneticPr fontId="4" type="noConversion"/>
  </si>
  <si>
    <t>調降基本節數新增鐘點</t>
    <phoneticPr fontId="4" type="noConversion"/>
  </si>
  <si>
    <t>實際新增鐘點費</t>
    <phoneticPr fontId="4" type="noConversion"/>
  </si>
  <si>
    <t>均質化</t>
    <phoneticPr fontId="4" type="noConversion"/>
  </si>
  <si>
    <t>空間活化</t>
    <phoneticPr fontId="4" type="noConversion"/>
  </si>
  <si>
    <t>充實一般科目</t>
    <phoneticPr fontId="4" type="noConversion"/>
  </si>
  <si>
    <t>優質化</t>
    <phoneticPr fontId="4" type="noConversion"/>
  </si>
  <si>
    <t>第二外語</t>
    <phoneticPr fontId="4" type="noConversion"/>
  </si>
  <si>
    <t>2B</t>
    <phoneticPr fontId="4" type="noConversion"/>
  </si>
  <si>
    <t xml:space="preserve">    業務行銷費</t>
    <phoneticPr fontId="4" type="noConversion"/>
  </si>
  <si>
    <t>2B01</t>
    <phoneticPr fontId="4" type="noConversion"/>
  </si>
  <si>
    <t>業務行銷費</t>
    <phoneticPr fontId="4" type="noConversion"/>
  </si>
  <si>
    <t>國教署</t>
    <phoneticPr fontId="4" type="noConversion"/>
  </si>
  <si>
    <t>112學年南區音樂班甄選入學</t>
    <phoneticPr fontId="4" type="noConversion"/>
  </si>
  <si>
    <t>教育部</t>
    <phoneticPr fontId="4" type="noConversion"/>
  </si>
  <si>
    <t>教育部</t>
    <phoneticPr fontId="4" type="noConversion"/>
  </si>
  <si>
    <t>輔導室</t>
    <phoneticPr fontId="4" type="noConversion"/>
  </si>
  <si>
    <t>軟式棒球</t>
    <phoneticPr fontId="4" type="noConversion"/>
  </si>
  <si>
    <t>排球</t>
    <phoneticPr fontId="4" type="noConversion"/>
  </si>
  <si>
    <t>工讀生</t>
    <phoneticPr fontId="4" type="noConversion"/>
  </si>
  <si>
    <t>品德教育</t>
    <phoneticPr fontId="4" type="noConversion"/>
  </si>
  <si>
    <t>男籃</t>
    <phoneticPr fontId="4" type="noConversion"/>
  </si>
  <si>
    <t>國教署</t>
    <phoneticPr fontId="4" type="noConversion"/>
  </si>
  <si>
    <t>國教署</t>
    <phoneticPr fontId="4" type="noConversion"/>
  </si>
  <si>
    <t>體育署</t>
    <phoneticPr fontId="4" type="noConversion"/>
  </si>
  <si>
    <t>體育署</t>
    <phoneticPr fontId="4" type="noConversion"/>
  </si>
  <si>
    <t>體育署</t>
    <phoneticPr fontId="4" type="noConversion"/>
  </si>
  <si>
    <t>教務處</t>
    <phoneticPr fontId="4" type="noConversion"/>
  </si>
  <si>
    <t>學務處</t>
    <phoneticPr fontId="4" type="noConversion"/>
  </si>
  <si>
    <r>
      <t>工作場所電費</t>
    </r>
    <r>
      <rPr>
        <b/>
        <sz val="14"/>
        <rFont val="標楷體"/>
        <family val="4"/>
        <charset val="136"/>
      </rPr>
      <t>（依行政院節電目標核實編列）</t>
    </r>
    <phoneticPr fontId="4" type="noConversion"/>
  </si>
  <si>
    <r>
      <t>郵費</t>
    </r>
    <r>
      <rPr>
        <b/>
        <sz val="14"/>
        <rFont val="標楷體"/>
        <family val="4"/>
        <charset val="136"/>
      </rPr>
      <t>（依行政院減碳目標核實編列）</t>
    </r>
    <phoneticPr fontId="4" type="noConversion"/>
  </si>
  <si>
    <r>
      <t>包裝費</t>
    </r>
    <r>
      <rPr>
        <b/>
        <sz val="14"/>
        <rFont val="標楷體"/>
        <family val="4"/>
        <charset val="136"/>
      </rPr>
      <t>（不超上年度為原則，非有具體理由）</t>
    </r>
    <phoneticPr fontId="4" type="noConversion"/>
  </si>
  <si>
    <r>
      <t>理貨費</t>
    </r>
    <r>
      <rPr>
        <b/>
        <sz val="14"/>
        <rFont val="標楷體"/>
        <family val="4"/>
        <charset val="136"/>
      </rPr>
      <t>（不超上年度為原則，非有具體理由）</t>
    </r>
    <phoneticPr fontId="4" type="noConversion"/>
  </si>
  <si>
    <r>
      <t>佣金、匯費、經理費及手續費</t>
    </r>
    <r>
      <rPr>
        <b/>
        <sz val="14"/>
        <rFont val="標楷體"/>
        <family val="4"/>
        <charset val="136"/>
      </rPr>
      <t>（不超上年度為原則，非有具體理由）</t>
    </r>
    <phoneticPr fontId="4" type="noConversion"/>
  </si>
  <si>
    <r>
      <t>代理(辦)費</t>
    </r>
    <r>
      <rPr>
        <b/>
        <sz val="14"/>
        <rFont val="標楷體"/>
        <family val="4"/>
        <charset val="136"/>
      </rPr>
      <t>（不超上年度為原則，非有具體理由）</t>
    </r>
    <phoneticPr fontId="4" type="noConversion"/>
  </si>
  <si>
    <r>
      <t>加工費</t>
    </r>
    <r>
      <rPr>
        <b/>
        <sz val="14"/>
        <rFont val="標楷體"/>
        <family val="4"/>
        <charset val="136"/>
      </rPr>
      <t>（不超上年度為原則，非有具體理由）</t>
    </r>
    <phoneticPr fontId="4" type="noConversion"/>
  </si>
  <si>
    <r>
      <t>外包費</t>
    </r>
    <r>
      <rPr>
        <b/>
        <sz val="14"/>
        <rFont val="標楷體"/>
        <family val="4"/>
        <charset val="136"/>
      </rPr>
      <t>（不超上年度為原則，非有具體理由）</t>
    </r>
    <phoneticPr fontId="4" type="noConversion"/>
  </si>
  <si>
    <r>
      <t>節目演出費</t>
    </r>
    <r>
      <rPr>
        <b/>
        <sz val="14"/>
        <rFont val="標楷體"/>
        <family val="4"/>
        <charset val="136"/>
      </rPr>
      <t>（不超上年度為原則，非有具體理由）</t>
    </r>
    <phoneticPr fontId="4" type="noConversion"/>
  </si>
  <si>
    <r>
      <t>義(志)工服務費</t>
    </r>
    <r>
      <rPr>
        <b/>
        <sz val="14"/>
        <rFont val="標楷體"/>
        <family val="4"/>
        <charset val="136"/>
      </rPr>
      <t>（不超上年度為原則，非有具體理由）</t>
    </r>
    <phoneticPr fontId="4" type="noConversion"/>
  </si>
  <si>
    <r>
      <t>公共關係費</t>
    </r>
    <r>
      <rPr>
        <b/>
        <sz val="14"/>
        <rFont val="標楷體"/>
        <family val="4"/>
        <charset val="136"/>
      </rPr>
      <t>（不超上年度為原則，非有具體理由）</t>
    </r>
    <phoneticPr fontId="4" type="noConversion"/>
  </si>
  <si>
    <r>
      <t>員工慰勞費</t>
    </r>
    <r>
      <rPr>
        <b/>
        <sz val="14"/>
        <rFont val="標楷體"/>
        <family val="4"/>
        <charset val="136"/>
      </rPr>
      <t>（不超上年度為原則）</t>
    </r>
    <phoneticPr fontId="4" type="noConversion"/>
  </si>
  <si>
    <t>年度別/檢核</t>
    <phoneticPr fontId="4" type="noConversion"/>
  </si>
  <si>
    <r>
      <t>加班費</t>
    </r>
    <r>
      <rPr>
        <b/>
        <sz val="14"/>
        <color rgb="FFFF0000"/>
        <rFont val="標楷體"/>
        <family val="4"/>
        <charset val="136"/>
      </rPr>
      <t>(管制性)(</t>
    </r>
    <r>
      <rPr>
        <b/>
        <sz val="14"/>
        <rFont val="標楷體"/>
        <family val="4"/>
        <charset val="136"/>
      </rPr>
      <t>不超上年度為原則，例外說明）</t>
    </r>
    <phoneticPr fontId="4" type="noConversion"/>
  </si>
  <si>
    <r>
      <t>國外旅費</t>
    </r>
    <r>
      <rPr>
        <b/>
        <sz val="14"/>
        <color rgb="FFFF0000"/>
        <rFont val="標楷體"/>
        <family val="4"/>
        <charset val="136"/>
      </rPr>
      <t>(管制性)(</t>
    </r>
    <r>
      <rPr>
        <b/>
        <sz val="14"/>
        <rFont val="標楷體"/>
        <family val="4"/>
        <charset val="136"/>
      </rPr>
      <t>不超上年度為原則，例外說明）</t>
    </r>
    <phoneticPr fontId="4" type="noConversion"/>
  </si>
  <si>
    <r>
      <t>大陸地區旅費</t>
    </r>
    <r>
      <rPr>
        <b/>
        <sz val="14"/>
        <color rgb="FFFF0000"/>
        <rFont val="標楷體"/>
        <family val="4"/>
        <charset val="136"/>
      </rPr>
      <t>(管制性)</t>
    </r>
    <r>
      <rPr>
        <sz val="14"/>
        <rFont val="標楷體"/>
        <family val="4"/>
        <charset val="136"/>
      </rPr>
      <t>(</t>
    </r>
    <r>
      <rPr>
        <b/>
        <sz val="14"/>
        <rFont val="標楷體"/>
        <family val="4"/>
        <charset val="136"/>
      </rPr>
      <t>不超上年度為原則，例外說明）</t>
    </r>
    <phoneticPr fontId="4" type="noConversion"/>
  </si>
  <si>
    <r>
      <t>國內旅費</t>
    </r>
    <r>
      <rPr>
        <b/>
        <sz val="14"/>
        <color rgb="FFFF0000"/>
        <rFont val="標楷體"/>
        <family val="4"/>
        <charset val="136"/>
      </rPr>
      <t>(管制性</t>
    </r>
    <r>
      <rPr>
        <sz val="14"/>
        <color rgb="FFFF0000"/>
        <rFont val="標楷體"/>
        <family val="4"/>
        <charset val="136"/>
      </rPr>
      <t>)</t>
    </r>
    <r>
      <rPr>
        <sz val="14"/>
        <rFont val="標楷體"/>
        <family val="4"/>
        <charset val="136"/>
      </rPr>
      <t>(</t>
    </r>
    <r>
      <rPr>
        <b/>
        <sz val="14"/>
        <rFont val="標楷體"/>
        <family val="4"/>
        <charset val="136"/>
      </rPr>
      <t>不超上年度為原則，具體理由）</t>
    </r>
    <phoneticPr fontId="4" type="noConversion"/>
  </si>
  <si>
    <t xml:space="preserve">    印刷裝訂與廣告費</t>
    <phoneticPr fontId="4" type="noConversion"/>
  </si>
  <si>
    <r>
      <t>印刷及裝訂費</t>
    </r>
    <r>
      <rPr>
        <b/>
        <sz val="14"/>
        <color rgb="FFFF0000"/>
        <rFont val="標楷體"/>
        <family val="4"/>
        <charset val="136"/>
      </rPr>
      <t>(管制性)</t>
    </r>
    <phoneticPr fontId="4" type="noConversion"/>
  </si>
  <si>
    <r>
      <t>公告費</t>
    </r>
    <r>
      <rPr>
        <b/>
        <sz val="14"/>
        <color rgb="FFFF0000"/>
        <rFont val="標楷體"/>
        <family val="4"/>
        <charset val="136"/>
      </rPr>
      <t>(管制性)</t>
    </r>
    <phoneticPr fontId="4" type="noConversion"/>
  </si>
  <si>
    <r>
      <t xml:space="preserve">    水電費</t>
    </r>
    <r>
      <rPr>
        <b/>
        <sz val="14"/>
        <color rgb="FFFF0000"/>
        <rFont val="標楷體"/>
        <family val="4"/>
        <charset val="136"/>
      </rPr>
      <t>(管制性）</t>
    </r>
    <phoneticPr fontId="4" type="noConversion"/>
  </si>
  <si>
    <r>
      <t xml:space="preserve">    郵電費</t>
    </r>
    <r>
      <rPr>
        <b/>
        <sz val="14"/>
        <color rgb="FFFF0000"/>
        <rFont val="標楷體"/>
        <family val="4"/>
        <charset val="136"/>
      </rPr>
      <t>(管制性）</t>
    </r>
    <phoneticPr fontId="4" type="noConversion"/>
  </si>
  <si>
    <r>
      <rPr>
        <sz val="14"/>
        <color theme="1"/>
        <rFont val="標楷體"/>
        <family val="4"/>
        <charset val="136"/>
      </rPr>
      <t>廣告費</t>
    </r>
    <r>
      <rPr>
        <b/>
        <sz val="14"/>
        <color rgb="FFFF0000"/>
        <rFont val="標楷體"/>
        <family val="4"/>
        <charset val="136"/>
      </rPr>
      <t>(管制性)</t>
    </r>
    <phoneticPr fontId="4" type="noConversion"/>
  </si>
  <si>
    <r>
      <t xml:space="preserve">    一般服務費</t>
    </r>
    <r>
      <rPr>
        <b/>
        <sz val="14"/>
        <color rgb="FFFF0000"/>
        <rFont val="標楷體"/>
        <family val="4"/>
        <charset val="136"/>
      </rPr>
      <t>(管制性)</t>
    </r>
    <phoneticPr fontId="4" type="noConversion"/>
  </si>
  <si>
    <t>充實藝才
資優人力</t>
    <phoneticPr fontId="4" type="noConversion"/>
  </si>
  <si>
    <t>充實行政人力</t>
    <phoneticPr fontId="4" type="noConversion"/>
  </si>
  <si>
    <t>臨時特殊教育助理人員</t>
    <phoneticPr fontId="4" type="noConversion"/>
  </si>
  <si>
    <t>救生員</t>
    <phoneticPr fontId="4" type="noConversion"/>
  </si>
  <si>
    <r>
      <t>計時與計件人員酬金</t>
    </r>
    <r>
      <rPr>
        <b/>
        <sz val="14"/>
        <color rgb="FFFF0000"/>
        <rFont val="標楷體"/>
        <family val="4"/>
        <charset val="136"/>
      </rPr>
      <t>(管制性)</t>
    </r>
    <phoneticPr fontId="4" type="noConversion"/>
  </si>
  <si>
    <r>
      <t>體育活動費</t>
    </r>
    <r>
      <rPr>
        <b/>
        <sz val="14"/>
        <color rgb="FFFF0000"/>
        <rFont val="標楷體"/>
        <family val="4"/>
        <charset val="136"/>
      </rPr>
      <t>(管制性)(</t>
    </r>
    <r>
      <rPr>
        <b/>
        <sz val="14"/>
        <rFont val="標楷體"/>
        <family val="4"/>
        <charset val="136"/>
      </rPr>
      <t>現職人員（含員額.約聘僱.臨時人員等，每人每年2000元）</t>
    </r>
    <phoneticPr fontId="4" type="noConversion"/>
  </si>
  <si>
    <r>
      <t>專技人員酬金</t>
    </r>
    <r>
      <rPr>
        <b/>
        <sz val="14"/>
        <color rgb="FFFF0000"/>
        <rFont val="標楷體"/>
        <family val="4"/>
        <charset val="136"/>
      </rPr>
      <t>(管制性)</t>
    </r>
    <phoneticPr fontId="4" type="noConversion"/>
  </si>
  <si>
    <r>
      <t>工程及管理諮詢服務費</t>
    </r>
    <r>
      <rPr>
        <b/>
        <sz val="14"/>
        <color rgb="FFFF0000"/>
        <rFont val="標楷體"/>
        <family val="4"/>
        <charset val="136"/>
      </rPr>
      <t>(管制性)</t>
    </r>
    <phoneticPr fontId="4" type="noConversion"/>
  </si>
  <si>
    <r>
      <t>委託調查研究費</t>
    </r>
    <r>
      <rPr>
        <b/>
        <sz val="14"/>
        <color rgb="FFFF0000"/>
        <rFont val="標楷體"/>
        <family val="4"/>
        <charset val="136"/>
      </rPr>
      <t>(管制性)(</t>
    </r>
    <r>
      <rPr>
        <b/>
        <sz val="14"/>
        <rFont val="標楷體"/>
        <family val="4"/>
        <charset val="136"/>
      </rPr>
      <t>不超上年度為原則，非有具體理由）</t>
    </r>
    <phoneticPr fontId="4" type="noConversion"/>
  </si>
  <si>
    <r>
      <t xml:space="preserve">    公共關係費</t>
    </r>
    <r>
      <rPr>
        <b/>
        <sz val="14"/>
        <color rgb="FFFF0000"/>
        <rFont val="標楷體"/>
        <family val="4"/>
        <charset val="136"/>
      </rPr>
      <t>(管制性)</t>
    </r>
    <phoneticPr fontId="4" type="noConversion"/>
  </si>
  <si>
    <r>
      <t xml:space="preserve">    用品消耗</t>
    </r>
    <r>
      <rPr>
        <b/>
        <sz val="14"/>
        <color rgb="FFFF0000"/>
        <rFont val="標楷體"/>
        <family val="4"/>
        <charset val="136"/>
      </rPr>
      <t>(管制性)</t>
    </r>
    <r>
      <rPr>
        <b/>
        <sz val="14"/>
        <rFont val="標楷體"/>
        <family val="4"/>
        <charset val="136"/>
      </rPr>
      <t>（不超上年度為原則，非有具體理由）</t>
    </r>
    <phoneticPr fontId="4" type="noConversion"/>
  </si>
  <si>
    <t>用品消耗不超上年度，故實習實驗編列至3204</t>
    <phoneticPr fontId="4" type="noConversion"/>
  </si>
  <si>
    <t>用品消耗不超上年度，故電腦使用.廢舊物資及利息收入編列至3201</t>
    <phoneticPr fontId="4" type="noConversion"/>
  </si>
  <si>
    <t xml:space="preserve">    電腦軟體服務費</t>
    <phoneticPr fontId="4" type="noConversion"/>
  </si>
  <si>
    <t>加強藝才資優教育業務</t>
    <phoneticPr fontId="4" type="noConversion"/>
  </si>
  <si>
    <t>擴大展演</t>
    <phoneticPr fontId="4" type="noConversion"/>
  </si>
  <si>
    <t>身心障礙學生輔導</t>
    <phoneticPr fontId="4" type="noConversion"/>
  </si>
  <si>
    <t>校內網頁服務向上集中-庫擬主機租用</t>
    <phoneticPr fontId="4" type="noConversion"/>
  </si>
  <si>
    <t>文學獎稿費</t>
    <phoneticPr fontId="4" type="noConversion"/>
  </si>
  <si>
    <t>合約-WEB心理輔導管理平台（12）</t>
    <phoneticPr fontId="4" type="noConversion"/>
  </si>
  <si>
    <r>
      <t xml:space="preserve">  </t>
    </r>
    <r>
      <rPr>
        <sz val="14"/>
        <color rgb="FFFF0000"/>
        <rFont val="標楷體"/>
        <family val="4"/>
        <charset val="136"/>
      </rPr>
      <t>輔導室-WEB心理輔導管理平台</t>
    </r>
    <phoneticPr fontId="4" type="noConversion"/>
  </si>
  <si>
    <t>2B</t>
    <phoneticPr fontId="4" type="noConversion"/>
  </si>
  <si>
    <t xml:space="preserve">    推廣費用</t>
    <phoneticPr fontId="4" type="noConversion"/>
  </si>
  <si>
    <t>2B01</t>
    <phoneticPr fontId="4" type="noConversion"/>
  </si>
  <si>
    <t>推廣費用</t>
    <phoneticPr fontId="4" type="noConversion"/>
  </si>
  <si>
    <t>2A</t>
    <phoneticPr fontId="4" type="noConversion"/>
  </si>
  <si>
    <t xml:space="preserve">    媒體政策及業務宣導費</t>
    <phoneticPr fontId="4" type="noConversion"/>
  </si>
  <si>
    <t>2A01</t>
    <phoneticPr fontId="4" type="noConversion"/>
  </si>
  <si>
    <t>媒體政策及業務宣導費</t>
    <phoneticPr fontId="4" type="noConversion"/>
  </si>
  <si>
    <t>112額度內編列-144</t>
    <phoneticPr fontId="4" type="noConversion"/>
  </si>
  <si>
    <t>112概算數</t>
    <phoneticPr fontId="4" type="noConversion"/>
  </si>
  <si>
    <t>112額度內編列-21</t>
    <phoneticPr fontId="4" type="noConversion"/>
  </si>
  <si>
    <t>112概算數</t>
    <phoneticPr fontId="4" type="noConversion"/>
  </si>
  <si>
    <t>1.112額度內編列-50
2.專案匡列文康活動費354
3.合計404。</t>
    <phoneticPr fontId="4" type="noConversion"/>
  </si>
  <si>
    <t>112額度內編列-25</t>
    <phoneticPr fontId="4" type="noConversion"/>
  </si>
  <si>
    <t>112額度內編列-96</t>
    <phoneticPr fontId="4" type="noConversion"/>
  </si>
  <si>
    <t>112額度內編列-46</t>
    <phoneticPr fontId="4" type="noConversion"/>
  </si>
  <si>
    <t>112額度內編列-50</t>
    <phoneticPr fontId="4" type="noConversion"/>
  </si>
  <si>
    <t>校長室-業務費</t>
    <phoneticPr fontId="4" type="noConversion"/>
  </si>
  <si>
    <t>人事室-業務費</t>
    <phoneticPr fontId="4" type="noConversion"/>
  </si>
  <si>
    <t>概算用途別明細表--自籌</t>
    <phoneticPr fontId="4" type="noConversion"/>
  </si>
  <si>
    <t>概算用途別明細表--年度中補助或委辦</t>
    <phoneticPr fontId="4" type="noConversion"/>
  </si>
  <si>
    <t>支出總        計</t>
    <phoneticPr fontId="4" type="noConversion"/>
  </si>
  <si>
    <t>112額度內編列-5093</t>
    <phoneticPr fontId="4" type="noConversion"/>
  </si>
  <si>
    <t>112額度內編列-19</t>
    <phoneticPr fontId="4" type="noConversion"/>
  </si>
  <si>
    <t>112概算</t>
    <phoneticPr fontId="4" type="noConversion"/>
  </si>
  <si>
    <t>總務處-業務費</t>
    <phoneticPr fontId="4" type="noConversion"/>
  </si>
  <si>
    <t>112額度內編列-1402</t>
    <phoneticPr fontId="4" type="noConversion"/>
  </si>
  <si>
    <t>112額度內編列-268</t>
    <phoneticPr fontId="4" type="noConversion"/>
  </si>
  <si>
    <t>主計室-業務費</t>
    <phoneticPr fontId="4" type="noConversion"/>
  </si>
  <si>
    <t>教務處-業務費</t>
    <phoneticPr fontId="4" type="noConversion"/>
  </si>
  <si>
    <t>學務處-業務費</t>
    <phoneticPr fontId="4" type="noConversion"/>
  </si>
  <si>
    <t>112額度內編列-249</t>
    <phoneticPr fontId="4" type="noConversion"/>
  </si>
  <si>
    <t>112額度內編列-23</t>
    <phoneticPr fontId="4" type="noConversion"/>
  </si>
  <si>
    <t>112額度內編列-59</t>
    <phoneticPr fontId="4" type="noConversion"/>
  </si>
  <si>
    <t>1.112額度內編列-548
2.專案匡列-外聘社團鐘點386
3.合計934</t>
    <phoneticPr fontId="4" type="noConversion"/>
  </si>
  <si>
    <t>112額度內編列-51</t>
    <phoneticPr fontId="4" type="noConversion"/>
  </si>
  <si>
    <t>112額度內編列-318</t>
    <phoneticPr fontId="4" type="noConversion"/>
  </si>
  <si>
    <t>輔導室-業務費</t>
    <phoneticPr fontId="4" type="noConversion"/>
  </si>
  <si>
    <t>圖書館-業務費</t>
    <phoneticPr fontId="4" type="noConversion"/>
  </si>
  <si>
    <t>112額度內編列-9</t>
    <phoneticPr fontId="4" type="noConversion"/>
  </si>
  <si>
    <t>承辦單位：(核章，請核至單位主管）</t>
    <phoneticPr fontId="4" type="noConversion"/>
  </si>
  <si>
    <t>小計</t>
    <phoneticPr fontId="4" type="noConversion"/>
  </si>
  <si>
    <t>無形資產</t>
    <phoneticPr fontId="4" type="noConversion"/>
  </si>
  <si>
    <t>遞延借項</t>
    <phoneticPr fontId="4" type="noConversion"/>
  </si>
  <si>
    <t>雜項設備</t>
    <phoneticPr fontId="4" type="noConversion"/>
  </si>
  <si>
    <t>交通設備</t>
    <phoneticPr fontId="4" type="noConversion"/>
  </si>
  <si>
    <t>非電腦</t>
    <phoneticPr fontId="4" type="noConversion"/>
  </si>
  <si>
    <t>機械設備</t>
    <phoneticPr fontId="4" type="noConversion"/>
  </si>
  <si>
    <t>電腦</t>
    <phoneticPr fontId="4" type="noConversion"/>
  </si>
  <si>
    <t>財源</t>
    <phoneticPr fontId="4" type="noConversion"/>
  </si>
  <si>
    <t>說明</t>
    <phoneticPr fontId="4" type="noConversion"/>
  </si>
  <si>
    <t>決議編列金額(A*B)</t>
    <phoneticPr fontId="25" type="noConversion"/>
  </si>
  <si>
    <t>單價(B)</t>
    <phoneticPr fontId="25" type="noConversion"/>
  </si>
  <si>
    <t>數量(A)</t>
    <phoneticPr fontId="25" type="noConversion"/>
  </si>
  <si>
    <t>單位</t>
    <phoneticPr fontId="4" type="noConversion"/>
  </si>
  <si>
    <t>設備名稱</t>
    <phoneticPr fontId="25" type="noConversion"/>
  </si>
  <si>
    <t>財產分類</t>
    <phoneticPr fontId="4" type="noConversion"/>
  </si>
  <si>
    <t>財產編號</t>
    <phoneticPr fontId="25" type="noConversion"/>
  </si>
  <si>
    <t>處室</t>
    <phoneticPr fontId="4" type="noConversion"/>
  </si>
  <si>
    <t>單位：新台幣千元</t>
    <phoneticPr fontId="25" type="noConversion"/>
  </si>
  <si>
    <r>
      <t xml:space="preserve"> 112  </t>
    </r>
    <r>
      <rPr>
        <b/>
        <sz val="16"/>
        <rFont val="標楷體"/>
        <family val="4"/>
        <charset val="136"/>
      </rPr>
      <t xml:space="preserve"> 年資本門概算表</t>
    </r>
    <phoneticPr fontId="25" type="noConversion"/>
  </si>
  <si>
    <t>承辦單位：(核章，請核至單位主管）</t>
    <phoneticPr fontId="4" type="noConversion"/>
  </si>
  <si>
    <t>★本表格依國教署通報表三所需填列內容設計，若有異動請重新配合修正查填。</t>
    <phoneticPr fontId="25" type="noConversion"/>
  </si>
  <si>
    <t>1050205-105004通報</t>
    <phoneticPr fontId="4" type="noConversion"/>
  </si>
  <si>
    <t>◎表格請填網底欄位其他數字自動產生</t>
    <phoneticPr fontId="25" type="noConversion"/>
  </si>
  <si>
    <t>學雜費淨額</t>
    <phoneticPr fontId="4" type="noConversion"/>
  </si>
  <si>
    <t>112全年學雜費減免合計</t>
    <phoneticPr fontId="4" type="noConversion"/>
  </si>
  <si>
    <r>
      <t>148萬以下免學費</t>
    </r>
    <r>
      <rPr>
        <sz val="12"/>
        <color indexed="10"/>
        <rFont val="標楷體"/>
        <family val="4"/>
        <charset val="136"/>
      </rPr>
      <t>(不含前3名.低收.重殘.軍公)</t>
    </r>
    <phoneticPr fontId="4" type="noConversion"/>
  </si>
  <si>
    <t>減免全部學雜費</t>
    <phoneticPr fontId="4" type="noConversion"/>
  </si>
  <si>
    <t>(擇優)減免全部學雜費</t>
    <phoneticPr fontId="4" type="noConversion"/>
  </si>
  <si>
    <t>公教遺族（減免全部學雜費）</t>
    <phoneticPr fontId="4" type="noConversion"/>
  </si>
  <si>
    <t xml:space="preserve">   重（減免全部學雜費）</t>
    <phoneticPr fontId="4" type="noConversion"/>
  </si>
  <si>
    <t>(未申請148以下免學費者)減免7/10學雜費</t>
    <phoneticPr fontId="4" type="noConversion"/>
  </si>
  <si>
    <t>(148以下且為中殘)減免7/10雜費</t>
    <phoneticPr fontId="4" type="noConversion"/>
  </si>
  <si>
    <t xml:space="preserve">   中（減免7/10學雜費）</t>
    <phoneticPr fontId="4" type="noConversion"/>
  </si>
  <si>
    <t>(未申請148以下免學費者)減免4/10學雜費</t>
    <phoneticPr fontId="4" type="noConversion"/>
  </si>
  <si>
    <t>（148以下且為輕殘）減免4/10雜費</t>
    <phoneticPr fontId="4" type="noConversion"/>
  </si>
  <si>
    <t xml:space="preserve">   輕（減免4/10學雜費）</t>
    <phoneticPr fontId="4" type="noConversion"/>
  </si>
  <si>
    <t>殘障：(所得未超過220萬)</t>
    <phoneticPr fontId="4" type="noConversion"/>
  </si>
  <si>
    <t>(未申請148以下免學費者)減免3/10學費</t>
    <phoneticPr fontId="4" type="noConversion"/>
  </si>
  <si>
    <t>軍人子女(不分班級）（減免3/10學費）</t>
    <phoneticPr fontId="4" type="noConversion"/>
  </si>
  <si>
    <t>己免學費，僅減6/10雜費</t>
    <phoneticPr fontId="4" type="noConversion"/>
  </si>
  <si>
    <t>中低收入戶（減免6/10學雜費）</t>
    <phoneticPr fontId="4" type="noConversion"/>
  </si>
  <si>
    <t>低收入戶（減免全部學雜費）</t>
    <phoneticPr fontId="4" type="noConversion"/>
  </si>
  <si>
    <t>清寒前3名(不分班級）（減免全部學雜費）</t>
    <phoneticPr fontId="4" type="noConversion"/>
  </si>
  <si>
    <t>(未申請148以下免學費者)減免6/10學雜費</t>
    <phoneticPr fontId="4" type="noConversion"/>
  </si>
  <si>
    <t>小計</t>
    <phoneticPr fontId="4" type="noConversion"/>
  </si>
  <si>
    <t>(148以上且為特境)減免6/10雜費</t>
    <phoneticPr fontId="4" type="noConversion"/>
  </si>
  <si>
    <t>特殊境遇子女（減免6/10學雜費）</t>
    <phoneticPr fontId="4" type="noConversion"/>
  </si>
  <si>
    <t>15.高中家戶所得148萬以下免學費</t>
    <phoneticPr fontId="4" type="noConversion"/>
  </si>
  <si>
    <t>14.高職家戶所得114萬以下免學費</t>
  </si>
  <si>
    <t>13.建教合作班免學費</t>
    <phoneticPr fontId="4" type="noConversion"/>
  </si>
  <si>
    <t>12.實用技能學程免學費</t>
    <phoneticPr fontId="4" type="noConversion"/>
  </si>
  <si>
    <t>11.產業特殊需求類科免學費</t>
    <phoneticPr fontId="4" type="noConversion"/>
  </si>
  <si>
    <t>10.離島半公費減免</t>
    <phoneticPr fontId="4" type="noConversion"/>
  </si>
  <si>
    <t xml:space="preserve">   中（減免7/10學雜費）</t>
    <phoneticPr fontId="4" type="noConversion"/>
  </si>
  <si>
    <t>9.軍公教遺族與傷殘榮軍子女就學費用減免</t>
    <phoneticPr fontId="4" type="noConversion"/>
  </si>
  <si>
    <t>(未申請148以下免學費者)減免4/10學雜費</t>
    <phoneticPr fontId="4" type="noConversion"/>
  </si>
  <si>
    <t>8.重殘(身心障礙學生及身心障礙人士子女就學減免)</t>
    <phoneticPr fontId="4" type="noConversion"/>
  </si>
  <si>
    <t>7.中殘(身心障礙學生及身心障礙人士子女就學減免)</t>
    <phoneticPr fontId="4" type="noConversion"/>
  </si>
  <si>
    <t>6.輕殘(身心障礙學生及身心障礙人士子女就學減免)</t>
    <phoneticPr fontId="4" type="noConversion"/>
  </si>
  <si>
    <t>軍人子女(不分班級）（減免3/10學費）</t>
    <phoneticPr fontId="4" type="noConversion"/>
  </si>
  <si>
    <t>5.現役軍人子女減免學雜費</t>
    <phoneticPr fontId="4" type="noConversion"/>
  </si>
  <si>
    <t>4.中低收入戶子女減免學雜費</t>
    <phoneticPr fontId="4" type="noConversion"/>
  </si>
  <si>
    <t>3.低收入戶子女減免學雜費</t>
  </si>
  <si>
    <t>2.優秀清寒(前３名減免)</t>
  </si>
  <si>
    <t>1.特殊境遇家庭子女減免學雜費</t>
    <phoneticPr fontId="4" type="noConversion"/>
  </si>
  <si>
    <t>(148以下且為特境)減免6/10雜費</t>
    <phoneticPr fontId="4" type="noConversion"/>
  </si>
  <si>
    <t>千元</t>
    <phoneticPr fontId="4" type="noConversion"/>
  </si>
  <si>
    <t>金額</t>
    <phoneticPr fontId="4" type="noConversion"/>
  </si>
  <si>
    <t>人數</t>
    <phoneticPr fontId="4" type="noConversion"/>
  </si>
  <si>
    <t>減免項目</t>
    <phoneticPr fontId="4" type="noConversion"/>
  </si>
  <si>
    <t>概算數</t>
    <phoneticPr fontId="4" type="noConversion"/>
  </si>
  <si>
    <t xml:space="preserve">單價
</t>
    <phoneticPr fontId="4" type="noConversion"/>
  </si>
  <si>
    <t xml:space="preserve">數量
</t>
    <phoneticPr fontId="4" type="noConversion"/>
  </si>
  <si>
    <t xml:space="preserve">減免方式
</t>
    <phoneticPr fontId="4" type="noConversion"/>
  </si>
  <si>
    <t>項     目</t>
  </si>
  <si>
    <t>合計</t>
    <phoneticPr fontId="4" type="noConversion"/>
  </si>
  <si>
    <t>雜費</t>
    <phoneticPr fontId="4" type="noConversion"/>
  </si>
  <si>
    <t>自然</t>
    <phoneticPr fontId="4" type="noConversion"/>
  </si>
  <si>
    <t>社會</t>
    <phoneticPr fontId="4" type="noConversion"/>
  </si>
  <si>
    <t>學費</t>
    <phoneticPr fontId="4" type="noConversion"/>
  </si>
  <si>
    <t>合計</t>
    <phoneticPr fontId="4" type="noConversion"/>
  </si>
  <si>
    <t>高三數</t>
    <phoneticPr fontId="4" type="noConversion"/>
  </si>
  <si>
    <t>高二數</t>
    <phoneticPr fontId="4" type="noConversion"/>
  </si>
  <si>
    <t>高一數</t>
    <phoneticPr fontId="4" type="noConversion"/>
  </si>
  <si>
    <t>學期</t>
    <phoneticPr fontId="4" type="noConversion"/>
  </si>
  <si>
    <t>學雜費收入</t>
    <phoneticPr fontId="4" type="noConversion"/>
  </si>
  <si>
    <t>單價</t>
    <phoneticPr fontId="25" type="noConversion"/>
  </si>
  <si>
    <t>數量</t>
    <phoneticPr fontId="25" type="noConversion"/>
  </si>
  <si>
    <t>項     目</t>
    <phoneticPr fontId="25" type="noConversion"/>
  </si>
  <si>
    <t>年度預估</t>
    <phoneticPr fontId="25" type="noConversion"/>
  </si>
  <si>
    <t>112下學期</t>
    <phoneticPr fontId="4" type="noConversion"/>
  </si>
  <si>
    <t>113上學期</t>
    <phoneticPr fontId="4" type="noConversion"/>
  </si>
  <si>
    <t>高1.2.3-112下學雜費</t>
    <phoneticPr fontId="4" type="noConversion"/>
  </si>
  <si>
    <t>高1.2.3-113上學雜費</t>
    <phoneticPr fontId="4" type="noConversion"/>
  </si>
  <si>
    <r>
      <t xml:space="preserve">       113 </t>
    </r>
    <r>
      <rPr>
        <b/>
        <sz val="16"/>
        <rFont val="標楷體"/>
        <family val="4"/>
        <charset val="136"/>
      </rPr>
      <t xml:space="preserve"> 年度學雜費收入及減免概算表</t>
    </r>
    <phoneticPr fontId="4" type="noConversion"/>
  </si>
  <si>
    <t>112下學期學雜費減免小計</t>
    <phoneticPr fontId="4" type="noConversion"/>
  </si>
  <si>
    <t>承辦單位：(核章，請核至單位主管）</t>
    <phoneticPr fontId="4" type="noConversion"/>
  </si>
  <si>
    <t>113上學期學雜費減免小計</t>
    <phoneticPr fontId="4" type="noConversion"/>
  </si>
  <si>
    <t>承辦單位：(核章，請核至單位主管）</t>
  </si>
  <si>
    <t>★本表格依國教署通報表五所需填列內容設計。</t>
  </si>
  <si>
    <t>合計</t>
  </si>
  <si>
    <t>一、依據特殊教育學生獎補辦法辦理。
二、計算明細如下：身障生人數約為10餘人，獎補助人數1人，以最高額度6,000元為估算。</t>
  </si>
  <si>
    <t>依據</t>
  </si>
  <si>
    <t>編列說明</t>
  </si>
  <si>
    <t>金額</t>
  </si>
  <si>
    <t>人數</t>
  </si>
  <si>
    <t>三、獎助學生給與</t>
  </si>
  <si>
    <t>金額
(助學金 11000
伙食費 10500)</t>
  </si>
  <si>
    <t>二、原住民助學金</t>
  </si>
  <si>
    <t>備註：1.軍公教遺族公費補助與軍公教學雜費減免人數不符原因：各學期各預估有一名遺族僅核定減免學雜費，未享公費補助。</t>
  </si>
  <si>
    <t>半公費</t>
  </si>
  <si>
    <t>全公費</t>
  </si>
  <si>
    <t>軍人遺族</t>
  </si>
  <si>
    <t>公教遺族</t>
  </si>
  <si>
    <t xml:space="preserve">一、依據教育部主管高級中等學校軍公教遺族與傷殘榮軍子女就學費用優待基準及請領規定事項辦理。
二、計算式：
(1)主食費以每公斤41.2976元估算
(2)111下=半公費1人*(書籍400元+副食每月2800*1/2*5個月)+全公費1人*(書籍 800元+副食每月2800*5個月+主食每學期估2544元)=24,678元
(3)112上=半公費1人*(書籍400元+制服每學年750+副食每月2800*1/2*7個月)+全公費1人*(書籍800元+制服每學年1500+副食每月2800*7個月+主食每學期估2544元)=36,319元
</t>
  </si>
  <si>
    <t>副食費</t>
  </si>
  <si>
    <t>制服費</t>
  </si>
  <si>
    <t>書籍費</t>
  </si>
  <si>
    <t>項目</t>
  </si>
  <si>
    <t>主食費每公斤(以最近期估計)</t>
  </si>
  <si>
    <t>公遺全公費 12公斤
公遺半公費不發
軍遺全公費-子女(84/6/30前依證發）.無子女弟妹26公斤
軍遺半公費-子女(84/6/30前依證發）.無子女弟妹13公斤
第一學期7-1 
第二學期2-6</t>
  </si>
  <si>
    <t>每月2800
第一學期7-1 
第二學期2-6
新核發9-1
每學期給
半公費減半發給</t>
  </si>
  <si>
    <t>一學年1500，第一學期給
半公費減半發給</t>
  </si>
  <si>
    <t>一學年1600
一學期800
每學期給
半公費減半發給</t>
  </si>
  <si>
    <t>編列標準</t>
  </si>
  <si>
    <t>一、軍公教遺族</t>
  </si>
  <si>
    <t>112下學期</t>
    <phoneticPr fontId="4" type="noConversion"/>
  </si>
  <si>
    <t>113上學期</t>
    <phoneticPr fontId="4" type="noConversion"/>
  </si>
  <si>
    <r>
      <t xml:space="preserve">     113</t>
    </r>
    <r>
      <rPr>
        <b/>
        <u/>
        <sz val="16"/>
        <color theme="1"/>
        <rFont val="標楷體"/>
        <family val="4"/>
        <charset val="136"/>
      </rPr>
      <t xml:space="preserve"> 年度軍公教遺族、原住民助學金概算表</t>
    </r>
    <phoneticPr fontId="4" type="noConversion"/>
  </si>
  <si>
    <t>112下學期</t>
    <phoneticPr fontId="4" type="noConversion"/>
  </si>
  <si>
    <t>113上學期</t>
    <phoneticPr fontId="4" type="noConversion"/>
  </si>
  <si>
    <t>510301-1204</t>
    <phoneticPr fontId="25" type="noConversion"/>
  </si>
  <si>
    <t>人事費</t>
  </si>
  <si>
    <t>二代健保</t>
  </si>
  <si>
    <t>510301-1204</t>
    <phoneticPr fontId="25" type="noConversion"/>
  </si>
  <si>
    <t>外聘勞退</t>
  </si>
  <si>
    <t>外聘勞保</t>
  </si>
  <si>
    <t>內外聘代課</t>
  </si>
  <si>
    <t>外聘超鐘點</t>
  </si>
  <si>
    <t>510301-1103</t>
    <phoneticPr fontId="25" type="noConversion"/>
  </si>
  <si>
    <t>內聘超鐘點</t>
  </si>
  <si>
    <t>勞保.勞退以110年9-12月平均月實支數估列:</t>
  </si>
  <si>
    <t>勞退</t>
  </si>
  <si>
    <t>勞保</t>
  </si>
  <si>
    <t>平均</t>
  </si>
  <si>
    <t>12月</t>
  </si>
  <si>
    <t>11月</t>
  </si>
  <si>
    <t>10月</t>
  </si>
  <si>
    <t>9月</t>
  </si>
  <si>
    <t>全年度(9-1月.2-6月計10個月)</t>
  </si>
  <si>
    <t>110年度</t>
  </si>
  <si>
    <t>三、勞保、勞退、二代健保：</t>
  </si>
  <si>
    <t>小計</t>
  </si>
  <si>
    <t>外聘</t>
  </si>
  <si>
    <t>內聘</t>
  </si>
  <si>
    <t>基本鐘點代課</t>
  </si>
  <si>
    <t>總計</t>
  </si>
  <si>
    <t>高三</t>
  </si>
  <si>
    <t>高一二</t>
  </si>
  <si>
    <t>超鐘點</t>
  </si>
  <si>
    <t>共幾週</t>
  </si>
  <si>
    <t>周節數</t>
  </si>
  <si>
    <t>鐘點費</t>
  </si>
  <si>
    <t>年級</t>
  </si>
  <si>
    <t>鐘點費
全年度</t>
  </si>
  <si>
    <t>鐘點費小計</t>
  </si>
  <si>
    <t>7-12月</t>
  </si>
  <si>
    <t>每周超鐘點節數</t>
  </si>
  <si>
    <t>1-6月</t>
  </si>
  <si>
    <t>二、內外聘超鐘點、代鐘鐘點：</t>
  </si>
  <si>
    <t>◎內外聘超鐘點、代鐘鐘點、勞保、勞退、二代健保所需費用請於本表額度內估列。</t>
  </si>
  <si>
    <t>◎為通報表二查填兼課鐘點費額度所需。</t>
  </si>
  <si>
    <t>一、請依學生人數匡列額度。</t>
  </si>
  <si>
    <t>111/12月
加保人數</t>
    <phoneticPr fontId="4" type="noConversion"/>
  </si>
  <si>
    <t>112下學期</t>
    <phoneticPr fontId="25" type="noConversion"/>
  </si>
  <si>
    <t>113上學期</t>
    <phoneticPr fontId="25" type="noConversion"/>
  </si>
  <si>
    <t>勞保.勞退以111年9-12月平均月實支數估列:</t>
    <phoneticPr fontId="4" type="noConversion"/>
  </si>
  <si>
    <t>113估計外聘兼課教師         人。</t>
    <phoneticPr fontId="51" type="noConversion"/>
  </si>
  <si>
    <t>合計</t>
    <phoneticPr fontId="4" type="noConversion"/>
  </si>
  <si>
    <t>學生數</t>
  </si>
  <si>
    <t>說明</t>
  </si>
  <si>
    <t>額度</t>
  </si>
  <si>
    <t>備註</t>
  </si>
  <si>
    <t>按學生數個別教學，每人每週2節，分組教學每5人1組每週2節，每節400元，毎學期18週，2學期合計</t>
  </si>
  <si>
    <t>全年度鐘點費(1年以42週計算，每節400元)J=I×42×400+音樂班補助金額</t>
  </si>
  <si>
    <t>◎主副修、大堂課鐘點費、勞保、勞退、二代健保所需費用請於本表額度內估列。</t>
  </si>
  <si>
    <t>二、主副修、大堂課鐘點費：</t>
  </si>
  <si>
    <t>音樂班主副修鐘點費</t>
  </si>
  <si>
    <t>外聘兼課教師人數</t>
  </si>
  <si>
    <t>本學期
周數</t>
  </si>
  <si>
    <t>鐘點費
小計</t>
  </si>
  <si>
    <t>主副修鐘點
全年度</t>
  </si>
  <si>
    <t>學生人數(以下學期人數估列)</t>
  </si>
  <si>
    <t>學生人數(以上學期人數估列)</t>
  </si>
  <si>
    <t>高一</t>
  </si>
  <si>
    <t>高二</t>
  </si>
  <si>
    <t>合計a</t>
  </si>
  <si>
    <t>校內師節數</t>
  </si>
  <si>
    <t>周兼課節數=學生數*2節/周-校內師節數</t>
  </si>
  <si>
    <t>音樂班大堂課鐘點費</t>
  </si>
  <si>
    <t>大堂課鐘點
全年度</t>
  </si>
  <si>
    <t>編排節數</t>
  </si>
  <si>
    <t>全年度(9-1月.2-6月計10個月)</t>
    <phoneticPr fontId="25" type="noConversion"/>
  </si>
  <si>
    <t>510301-1204</t>
    <phoneticPr fontId="25" type="noConversion"/>
  </si>
  <si>
    <t>◎為通報表二查填兼課鐘點費額度所需，若學生人數與111年底學生人數有異，請備註原因。</t>
    <phoneticPr fontId="4" type="noConversion"/>
  </si>
  <si>
    <r>
      <t xml:space="preserve">音樂班補助
</t>
    </r>
    <r>
      <rPr>
        <sz val="12"/>
        <color rgb="FFFF0000"/>
        <rFont val="標楷體"/>
        <family val="4"/>
        <charset val="136"/>
      </rPr>
      <t>（請填111年底學生數）</t>
    </r>
    <phoneticPr fontId="4" type="noConversion"/>
  </si>
  <si>
    <t>112下學期</t>
    <phoneticPr fontId="25" type="noConversion"/>
  </si>
  <si>
    <t>113上學期</t>
    <phoneticPr fontId="25" type="noConversion"/>
  </si>
  <si>
    <t>112下學期</t>
    <phoneticPr fontId="25" type="noConversion"/>
  </si>
  <si>
    <t xml:space="preserve">     113 年度音樂班兼課鐘點費概算表</t>
    <phoneticPr fontId="4" type="noConversion"/>
  </si>
  <si>
    <t>113上學期</t>
    <phoneticPr fontId="25" type="noConversion"/>
  </si>
  <si>
    <t>111年度</t>
    <phoneticPr fontId="4" type="noConversion"/>
  </si>
  <si>
    <t>一、社團鐘點費</t>
    <phoneticPr fontId="4" type="noConversion"/>
  </si>
  <si>
    <t xml:space="preserve">   科    目   名   稱</t>
    <phoneticPr fontId="25" type="noConversion"/>
  </si>
  <si>
    <t>人數</t>
    <phoneticPr fontId="4" type="noConversion"/>
  </si>
  <si>
    <t>調整節數</t>
    <phoneticPr fontId="4" type="noConversion"/>
  </si>
  <si>
    <t>金額</t>
    <phoneticPr fontId="4" type="noConversion"/>
  </si>
  <si>
    <t>說            明</t>
    <phoneticPr fontId="25" type="noConversion"/>
  </si>
  <si>
    <t xml:space="preserve">  1    月社團數</t>
    <phoneticPr fontId="4" type="noConversion"/>
  </si>
  <si>
    <t xml:space="preserve">        節數</t>
    <phoneticPr fontId="4" type="noConversion"/>
  </si>
  <si>
    <t>內聘</t>
    <phoneticPr fontId="4" type="noConversion"/>
  </si>
  <si>
    <t xml:space="preserve">  2-6 月社團數</t>
    <phoneticPr fontId="4" type="noConversion"/>
  </si>
  <si>
    <t>1.原112預計開59社團（30內.29外），依國教署來文要求預計再增開7個社團（2內+5外）。
2.因應內外聘人數異動彈性增編6節</t>
    <phoneticPr fontId="4" type="noConversion"/>
  </si>
  <si>
    <t>外聘</t>
    <phoneticPr fontId="4" type="noConversion"/>
  </si>
  <si>
    <t xml:space="preserve">  8-12月社團數</t>
    <phoneticPr fontId="4" type="noConversion"/>
  </si>
  <si>
    <t xml:space="preserve">    小計</t>
  </si>
  <si>
    <t>◎社團數係指該期間正常應授課的節數。</t>
    <phoneticPr fontId="25" type="noConversion"/>
  </si>
  <si>
    <t>◎若有調整節數請於「說明」欄說明之，例如：管樂社及校刊社加節數。</t>
    <phoneticPr fontId="25" type="noConversion"/>
  </si>
  <si>
    <t>◎國教署按32節*57班*400元=729,600元核給額度，請於額度內調整支應。</t>
    <phoneticPr fontId="25" type="noConversion"/>
  </si>
  <si>
    <t>二、社團勞保、勞退、二代健保：</t>
    <phoneticPr fontId="4" type="noConversion"/>
  </si>
  <si>
    <t>項目</t>
    <phoneticPr fontId="4" type="noConversion"/>
  </si>
  <si>
    <t>全年度(9-12月.2-7月計10個月)</t>
    <phoneticPr fontId="4" type="noConversion"/>
  </si>
  <si>
    <t>9月</t>
    <phoneticPr fontId="4" type="noConversion"/>
  </si>
  <si>
    <t>10月</t>
    <phoneticPr fontId="4" type="noConversion"/>
  </si>
  <si>
    <t>11月</t>
    <phoneticPr fontId="4" type="noConversion"/>
  </si>
  <si>
    <t>12月</t>
    <phoneticPr fontId="4" type="noConversion"/>
  </si>
  <si>
    <t>平均</t>
    <phoneticPr fontId="4" type="noConversion"/>
  </si>
  <si>
    <t>勞保</t>
    <phoneticPr fontId="4" type="noConversion"/>
  </si>
  <si>
    <t>勞退</t>
    <phoneticPr fontId="4" type="noConversion"/>
  </si>
  <si>
    <t>說明：因勞保</t>
    <phoneticPr fontId="51" type="noConversion"/>
  </si>
  <si>
    <t>三、綜合活動講座鐘點費</t>
    <phoneticPr fontId="4" type="noConversion"/>
  </si>
  <si>
    <t>時數</t>
    <phoneticPr fontId="4" type="noConversion"/>
  </si>
  <si>
    <t>小計</t>
    <phoneticPr fontId="4" type="noConversion"/>
  </si>
  <si>
    <t xml:space="preserve"> 1月需求數</t>
    <phoneticPr fontId="25" type="noConversion"/>
  </si>
  <si>
    <t>法律、性平、品格等相關講座</t>
    <phoneticPr fontId="4" type="noConversion"/>
  </si>
  <si>
    <t xml:space="preserve"> 2-6月</t>
    <phoneticPr fontId="25" type="noConversion"/>
  </si>
  <si>
    <t xml:space="preserve"> 8-12月</t>
    <phoneticPr fontId="25" type="noConversion"/>
  </si>
  <si>
    <t xml:space="preserve">    小計</t>
    <phoneticPr fontId="4" type="noConversion"/>
  </si>
  <si>
    <t>內聘社團鐘點</t>
    <phoneticPr fontId="25" type="noConversion"/>
  </si>
  <si>
    <t>人事費</t>
    <phoneticPr fontId="4" type="noConversion"/>
  </si>
  <si>
    <t>510301-1204</t>
    <phoneticPr fontId="25" type="noConversion"/>
  </si>
  <si>
    <t>二代健保</t>
    <phoneticPr fontId="4" type="noConversion"/>
  </si>
  <si>
    <t>510301-1801</t>
    <phoneticPr fontId="4" type="noConversion"/>
  </si>
  <si>
    <t>依內聘鐘點*2.11%估計</t>
    <phoneticPr fontId="51" type="noConversion"/>
  </si>
  <si>
    <t>外聘社團-鐘點</t>
    <phoneticPr fontId="25" type="noConversion"/>
  </si>
  <si>
    <t>學務處業務費</t>
    <phoneticPr fontId="4" type="noConversion"/>
  </si>
  <si>
    <t>510301-2713</t>
    <phoneticPr fontId="25" type="noConversion"/>
  </si>
  <si>
    <t>外聘社團-勞保</t>
    <phoneticPr fontId="25" type="noConversion"/>
  </si>
  <si>
    <t>外聘社團-勞退</t>
    <phoneticPr fontId="25" type="noConversion"/>
  </si>
  <si>
    <t>依外聘鐘點*2.11%估計</t>
    <phoneticPr fontId="51" type="noConversion"/>
  </si>
  <si>
    <t>合計</t>
    <phoneticPr fontId="4" type="noConversion"/>
  </si>
  <si>
    <t>綜合活動講座鐘點</t>
    <phoneticPr fontId="25" type="noConversion"/>
  </si>
  <si>
    <t>510301-2805</t>
    <phoneticPr fontId="25" type="noConversion"/>
  </si>
  <si>
    <t>承辦單位：(核章，請核至單位主管）</t>
    <phoneticPr fontId="4" type="noConversion"/>
  </si>
  <si>
    <t>勞保-按薪資11,100元計，1日31元，2日60元</t>
    <phoneticPr fontId="4" type="noConversion"/>
  </si>
  <si>
    <t>預計112全年勞保-31元*34人*12次（全年上12次）=12648</t>
    <phoneticPr fontId="4" type="noConversion"/>
  </si>
  <si>
    <t>勞退-按月薪資計，社團每月可能上1-2次，1次2節，月薪800-1600。月薪800-勞退90元。月薪1600-勞退180元。</t>
    <phoneticPr fontId="4" type="noConversion"/>
  </si>
  <si>
    <t>預計112全年勞退-180元*34人*6次=36720</t>
    <phoneticPr fontId="4" type="noConversion"/>
  </si>
  <si>
    <t>111年度</t>
    <phoneticPr fontId="4" type="noConversion"/>
  </si>
  <si>
    <r>
      <t xml:space="preserve">     113</t>
    </r>
    <r>
      <rPr>
        <b/>
        <sz val="16"/>
        <rFont val="標楷體"/>
        <family val="4"/>
        <charset val="136"/>
      </rPr>
      <t xml:space="preserve">年度社團及綜合活動講座鐘點費概算表  </t>
    </r>
    <phoneticPr fontId="4" type="noConversion"/>
  </si>
  <si>
    <r>
      <t xml:space="preserve">        112     </t>
    </r>
    <r>
      <rPr>
        <b/>
        <sz val="16"/>
        <rFont val="標楷體"/>
        <family val="4"/>
        <charset val="136"/>
      </rPr>
      <t>年度教官值班費概算表</t>
    </r>
    <phoneticPr fontId="4" type="noConversion"/>
  </si>
  <si>
    <t>項目</t>
    <phoneticPr fontId="4" type="noConversion"/>
  </si>
  <si>
    <t>編列說明(請列出計算式)</t>
    <phoneticPr fontId="4" type="noConversion"/>
  </si>
  <si>
    <t>教官值班費</t>
    <phoneticPr fontId="4" type="noConversion"/>
  </si>
  <si>
    <t>上放學值班</t>
    <phoneticPr fontId="4" type="noConversion"/>
  </si>
  <si>
    <t>80(天)*2(勤務點)*203(上學日)=32480</t>
    <phoneticPr fontId="4" type="noConversion"/>
  </si>
  <si>
    <t>承辦單位：(核章，請核至單位主管）</t>
    <phoneticPr fontId="4" type="noConversion"/>
  </si>
  <si>
    <t>人數（次)</t>
    <phoneticPr fontId="4" type="noConversion"/>
  </si>
  <si>
    <t>編制6人*2000(每人每月)*12=144000</t>
    <phoneticPr fontId="4" type="noConversion"/>
  </si>
  <si>
    <t>8.工友及技工因出缺不補已久，為簡化計算，月支數額全部以最高計列，惟計列考績獎金仍應區分晉級與無級可晉。</t>
    <phoneticPr fontId="4" type="noConversion"/>
  </si>
  <si>
    <t>填表說明：</t>
    <phoneticPr fontId="4" type="noConversion"/>
  </si>
  <si>
    <t>承辦單位：(核章，請核至單位主管）</t>
    <phoneticPr fontId="4" type="noConversion"/>
  </si>
  <si>
    <t>合計</t>
    <phoneticPr fontId="4" type="noConversion"/>
  </si>
  <si>
    <t>晉級</t>
    <phoneticPr fontId="4" type="noConversion"/>
  </si>
  <si>
    <t>工友</t>
  </si>
  <si>
    <t>無級可晉</t>
    <phoneticPr fontId="4" type="noConversion"/>
  </si>
  <si>
    <t>技工</t>
  </si>
  <si>
    <t>無級可晉</t>
    <phoneticPr fontId="4" type="noConversion"/>
  </si>
  <si>
    <t>休假人數</t>
    <phoneticPr fontId="4" type="noConversion"/>
  </si>
  <si>
    <t>現職人數</t>
    <phoneticPr fontId="4" type="noConversion"/>
  </si>
  <si>
    <t>備註</t>
    <phoneticPr fontId="4" type="noConversion"/>
  </si>
  <si>
    <t>薪點</t>
    <phoneticPr fontId="25" type="noConversion"/>
  </si>
  <si>
    <t>七、類別：工友</t>
    <phoneticPr fontId="4" type="noConversion"/>
  </si>
  <si>
    <t>no</t>
  </si>
  <si>
    <t>出生年月日</t>
  </si>
  <si>
    <t>到職日期</t>
  </si>
  <si>
    <t>姓名</t>
    <phoneticPr fontId="25" type="noConversion"/>
  </si>
  <si>
    <t>月平均工資</t>
  </si>
  <si>
    <t>預估退休金</t>
    <phoneticPr fontId="25" type="noConversion"/>
  </si>
  <si>
    <r>
      <t>111/1/1</t>
    </r>
    <r>
      <rPr>
        <sz val="10"/>
        <rFont val="細明體"/>
        <family val="3"/>
        <charset val="136"/>
      </rPr>
      <t>勞工退休專戶餘額</t>
    </r>
    <phoneticPr fontId="25" type="noConversion"/>
  </si>
  <si>
    <t>1</t>
  </si>
  <si>
    <r>
      <rPr>
        <sz val="10"/>
        <rFont val="新細明體"/>
        <family val="1"/>
        <charset val="136"/>
      </rPr>
      <t>蘇進添</t>
    </r>
    <phoneticPr fontId="4" type="noConversion"/>
  </si>
  <si>
    <r>
      <t>111</t>
    </r>
    <r>
      <rPr>
        <sz val="10"/>
        <rFont val="細明體"/>
        <family val="3"/>
        <charset val="136"/>
      </rPr>
      <t>年</t>
    </r>
    <r>
      <rPr>
        <sz val="12"/>
        <rFont val="新細明體"/>
        <family val="1"/>
        <charset val="136"/>
      </rPr>
      <t>1-12</t>
    </r>
    <r>
      <rPr>
        <sz val="10"/>
        <rFont val="細明體"/>
        <family val="3"/>
        <charset val="136"/>
      </rPr>
      <t>月提撥勞工退休金</t>
    </r>
    <phoneticPr fontId="25" type="noConversion"/>
  </si>
  <si>
    <r>
      <t>1-2</t>
    </r>
    <r>
      <rPr>
        <sz val="10"/>
        <rFont val="細明體"/>
        <family val="3"/>
        <charset val="136"/>
      </rPr>
      <t>月2*$17819+3-12月10*$18542</t>
    </r>
    <phoneticPr fontId="25" type="noConversion"/>
  </si>
  <si>
    <t>2</t>
  </si>
  <si>
    <r>
      <rPr>
        <sz val="10"/>
        <rFont val="新細明體"/>
        <family val="1"/>
        <charset val="136"/>
      </rPr>
      <t>鄭義騰</t>
    </r>
  </si>
  <si>
    <r>
      <t>1111231</t>
    </r>
    <r>
      <rPr>
        <sz val="10"/>
        <rFont val="細明體"/>
        <family val="3"/>
        <charset val="136"/>
      </rPr>
      <t>勞工退休專戶預估餘額</t>
    </r>
    <phoneticPr fontId="25" type="noConversion"/>
  </si>
  <si>
    <t>3</t>
  </si>
  <si>
    <r>
      <rPr>
        <sz val="10"/>
        <rFont val="新細明體"/>
        <family val="1"/>
        <charset val="136"/>
      </rPr>
      <t>陳玉琴</t>
    </r>
  </si>
  <si>
    <t>4</t>
  </si>
  <si>
    <r>
      <rPr>
        <sz val="10"/>
        <rFont val="新細明體"/>
        <family val="1"/>
        <charset val="136"/>
      </rPr>
      <t>鄭守仁</t>
    </r>
  </si>
  <si>
    <t>112年應補提差額</t>
    <phoneticPr fontId="25" type="noConversion"/>
  </si>
  <si>
    <t>5</t>
  </si>
  <si>
    <r>
      <rPr>
        <sz val="10"/>
        <rFont val="新細明體"/>
        <family val="1"/>
        <charset val="136"/>
      </rPr>
      <t>張艷眉</t>
    </r>
    <phoneticPr fontId="4" type="noConversion"/>
  </si>
  <si>
    <t>6</t>
  </si>
  <si>
    <r>
      <rPr>
        <sz val="10"/>
        <rFont val="新細明體"/>
        <family val="1"/>
        <charset val="136"/>
      </rPr>
      <t>曾秀英</t>
    </r>
    <phoneticPr fontId="4" type="noConversion"/>
  </si>
  <si>
    <t>7</t>
  </si>
  <si>
    <r>
      <rPr>
        <sz val="10"/>
        <rFont val="新細明體"/>
        <family val="1"/>
        <charset val="136"/>
      </rPr>
      <t>丁琇玲</t>
    </r>
    <phoneticPr fontId="4" type="noConversion"/>
  </si>
  <si>
    <t>8</t>
  </si>
  <si>
    <r>
      <rPr>
        <sz val="10"/>
        <rFont val="新細明體"/>
        <family val="1"/>
        <charset val="136"/>
      </rPr>
      <t>葉惠雪</t>
    </r>
    <phoneticPr fontId="4" type="noConversion"/>
  </si>
  <si>
    <t>9</t>
  </si>
  <si>
    <r>
      <rPr>
        <sz val="10"/>
        <rFont val="新細明體"/>
        <family val="1"/>
        <charset val="136"/>
      </rPr>
      <t>李艷秋</t>
    </r>
    <phoneticPr fontId="4" type="noConversion"/>
  </si>
  <si>
    <r>
      <t>112</t>
    </r>
    <r>
      <rPr>
        <sz val="10"/>
        <rFont val="細明體"/>
        <family val="3"/>
        <charset val="136"/>
      </rPr>
      <t>年符合退休條件退休金</t>
    </r>
    <phoneticPr fontId="25" type="noConversion"/>
  </si>
  <si>
    <r>
      <t xml:space="preserve">        112     </t>
    </r>
    <r>
      <rPr>
        <sz val="12"/>
        <rFont val="標楷體"/>
        <family val="4"/>
        <charset val="136"/>
      </rPr>
      <t>年度折舊、攤銷概算表</t>
    </r>
    <phoneticPr fontId="4" type="noConversion"/>
  </si>
  <si>
    <t>千元</t>
    <phoneticPr fontId="4" type="noConversion"/>
  </si>
  <si>
    <t>項目名稱</t>
    <phoneticPr fontId="4" type="noConversion"/>
  </si>
  <si>
    <t>51A1</t>
    <phoneticPr fontId="4" type="noConversion"/>
  </si>
  <si>
    <t>成本</t>
    <phoneticPr fontId="4" type="noConversion"/>
  </si>
  <si>
    <t>成本</t>
    <phoneticPr fontId="4" type="noConversion"/>
  </si>
  <si>
    <t>合計</t>
    <phoneticPr fontId="4" type="noConversion"/>
  </si>
  <si>
    <t>代管資產</t>
    <phoneticPr fontId="4" type="noConversion"/>
  </si>
  <si>
    <t>111年</t>
    <phoneticPr fontId="4" type="noConversion"/>
  </si>
  <si>
    <t>合</t>
    <phoneticPr fontId="4" type="noConversion"/>
  </si>
  <si>
    <t>教</t>
    <phoneticPr fontId="4" type="noConversion"/>
  </si>
  <si>
    <t>行</t>
    <phoneticPr fontId="4" type="noConversion"/>
  </si>
  <si>
    <t>土地</t>
    <phoneticPr fontId="4" type="noConversion"/>
  </si>
  <si>
    <t>機械</t>
    <phoneticPr fontId="4" type="noConversion"/>
  </si>
  <si>
    <t>土地改良物</t>
    <phoneticPr fontId="4" type="noConversion"/>
  </si>
  <si>
    <t>交通</t>
    <phoneticPr fontId="4" type="noConversion"/>
  </si>
  <si>
    <t>房屋及建築設備</t>
    <phoneticPr fontId="4" type="noConversion"/>
  </si>
  <si>
    <t>雜項</t>
    <phoneticPr fontId="4" type="noConversion"/>
  </si>
  <si>
    <t>遞延</t>
    <phoneticPr fontId="4" type="noConversion"/>
  </si>
  <si>
    <t>無形</t>
    <phoneticPr fontId="4" type="noConversion"/>
  </si>
  <si>
    <t>校務基金</t>
    <phoneticPr fontId="4" type="noConversion"/>
  </si>
  <si>
    <t>固定資產</t>
    <phoneticPr fontId="4" type="noConversion"/>
  </si>
  <si>
    <t>112年</t>
    <phoneticPr fontId="4" type="noConversion"/>
  </si>
  <si>
    <t>土地改良物</t>
    <phoneticPr fontId="4" type="noConversion"/>
  </si>
  <si>
    <t>機械</t>
    <phoneticPr fontId="4" type="noConversion"/>
  </si>
  <si>
    <t>房屋及建築設備</t>
    <phoneticPr fontId="4" type="noConversion"/>
  </si>
  <si>
    <t>機械及設備</t>
    <phoneticPr fontId="4" type="noConversion"/>
  </si>
  <si>
    <t>雜項</t>
    <phoneticPr fontId="4" type="noConversion"/>
  </si>
  <si>
    <t>交通及運輸設備</t>
    <phoneticPr fontId="4" type="noConversion"/>
  </si>
  <si>
    <t>遞延</t>
    <phoneticPr fontId="4" type="noConversion"/>
  </si>
  <si>
    <t>雜項設備</t>
    <phoneticPr fontId="4" type="noConversion"/>
  </si>
  <si>
    <t>無形</t>
    <phoneticPr fontId="4" type="noConversion"/>
  </si>
  <si>
    <t>小計</t>
    <phoneticPr fontId="4" type="noConversion"/>
  </si>
  <si>
    <t>無形資產</t>
    <phoneticPr fontId="4" type="noConversion"/>
  </si>
  <si>
    <t>遞延借項</t>
    <phoneticPr fontId="4" type="noConversion"/>
  </si>
  <si>
    <t>★A欄：依總務處折舊總表估列。</t>
    <phoneticPr fontId="4" type="noConversion"/>
  </si>
  <si>
    <t>★B.C欄：依資本門編列數填列</t>
    <phoneticPr fontId="4" type="noConversion"/>
  </si>
  <si>
    <t>★新增折舊：依總務處提供之教學或管理財產，依 5年，使用半年估算。雜項設備1000，屬5131設備800，折舊即800/5年/6/12個月=80千元</t>
    <phoneticPr fontId="4" type="noConversion"/>
  </si>
  <si>
    <t>★請檢附估列文件。</t>
    <phoneticPr fontId="4" type="noConversion"/>
  </si>
  <si>
    <t>主計室通知</t>
    <phoneticPr fontId="4" type="noConversion"/>
  </si>
  <si>
    <t>1.為籌編本校 113年度概算，請各處室(含各學科)配合查填「113年度概算表件」。電子檔已放置於學校新網頁 &gt;  主計室  &gt; 檔案下載-113年度概算表件，請自行下載填寫。</t>
    <phoneticPr fontId="4" type="noConversion"/>
  </si>
  <si>
    <r>
      <t>3.共同性表件</t>
    </r>
    <r>
      <rPr>
        <b/>
        <sz val="13"/>
        <rFont val="標楷體"/>
        <family val="4"/>
        <charset val="136"/>
      </rPr>
      <t>(有補助委辦計畫、自籌經費、固定資產、軟體、遞延費用購置需求之處室請填列)</t>
    </r>
    <r>
      <rPr>
        <sz val="13"/>
        <rFont val="標楷體"/>
        <family val="4"/>
        <charset val="136"/>
      </rPr>
      <t>：</t>
    </r>
    <phoneticPr fontId="4" type="noConversion"/>
  </si>
  <si>
    <t>A.補助計畫收支概算表</t>
    <phoneticPr fontId="4" type="noConversion"/>
  </si>
  <si>
    <t>B.委辦計畫收支概算表</t>
    <phoneticPr fontId="4" type="noConversion"/>
  </si>
  <si>
    <t>C.自籌計畫收支概算表</t>
    <phoneticPr fontId="4" type="noConversion"/>
  </si>
  <si>
    <t>D.資本門槪算表</t>
    <phoneticPr fontId="4" type="noConversion"/>
  </si>
  <si>
    <t>4.個別性表件：</t>
    <phoneticPr fontId="4" type="noConversion"/>
  </si>
  <si>
    <t>校長室</t>
    <phoneticPr fontId="4" type="noConversion"/>
  </si>
  <si>
    <t>A.業務費概算表</t>
    <phoneticPr fontId="4" type="noConversion"/>
  </si>
  <si>
    <t>輔導室</t>
    <phoneticPr fontId="4" type="noConversion"/>
  </si>
  <si>
    <t>圖書館</t>
    <phoneticPr fontId="4" type="noConversion"/>
  </si>
  <si>
    <t>教務處</t>
    <phoneticPr fontId="4" type="noConversion"/>
  </si>
  <si>
    <t>A.學雜費收入及減免概算表</t>
    <phoneticPr fontId="4" type="noConversion"/>
  </si>
  <si>
    <t>B.軍公教遺族、原住民助學金概算表</t>
    <phoneticPr fontId="4" type="noConversion"/>
  </si>
  <si>
    <t>C.教務處兼課鐘點費概算表</t>
    <phoneticPr fontId="4" type="noConversion"/>
  </si>
  <si>
    <t>D.音樂班兼課鐘點費概算表</t>
    <phoneticPr fontId="4" type="noConversion"/>
  </si>
  <si>
    <t>E.業務費概算表</t>
    <phoneticPr fontId="4" type="noConversion"/>
  </si>
  <si>
    <t>學務處</t>
    <phoneticPr fontId="4" type="noConversion"/>
  </si>
  <si>
    <t>A.社團及綜合活動講座鐘點費概算表</t>
    <phoneticPr fontId="4" type="noConversion"/>
  </si>
  <si>
    <t>B.教官值班費概算表</t>
    <phoneticPr fontId="4" type="noConversion"/>
  </si>
  <si>
    <t>C.業務費概算表</t>
    <phoneticPr fontId="4" type="noConversion"/>
  </si>
  <si>
    <t>總務處</t>
    <phoneticPr fontId="4" type="noConversion"/>
  </si>
  <si>
    <t>B.折舊.攤銷概算表</t>
    <phoneticPr fontId="4" type="noConversion"/>
  </si>
  <si>
    <t>C.教職員用人費用概算表-技工</t>
    <phoneticPr fontId="4" type="noConversion"/>
  </si>
  <si>
    <t>人事室</t>
    <phoneticPr fontId="4" type="noConversion"/>
  </si>
  <si>
    <t>B.健康檢查.婚喪子女教育.退休人員三節概算表</t>
    <phoneticPr fontId="4" type="noConversion"/>
  </si>
  <si>
    <t>C.教職員用人費用概算表-教師.職員.教官</t>
    <phoneticPr fontId="4" type="noConversion"/>
  </si>
  <si>
    <t xml:space="preserve">D.員額配置表(編列兼課鐘點費用) </t>
    <phoneticPr fontId="4" type="noConversion"/>
  </si>
  <si>
    <t>此致</t>
    <phoneticPr fontId="4" type="noConversion"/>
  </si>
  <si>
    <t>各處室</t>
    <phoneticPr fontId="4" type="noConversion"/>
  </si>
  <si>
    <t>主計室    敬啟</t>
    <phoneticPr fontId="4" type="noConversion"/>
  </si>
  <si>
    <t>D.補提勞退計算表</t>
    <phoneticPr fontId="4" type="noConversion"/>
  </si>
  <si>
    <r>
      <t xml:space="preserve"> </t>
    </r>
    <r>
      <rPr>
        <b/>
        <u/>
        <sz val="16"/>
        <rFont val="標楷體"/>
        <family val="4"/>
        <charset val="136"/>
      </rPr>
      <t xml:space="preserve">      113     </t>
    </r>
    <r>
      <rPr>
        <b/>
        <sz val="16"/>
        <rFont val="標楷體"/>
        <family val="4"/>
        <charset val="136"/>
      </rPr>
      <t>年度教職員用人費用概算表-技工
(請依111年12月薪資清冊之「現職俸額」填列現職人數，勿以晉級後俸額點填列)</t>
    </r>
    <phoneticPr fontId="4" type="noConversion"/>
  </si>
  <si>
    <t>截至111年度資產提列折舊數(A)</t>
    <phoneticPr fontId="4" type="noConversion"/>
  </si>
  <si>
    <t>112年度新增資產提列折舊數</t>
    <phoneticPr fontId="4" type="noConversion"/>
  </si>
  <si>
    <t>113年度新增資產提列折舊數</t>
    <phoneticPr fontId="4" type="noConversion"/>
  </si>
  <si>
    <t>113年度預估提列折舊數</t>
    <phoneticPr fontId="4" type="noConversion"/>
  </si>
  <si>
    <t>單位：元</t>
    <phoneticPr fontId="4" type="noConversion"/>
  </si>
  <si>
    <t>健康檢查</t>
    <phoneticPr fontId="4" type="noConversion"/>
  </si>
  <si>
    <t>項目</t>
    <phoneticPr fontId="4" type="noConversion"/>
  </si>
  <si>
    <t>單價</t>
    <phoneticPr fontId="4" type="noConversion"/>
  </si>
  <si>
    <t>人數</t>
    <phoneticPr fontId="4" type="noConversion"/>
  </si>
  <si>
    <t>金額</t>
    <phoneticPr fontId="4" type="noConversion"/>
  </si>
  <si>
    <t>備註</t>
    <phoneticPr fontId="4" type="noConversion"/>
  </si>
  <si>
    <t>教師</t>
    <phoneticPr fontId="4" type="noConversion"/>
  </si>
  <si>
    <t>教官</t>
    <phoneticPr fontId="4" type="noConversion"/>
  </si>
  <si>
    <t>小計</t>
    <phoneticPr fontId="4" type="noConversion"/>
  </si>
  <si>
    <t>職員</t>
    <phoneticPr fontId="4" type="noConversion"/>
  </si>
  <si>
    <t>技工友</t>
    <phoneticPr fontId="51" type="noConversion"/>
  </si>
  <si>
    <t>小計</t>
    <phoneticPr fontId="51" type="noConversion"/>
  </si>
  <si>
    <t>合計</t>
    <phoneticPr fontId="4" type="noConversion"/>
  </si>
  <si>
    <t>◎人數請參酌歷年執行、40歲以上教職員人數(通報表四)、每二年請領一次規定估列。</t>
    <phoneticPr fontId="4" type="noConversion"/>
  </si>
  <si>
    <t>退休人員三節慰問</t>
    <phoneticPr fontId="4" type="noConversion"/>
  </si>
  <si>
    <t>每節2000</t>
    <phoneticPr fontId="4" type="noConversion"/>
  </si>
  <si>
    <t>教師</t>
    <phoneticPr fontId="4" type="noConversion"/>
  </si>
  <si>
    <t>技工</t>
    <phoneticPr fontId="4" type="noConversion"/>
  </si>
  <si>
    <t>◎通報表四。</t>
    <phoneticPr fontId="4" type="noConversion"/>
  </si>
  <si>
    <t>婚喪生育補助</t>
    <phoneticPr fontId="4" type="noConversion"/>
  </si>
  <si>
    <t>俸點</t>
    <phoneticPr fontId="4" type="noConversion"/>
  </si>
  <si>
    <t>本俸</t>
    <phoneticPr fontId="4" type="noConversion"/>
  </si>
  <si>
    <t>月數</t>
    <phoneticPr fontId="4" type="noConversion"/>
  </si>
  <si>
    <t>教師、教官</t>
    <phoneticPr fontId="4" type="noConversion"/>
  </si>
  <si>
    <t>喪</t>
    <phoneticPr fontId="4" type="noConversion"/>
  </si>
  <si>
    <t>婚</t>
    <phoneticPr fontId="4" type="noConversion"/>
  </si>
  <si>
    <t>生</t>
    <phoneticPr fontId="4" type="noConversion"/>
  </si>
  <si>
    <t>男性差額補助費</t>
    <phoneticPr fontId="4" type="noConversion"/>
  </si>
  <si>
    <t>職員、工友</t>
  </si>
  <si>
    <t>喪</t>
    <phoneticPr fontId="4" type="noConversion"/>
  </si>
  <si>
    <t>男性差額補助費</t>
    <phoneticPr fontId="4" type="noConversion"/>
  </si>
  <si>
    <t>◎通報表四。</t>
    <phoneticPr fontId="4" type="noConversion"/>
  </si>
  <si>
    <t>子女教育補助</t>
    <phoneticPr fontId="4" type="noConversion"/>
  </si>
  <si>
    <t>職員</t>
    <phoneticPr fontId="4" type="noConversion"/>
  </si>
  <si>
    <t>工友</t>
    <phoneticPr fontId="4" type="noConversion"/>
  </si>
  <si>
    <t>小計</t>
    <phoneticPr fontId="4" type="noConversion"/>
  </si>
  <si>
    <t>承辦單位：(核章，請核至單位主管）</t>
    <phoneticPr fontId="4" type="noConversion"/>
  </si>
  <si>
    <r>
      <t xml:space="preserve">    113</t>
    </r>
    <r>
      <rPr>
        <sz val="12"/>
        <rFont val="標楷體"/>
        <family val="4"/>
        <charset val="136"/>
      </rPr>
      <t>年度健康檢查、婚喪子女教育補助、退休人員三節慰問概算表</t>
    </r>
    <phoneticPr fontId="4" type="noConversion"/>
  </si>
  <si>
    <t>請備註現職正式編制員額40歲以上之人數：教師（含校長）72人，教官7人，職員17人，技工友9人、約聘雇0人，計105人。 (依111.12.31在職人數估列）
(依通報表四查填，將四十歲以上正式編製員額(含技工、駕駛)及聘僱人員納入補助對象，惟聘僱人員，其於現職機關(構)、學校連續服務滿一年列為發給要件，)</t>
    <phoneticPr fontId="51" type="noConversion"/>
  </si>
  <si>
    <t>人數（全年）</t>
    <phoneticPr fontId="4" type="noConversion"/>
  </si>
  <si>
    <t>一、類別：教師</t>
    <phoneticPr fontId="4" type="noConversion"/>
  </si>
  <si>
    <t>二、類別：教官</t>
    <phoneticPr fontId="4" type="noConversion"/>
  </si>
  <si>
    <t>三、類別：職員</t>
    <phoneticPr fontId="4" type="noConversion"/>
  </si>
  <si>
    <t>四、類別：約聘人員</t>
    <phoneticPr fontId="4" type="noConversion"/>
  </si>
  <si>
    <r>
      <t>六、類別：約僱人員</t>
    </r>
    <r>
      <rPr>
        <b/>
        <sz val="10"/>
        <rFont val="新細明體"/>
        <family val="1"/>
        <charset val="136"/>
      </rPr>
      <t/>
    </r>
    <phoneticPr fontId="4" type="noConversion"/>
  </si>
  <si>
    <t>薪(俸)額</t>
    <phoneticPr fontId="25" type="noConversion"/>
  </si>
  <si>
    <t>備註</t>
    <phoneticPr fontId="4" type="noConversion"/>
  </si>
  <si>
    <t>現職人數</t>
    <phoneticPr fontId="4" type="noConversion"/>
  </si>
  <si>
    <t>兼行政休假人數</t>
    <phoneticPr fontId="4" type="noConversion"/>
  </si>
  <si>
    <t>薪
(俸)
額</t>
    <phoneticPr fontId="25" type="noConversion"/>
  </si>
  <si>
    <t>備註</t>
    <phoneticPr fontId="4" type="noConversion"/>
  </si>
  <si>
    <t>現職人數</t>
    <phoneticPr fontId="4" type="noConversion"/>
  </si>
  <si>
    <t>休假人數</t>
    <phoneticPr fontId="4" type="noConversion"/>
  </si>
  <si>
    <t>薪點</t>
    <phoneticPr fontId="25" type="noConversion"/>
  </si>
  <si>
    <t>薪點</t>
    <phoneticPr fontId="25" type="noConversion"/>
  </si>
  <si>
    <t>無級可晉</t>
    <phoneticPr fontId="4" type="noConversion"/>
  </si>
  <si>
    <t>中校十二級</t>
    <phoneticPr fontId="25" type="noConversion"/>
  </si>
  <si>
    <t>無級可晉</t>
    <phoneticPr fontId="4" type="noConversion"/>
  </si>
  <si>
    <t>編制內</t>
    <phoneticPr fontId="4" type="noConversion"/>
  </si>
  <si>
    <t>可晉680</t>
    <phoneticPr fontId="4" type="noConversion"/>
  </si>
  <si>
    <t>中校十一級</t>
    <phoneticPr fontId="25" type="noConversion"/>
  </si>
  <si>
    <t>中校十級</t>
    <phoneticPr fontId="25" type="noConversion"/>
  </si>
  <si>
    <t>無級可晉40學分</t>
    <phoneticPr fontId="4" type="noConversion"/>
  </si>
  <si>
    <t>中校九級</t>
    <phoneticPr fontId="25" type="noConversion"/>
  </si>
  <si>
    <t>可晉650</t>
    <phoneticPr fontId="4" type="noConversion"/>
  </si>
  <si>
    <t>中校八級</t>
    <phoneticPr fontId="25" type="noConversion"/>
  </si>
  <si>
    <t>大學畢</t>
    <phoneticPr fontId="4" type="noConversion"/>
  </si>
  <si>
    <t>中校七級</t>
    <phoneticPr fontId="25" type="noConversion"/>
  </si>
  <si>
    <t>中校六級</t>
    <phoneticPr fontId="25" type="noConversion"/>
  </si>
  <si>
    <t>40學分</t>
    <phoneticPr fontId="4" type="noConversion"/>
  </si>
  <si>
    <t>中校五級</t>
    <phoneticPr fontId="25" type="noConversion"/>
  </si>
  <si>
    <t>中校四級</t>
    <phoneticPr fontId="25" type="noConversion"/>
  </si>
  <si>
    <t>中校三級</t>
    <phoneticPr fontId="25" type="noConversion"/>
  </si>
  <si>
    <t>晉級</t>
    <phoneticPr fontId="4" type="noConversion"/>
  </si>
  <si>
    <t>少校十二級</t>
    <phoneticPr fontId="25" type="noConversion"/>
  </si>
  <si>
    <t>八、教師主管加給、年終獎金、考績獎金及不休假加班費</t>
    <phoneticPr fontId="4" type="noConversion"/>
  </si>
  <si>
    <t>九、特殊教育職務加給</t>
    <phoneticPr fontId="4" type="noConversion"/>
  </si>
  <si>
    <t>十、導師費及特殊教育職務加給納入考績獎金</t>
    <phoneticPr fontId="4" type="noConversion"/>
  </si>
  <si>
    <t>十ㄧ、教官主管加給、年終獎金、考績獎金及不休假加班</t>
    <phoneticPr fontId="4" type="noConversion"/>
  </si>
  <si>
    <t>少校十一級</t>
    <phoneticPr fontId="25" type="noConversion"/>
  </si>
  <si>
    <t>大學畢</t>
    <phoneticPr fontId="4" type="noConversion"/>
  </si>
  <si>
    <t>少校十級</t>
    <phoneticPr fontId="25" type="noConversion"/>
  </si>
  <si>
    <t>少校九級</t>
    <phoneticPr fontId="25" type="noConversion"/>
  </si>
  <si>
    <t>少校八級</t>
    <phoneticPr fontId="25" type="noConversion"/>
  </si>
  <si>
    <t xml:space="preserve"> 主管
  加給</t>
    <phoneticPr fontId="4" type="noConversion"/>
  </si>
  <si>
    <t>人     數</t>
    <phoneticPr fontId="4" type="noConversion"/>
  </si>
  <si>
    <t>特殊教育職務加給</t>
    <phoneticPr fontId="4" type="noConversion"/>
  </si>
  <si>
    <t>薪資清冊數額</t>
    <phoneticPr fontId="4" type="noConversion"/>
  </si>
  <si>
    <t>導師費</t>
    <phoneticPr fontId="4" type="noConversion"/>
  </si>
  <si>
    <t>人數</t>
    <phoneticPr fontId="4" type="noConversion"/>
  </si>
  <si>
    <t>主管加給</t>
    <phoneticPr fontId="4" type="noConversion"/>
  </si>
  <si>
    <t>人數</t>
    <phoneticPr fontId="4" type="noConversion"/>
  </si>
  <si>
    <t>少校七級</t>
    <phoneticPr fontId="25" type="noConversion"/>
  </si>
  <si>
    <t>本俸晉級</t>
    <phoneticPr fontId="4" type="noConversion"/>
  </si>
  <si>
    <t>大學畢</t>
    <phoneticPr fontId="4" type="noConversion"/>
  </si>
  <si>
    <t>少校六級</t>
    <phoneticPr fontId="25" type="noConversion"/>
  </si>
  <si>
    <t>少校五級</t>
    <phoneticPr fontId="25" type="noConversion"/>
  </si>
  <si>
    <t>少校四級</t>
    <phoneticPr fontId="25" type="noConversion"/>
  </si>
  <si>
    <t>特殊教育職務加給(每月金額)</t>
    <phoneticPr fontId="4" type="noConversion"/>
  </si>
  <si>
    <t>少校三級</t>
    <phoneticPr fontId="25" type="noConversion"/>
  </si>
  <si>
    <t>本俸晉級</t>
    <phoneticPr fontId="4" type="noConversion"/>
  </si>
  <si>
    <t>少校二級</t>
    <phoneticPr fontId="25" type="noConversion"/>
  </si>
  <si>
    <t>少校一級</t>
    <phoneticPr fontId="25" type="noConversion"/>
  </si>
  <si>
    <t>上尉八級</t>
    <phoneticPr fontId="25" type="noConversion"/>
  </si>
  <si>
    <t>缺2</t>
    <phoneticPr fontId="4" type="noConversion"/>
  </si>
  <si>
    <t>合計</t>
    <phoneticPr fontId="4" type="noConversion"/>
  </si>
  <si>
    <t>上尉七級</t>
    <phoneticPr fontId="25" type="noConversion"/>
  </si>
  <si>
    <t>上尉六級</t>
    <phoneticPr fontId="25" type="noConversion"/>
  </si>
  <si>
    <t>上尉五級</t>
    <phoneticPr fontId="25" type="noConversion"/>
  </si>
  <si>
    <t>上尉四級</t>
    <phoneticPr fontId="25" type="noConversion"/>
  </si>
  <si>
    <t>上尉三級</t>
    <phoneticPr fontId="25" type="noConversion"/>
  </si>
  <si>
    <t>上尉二級</t>
    <phoneticPr fontId="25" type="noConversion"/>
  </si>
  <si>
    <t>合計</t>
    <phoneticPr fontId="4" type="noConversion"/>
  </si>
  <si>
    <t>上尉一級</t>
    <phoneticPr fontId="25" type="noConversion"/>
  </si>
  <si>
    <t>中尉五級</t>
    <phoneticPr fontId="25" type="noConversion"/>
  </si>
  <si>
    <t>中尉四級</t>
    <phoneticPr fontId="25" type="noConversion"/>
  </si>
  <si>
    <t>中尉三級</t>
  </si>
  <si>
    <t>中尉二級</t>
    <phoneticPr fontId="25" type="noConversion"/>
  </si>
  <si>
    <t>中尉一級</t>
    <phoneticPr fontId="25" type="noConversion"/>
  </si>
  <si>
    <t>少尉五級</t>
    <phoneticPr fontId="25" type="noConversion"/>
  </si>
  <si>
    <t>少尉四級</t>
    <phoneticPr fontId="25" type="noConversion"/>
  </si>
  <si>
    <t>地域加給</t>
    <phoneticPr fontId="4" type="noConversion"/>
  </si>
  <si>
    <t>薪資清冊地域加給數額</t>
    <phoneticPr fontId="4" type="noConversion"/>
  </si>
  <si>
    <t>增調2%（以實際可加成2%核實估算）</t>
    <phoneticPr fontId="4" type="noConversion"/>
  </si>
  <si>
    <t>薪資清冊技工工友地域加給數額</t>
    <phoneticPr fontId="4" type="noConversion"/>
  </si>
  <si>
    <t>少尉三級</t>
    <phoneticPr fontId="25" type="noConversion"/>
  </si>
  <si>
    <t>缺額教師</t>
    <phoneticPr fontId="4" type="noConversion"/>
  </si>
  <si>
    <t>少尉二級</t>
    <phoneticPr fontId="25" type="noConversion"/>
  </si>
  <si>
    <t>代理教師</t>
    <phoneticPr fontId="4" type="noConversion"/>
  </si>
  <si>
    <t>少尉一級</t>
    <phoneticPr fontId="25" type="noConversion"/>
  </si>
  <si>
    <t>十五、東台加給</t>
    <phoneticPr fontId="4" type="noConversion"/>
  </si>
  <si>
    <t>東台加給</t>
    <phoneticPr fontId="4" type="noConversion"/>
  </si>
  <si>
    <t>正式編制人員額數</t>
    <phoneticPr fontId="4" type="noConversion"/>
  </si>
  <si>
    <t xml:space="preserve">    </t>
    <phoneticPr fontId="4" type="noConversion"/>
  </si>
  <si>
    <t>不晉級係本俸已支領最高年功俸，考績獎金可領2個月　　</t>
  </si>
  <si>
    <t>專業加給支給標準</t>
    <phoneticPr fontId="4" type="noConversion"/>
  </si>
  <si>
    <t>人  數</t>
    <phoneticPr fontId="4" type="noConversion"/>
  </si>
  <si>
    <t>十六、服務獎章獎勵金（特殊功勳獎賞）</t>
  </si>
  <si>
    <t>支給對象</t>
    <phoneticPr fontId="4" type="noConversion"/>
  </si>
  <si>
    <r>
      <t>112</t>
    </r>
    <r>
      <rPr>
        <sz val="18"/>
        <rFont val="標楷體"/>
        <family val="4"/>
        <charset val="136"/>
      </rPr>
      <t>年預計退休人員及預估金額</t>
    </r>
    <phoneticPr fontId="4" type="noConversion"/>
  </si>
  <si>
    <t>全年度合計數</t>
    <phoneticPr fontId="4" type="noConversion"/>
  </si>
  <si>
    <r>
      <t>112</t>
    </r>
    <r>
      <rPr>
        <sz val="14"/>
        <rFont val="標楷體"/>
        <family val="4"/>
        <charset val="136"/>
      </rPr>
      <t>.2.1退休</t>
    </r>
    <phoneticPr fontId="4" type="noConversion"/>
  </si>
  <si>
    <t>112.8.1退休</t>
    <phoneticPr fontId="4" type="noConversion"/>
  </si>
  <si>
    <t>112年度其他時間退休</t>
    <phoneticPr fontId="4" type="noConversion"/>
  </si>
  <si>
    <t>人數</t>
    <phoneticPr fontId="4" type="noConversion"/>
  </si>
  <si>
    <t>標準</t>
    <phoneticPr fontId="4" type="noConversion"/>
  </si>
  <si>
    <t>預估人數</t>
    <phoneticPr fontId="4" type="noConversion"/>
  </si>
  <si>
    <t>教師</t>
    <phoneticPr fontId="4" type="noConversion"/>
  </si>
  <si>
    <t>公務員</t>
    <phoneticPr fontId="4" type="noConversion"/>
  </si>
  <si>
    <t>合計</t>
    <phoneticPr fontId="4" type="noConversion"/>
  </si>
  <si>
    <t>備註：獸醫（全部以25,495元計列）及護理人員、營養師、語言治療師等（師三級以21,865元計列）。</t>
    <phoneticPr fontId="4" type="noConversion"/>
  </si>
  <si>
    <t>專業加給    （升等）</t>
    <phoneticPr fontId="4" type="noConversion"/>
  </si>
  <si>
    <t>升等級距</t>
    <phoneticPr fontId="4" type="noConversion"/>
  </si>
  <si>
    <t>升等人數</t>
    <phoneticPr fontId="4" type="noConversion"/>
  </si>
  <si>
    <t>備註：不管20年、30年、40年退休，全部以10,800元計列。</t>
    <phoneticPr fontId="4" type="noConversion"/>
  </si>
  <si>
    <t>8-9等</t>
    <phoneticPr fontId="4" type="noConversion"/>
  </si>
  <si>
    <t>7-8等</t>
    <phoneticPr fontId="4" type="noConversion"/>
  </si>
  <si>
    <t>十七、兼任校醫（缺額者則填編制員額數）</t>
    <phoneticPr fontId="4" type="noConversion"/>
  </si>
  <si>
    <t>6-7等</t>
    <phoneticPr fontId="4" type="noConversion"/>
  </si>
  <si>
    <t>兼任校醫人數</t>
    <phoneticPr fontId="4" type="noConversion"/>
  </si>
  <si>
    <t>5-6等</t>
    <phoneticPr fontId="4" type="noConversion"/>
  </si>
  <si>
    <t>4-5等</t>
    <phoneticPr fontId="4" type="noConversion"/>
  </si>
  <si>
    <t>3-4等</t>
    <phoneticPr fontId="4" type="noConversion"/>
  </si>
  <si>
    <t>2-3等</t>
    <phoneticPr fontId="4" type="noConversion"/>
  </si>
  <si>
    <t>1-2等</t>
    <phoneticPr fontId="4" type="noConversion"/>
  </si>
  <si>
    <t>◎本表格為編列用人費用(正式員額薪資.不休假加班費.獎金.退休及卹償金.分擔員工保險費)所需數量資料，將於收到國教署通報表一時填入該表以估列出各項用人費用，故請確實查填。</t>
    <phoneticPr fontId="4" type="noConversion"/>
  </si>
  <si>
    <t>◎本表格係依據國教署上年度通報表一內容先行彙填，若實際填報內容有異動請配合修正。(填表說明詳下方)</t>
    <phoneticPr fontId="25" type="noConversion"/>
  </si>
  <si>
    <t>承辦單位：(核章，請核至單位主管）</t>
    <phoneticPr fontId="4" type="noConversion"/>
  </si>
  <si>
    <t>填表說明：</t>
    <phoneticPr fontId="4" type="noConversion"/>
  </si>
  <si>
    <t>1.本檔案之名稱，原訂為"12xxxoo高中用人費用及檢核-表一"，e-mail給主計室預算科承辦人時，更改為貴校之學校代號及名稱，以宜蘭高中為例，檔名應為"12001宜蘭高中用人費用及檢核-表一"（本工作表儲存格C1亦同）。</t>
    <phoneticPr fontId="4" type="noConversion"/>
  </si>
  <si>
    <r>
      <t>2.本表各待遇部分已考量晉級差額，請依</t>
    </r>
    <r>
      <rPr>
        <sz val="14"/>
        <color indexed="10"/>
        <rFont val="標楷體"/>
        <family val="4"/>
        <charset val="136"/>
      </rPr>
      <t>108</t>
    </r>
    <r>
      <rPr>
        <sz val="14"/>
        <color indexed="12"/>
        <rFont val="標楷體"/>
        <family val="4"/>
        <charset val="136"/>
      </rPr>
      <t>年12月薪資清冊之「現職俸額」填列藍色框底現職人數，勿以晉級後俸額點填列。</t>
    </r>
    <phoneticPr fontId="4" type="noConversion"/>
  </si>
  <si>
    <t>3.本工作表共十八類，請各校依學校實際適用類別填列，若各表有備註欄位，填列前請先詳閱。</t>
    <phoneticPr fontId="4" type="noConversion"/>
  </si>
  <si>
    <t>4.教師部份：</t>
    <phoneticPr fontId="4" type="noConversion"/>
  </si>
  <si>
    <t>（1）自俸額430起，不同學歷別其晉級後之學術研究費金額不同，例：俸額430大學畢業者請填於儲存格N28、大學以上畢業者則請填於儲存格N27（可參考考績清冊填列）。</t>
    <phoneticPr fontId="4" type="noConversion"/>
  </si>
  <si>
    <t>（2）有關110年2/1及8/1教師退休部份，請仍依108年12月份薪資清冊填列，毋須考慮。</t>
    <phoneticPr fontId="4" type="noConversion"/>
  </si>
  <si>
    <t>（3）缺額教師以俸額245估算，請將缺額人數填列於儲存格N44。</t>
    <phoneticPr fontId="4" type="noConversion"/>
  </si>
  <si>
    <t>（4）各校若聘有代理教師（ 不包括因留職停薪聘用之代理教師），以俸額245估算，請將人數填列於儲存格N45。</t>
    <phoneticPr fontId="4" type="noConversion"/>
  </si>
  <si>
    <t>（5）留職停薪教師請依其俸額填列，並於備註欄註明人數，如留職停薪1人註明留1。</t>
    <phoneticPr fontId="4" type="noConversion"/>
  </si>
  <si>
    <t>（6）校長、專任運動教練請填列於教師年經費表；另運動教練未補實缺，請比照缺額教師填列於「245」之俸額編列，若以較低薪資聘任者，則以190計。</t>
    <phoneticPr fontId="4" type="noConversion"/>
  </si>
  <si>
    <t>5.職員部份：</t>
    <phoneticPr fontId="4" type="noConversion"/>
  </si>
  <si>
    <t>（1）留職停薪職員請依其俸額填列，並於備註欄註明人數，如留職停薪1人註明留1。</t>
    <phoneticPr fontId="4" type="noConversion"/>
  </si>
  <si>
    <t>（2）缺額職員按該職缺最低職等本俸五級計列，例：該職缺為5~7等，則以5本5俸級計列（請於備註欄註明，如缺額1人註明缺1）。</t>
    <phoneticPr fontId="4" type="noConversion"/>
  </si>
  <si>
    <t>（3）缺額營養師比照護理師本俸一律以職員「370」之俸額（25,180元）編列，專業加給則一律以21,865元編列。</t>
    <phoneticPr fontId="4" type="noConversion"/>
  </si>
  <si>
    <t>（4）缺額技佐一律以職員「280」之俸額（19,005元）編列。</t>
    <phoneticPr fontId="4" type="noConversion"/>
  </si>
  <si>
    <t>6.教官部份：</t>
    <phoneticPr fontId="4" type="noConversion"/>
  </si>
  <si>
    <t xml:space="preserve">     ( 1 ) 缺額教官以上尉八級計列（請於備註欄註明，如缺額1人註明缺1）</t>
    <phoneticPr fontId="4" type="noConversion"/>
  </si>
  <si>
    <t xml:space="preserve">     ( 2 ) 上尉九級比照少校六級計列。</t>
    <phoneticPr fontId="4" type="noConversion"/>
  </si>
  <si>
    <t>7.約聘僱人員請填編制內之員額數，如係代理留職停薪職員者，因已填列留職停薪員額數，請勿重複計入。</t>
    <phoneticPr fontId="4" type="noConversion"/>
  </si>
  <si>
    <t>8.工友及技工因出缺不補已久，為簡化計算，月支數額全部以最高計列，惟計列考績獎金仍應區分晉級與無級可晉。</t>
    <phoneticPr fontId="4" type="noConversion"/>
  </si>
  <si>
    <t>9.教師及教官之兼任行政人員數若與領取主管人員數有不同者，請於本工作表之儲存格AA211填寫差異原因。</t>
    <phoneticPr fontId="4" type="noConversion"/>
  </si>
  <si>
    <r>
      <t>10.本工作表填列完成後，請至「檢核」之工作表填寫</t>
    </r>
    <r>
      <rPr>
        <sz val="14"/>
        <color indexed="10"/>
        <rFont val="標楷體"/>
        <family val="4"/>
        <charset val="136"/>
      </rPr>
      <t>107年1月薪資清冊及補發調薪清冊與本試算表金額、員額差異之原因（請詳實填列），每一檢核欄位應皆呈現"OK"方可送出。</t>
    </r>
    <phoneticPr fontId="4" type="noConversion"/>
  </si>
  <si>
    <t>11.工作表「用人費用」已設有公式，學校不需填列。</t>
    <phoneticPr fontId="4" type="noConversion"/>
  </si>
  <si>
    <t>12.導師費、兼代課鐘點費、超時加班費、值班費、體育活動、傷病醫藥費、公教人員婚喪生育及子女教育補助(含補充健保費)、教官免稅配套措施值班費等另於基本額度計算表列支。</t>
    <phoneticPr fontId="4" type="noConversion"/>
  </si>
  <si>
    <r>
      <t xml:space="preserve"> </t>
    </r>
    <r>
      <rPr>
        <b/>
        <u/>
        <sz val="16"/>
        <rFont val="標楷體"/>
        <family val="4"/>
        <charset val="136"/>
      </rPr>
      <t xml:space="preserve">      113    </t>
    </r>
    <r>
      <rPr>
        <b/>
        <sz val="16"/>
        <rFont val="標楷體"/>
        <family val="4"/>
        <charset val="136"/>
      </rPr>
      <t>年度教職員用人費用概算表-教師.職員.教官
(請依111年12月薪資清冊之「現職俸額」填列現職人數，勿以晉級後俸額點填列)</t>
    </r>
    <phoneticPr fontId="4" type="noConversion"/>
  </si>
  <si>
    <t>承辦單位：(核章，請核至單位主管）</t>
    <phoneticPr fontId="4" type="noConversion"/>
  </si>
  <si>
    <t xml:space="preserve">附設國小部班級數 </t>
    <phoneticPr fontId="4" type="noConversion"/>
  </si>
  <si>
    <t xml:space="preserve"> 19/9</t>
    <phoneticPr fontId="4" type="noConversion"/>
  </si>
  <si>
    <t xml:space="preserve">附設國中部班級數 </t>
    <phoneticPr fontId="4" type="noConversion"/>
  </si>
  <si>
    <t xml:space="preserve">資 源 班     </t>
    <phoneticPr fontId="25" type="noConversion"/>
  </si>
  <si>
    <t xml:space="preserve">特教學校（國小及幼稚園）     </t>
    <phoneticPr fontId="4" type="noConversion"/>
  </si>
  <si>
    <t xml:space="preserve">特教學校（高中部、國中部）     </t>
    <phoneticPr fontId="4" type="noConversion"/>
  </si>
  <si>
    <t xml:space="preserve"> 0(32)</t>
    <phoneticPr fontId="4" type="noConversion"/>
  </si>
  <si>
    <t xml:space="preserve">海事水產 </t>
    <phoneticPr fontId="4" type="noConversion"/>
  </si>
  <si>
    <t xml:space="preserve">家事科  </t>
    <phoneticPr fontId="4" type="noConversion"/>
  </si>
  <si>
    <t xml:space="preserve">商業科  </t>
    <phoneticPr fontId="4" type="noConversion"/>
  </si>
  <si>
    <t xml:space="preserve"> 0(41)</t>
    <phoneticPr fontId="4" type="noConversion"/>
  </si>
  <si>
    <t xml:space="preserve">工業科   </t>
    <phoneticPr fontId="4" type="noConversion"/>
  </si>
  <si>
    <t xml:space="preserve">農業科  </t>
    <phoneticPr fontId="4" type="noConversion"/>
  </si>
  <si>
    <t xml:space="preserve">普通科  </t>
    <phoneticPr fontId="4" type="noConversion"/>
  </si>
  <si>
    <t>進修學校</t>
    <phoneticPr fontId="4" type="noConversion"/>
  </si>
  <si>
    <t>實用技能班-夜</t>
    <phoneticPr fontId="4" type="noConversion"/>
  </si>
  <si>
    <t>實用技能班-日校</t>
    <phoneticPr fontId="4" type="noConversion"/>
  </si>
  <si>
    <t>綜合職能科</t>
    <phoneticPr fontId="4" type="noConversion"/>
  </si>
  <si>
    <t xml:space="preserve">商業及家事類   </t>
    <phoneticPr fontId="4" type="noConversion"/>
  </si>
  <si>
    <r>
      <t>工業及藝術類</t>
    </r>
    <r>
      <rPr>
        <sz val="12"/>
        <color indexed="10"/>
        <rFont val="標楷體"/>
        <family val="4"/>
        <charset val="136"/>
      </rPr>
      <t xml:space="preserve">     </t>
    </r>
    <phoneticPr fontId="4" type="noConversion"/>
  </si>
  <si>
    <t>農業機械科</t>
    <phoneticPr fontId="4" type="noConversion"/>
  </si>
  <si>
    <t>8/3</t>
    <phoneticPr fontId="4" type="noConversion"/>
  </si>
  <si>
    <r>
      <t>農業</t>
    </r>
    <r>
      <rPr>
        <sz val="12"/>
        <color indexed="10"/>
        <rFont val="標楷體"/>
        <family val="4"/>
        <charset val="136"/>
      </rPr>
      <t>（不含農業機械科）</t>
    </r>
    <r>
      <rPr>
        <sz val="12"/>
        <rFont val="標楷體"/>
        <family val="4"/>
        <charset val="136"/>
      </rPr>
      <t>、海事水產類</t>
    </r>
    <phoneticPr fontId="4" type="noConversion"/>
  </si>
  <si>
    <t>職業科</t>
    <phoneticPr fontId="4" type="noConversion"/>
  </si>
  <si>
    <t>工業、農業及海事水產</t>
    <phoneticPr fontId="4" type="noConversion"/>
  </si>
  <si>
    <t>一般課程</t>
    <phoneticPr fontId="4" type="noConversion"/>
  </si>
  <si>
    <t xml:space="preserve">綜合高中學程    </t>
    <phoneticPr fontId="4" type="noConversion"/>
  </si>
  <si>
    <t xml:space="preserve">雙語部      </t>
    <phoneticPr fontId="4" type="noConversion"/>
  </si>
  <si>
    <t>原住民藝能班</t>
    <phoneticPr fontId="4" type="noConversion"/>
  </si>
  <si>
    <t xml:space="preserve">科學班      </t>
    <phoneticPr fontId="4" type="noConversion"/>
  </si>
  <si>
    <t xml:space="preserve">語文資優班  </t>
    <phoneticPr fontId="4" type="noConversion"/>
  </si>
  <si>
    <t xml:space="preserve">數理資優班 </t>
    <phoneticPr fontId="4" type="noConversion"/>
  </si>
  <si>
    <t xml:space="preserve">體育班      </t>
    <phoneticPr fontId="4" type="noConversion"/>
  </si>
  <si>
    <t xml:space="preserve">舞蹈班      </t>
    <phoneticPr fontId="4" type="noConversion"/>
  </si>
  <si>
    <t xml:space="preserve">美術班      </t>
    <phoneticPr fontId="4" type="noConversion"/>
  </si>
  <si>
    <t xml:space="preserve">音樂班     </t>
    <phoneticPr fontId="4" type="noConversion"/>
  </si>
  <si>
    <t xml:space="preserve">普通班      </t>
    <phoneticPr fontId="4" type="noConversion"/>
  </si>
  <si>
    <t>普通科</t>
    <phoneticPr fontId="4" type="noConversion"/>
  </si>
  <si>
    <t>合    計</t>
    <phoneticPr fontId="4" type="noConversion"/>
  </si>
  <si>
    <r>
      <t xml:space="preserve">每週兼課時數合計  </t>
    </r>
    <r>
      <rPr>
        <sz val="12"/>
        <color indexed="10"/>
        <rFont val="標楷體"/>
        <family val="4"/>
        <charset val="136"/>
      </rPr>
      <t>I＝G＋Y＋H</t>
    </r>
    <phoneticPr fontId="4" type="noConversion"/>
  </si>
  <si>
    <r>
      <t>普通班、综合高中分流學程、附設國中增加節數</t>
    </r>
    <r>
      <rPr>
        <sz val="12"/>
        <color indexed="10"/>
        <rFont val="標楷體"/>
        <family val="4"/>
        <charset val="136"/>
      </rPr>
      <t>H</t>
    </r>
    <phoneticPr fontId="4" type="noConversion"/>
  </si>
  <si>
    <r>
      <t xml:space="preserve">進修學校兼課時數
</t>
    </r>
    <r>
      <rPr>
        <sz val="12"/>
        <color indexed="10"/>
        <rFont val="標楷體"/>
        <family val="4"/>
        <charset val="136"/>
      </rPr>
      <t>Y</t>
    </r>
    <phoneticPr fontId="4" type="noConversion"/>
  </si>
  <si>
    <r>
      <t xml:space="preserve">每週缺額教師兼課時數
</t>
    </r>
    <r>
      <rPr>
        <sz val="12"/>
        <color indexed="10"/>
        <rFont val="標楷體"/>
        <family val="4"/>
        <charset val="136"/>
      </rPr>
      <t>G=F×16</t>
    </r>
    <phoneticPr fontId="4" type="noConversion"/>
  </si>
  <si>
    <r>
      <t>教師員額差異數</t>
    </r>
    <r>
      <rPr>
        <sz val="12"/>
        <color indexed="10"/>
        <rFont val="標楷體"/>
        <family val="4"/>
        <charset val="136"/>
      </rPr>
      <t>F=C-D+E</t>
    </r>
    <phoneticPr fontId="4" type="noConversion"/>
  </si>
  <si>
    <r>
      <t xml:space="preserve">各校增置4名處主任
</t>
    </r>
    <r>
      <rPr>
        <sz val="12"/>
        <color indexed="10"/>
        <rFont val="標楷體"/>
        <family val="4"/>
        <charset val="136"/>
      </rPr>
      <t>E</t>
    </r>
    <phoneticPr fontId="4" type="noConversion"/>
  </si>
  <si>
    <r>
      <t xml:space="preserve">編制教師員額（不含輔導教師、教官、校長）
</t>
    </r>
    <r>
      <rPr>
        <sz val="11"/>
        <color indexed="10"/>
        <rFont val="標楷體"/>
        <family val="4"/>
        <charset val="136"/>
      </rPr>
      <t>D</t>
    </r>
    <phoneticPr fontId="4" type="noConversion"/>
  </si>
  <si>
    <r>
      <t>合理配置教師員額</t>
    </r>
    <r>
      <rPr>
        <sz val="12"/>
        <color indexed="10"/>
        <rFont val="標楷體"/>
        <family val="4"/>
        <charset val="136"/>
      </rPr>
      <t xml:space="preserve">
C</t>
    </r>
    <phoneticPr fontId="4" type="noConversion"/>
  </si>
  <si>
    <r>
      <t xml:space="preserve">核  定
班級數
</t>
    </r>
    <r>
      <rPr>
        <sz val="12"/>
        <color indexed="10"/>
        <rFont val="標楷體"/>
        <family val="4"/>
        <charset val="136"/>
      </rPr>
      <t>B</t>
    </r>
    <phoneticPr fontId="4" type="noConversion"/>
  </si>
  <si>
    <r>
      <t>教師員額設定基準每班教師人數</t>
    </r>
    <r>
      <rPr>
        <sz val="12"/>
        <color indexed="10"/>
        <rFont val="標楷體"/>
        <family val="4"/>
        <charset val="136"/>
      </rPr>
      <t xml:space="preserve">
A</t>
    </r>
    <phoneticPr fontId="4" type="noConversion"/>
  </si>
  <si>
    <t>班級類別</t>
    <phoneticPr fontId="4" type="noConversion"/>
  </si>
  <si>
    <t>111年10月26日</t>
    <phoneticPr fontId="4" type="noConversion"/>
  </si>
  <si>
    <t>2.
(1)人事室「教職員用人費用槪算表」、總務處「技工工友用人費用概算表」，為配合國教署通報表一之查填，請於111年12月1日(星期四)下班前將電子檔及紙本(請核章)擲回本室(寄vitachen@fhsh.khc.edu.tw)。
(2)資本門槪算表請於112年1月5日(星期四)下班前將電子檔寄總務主任(5105@fhsh.khc.edu.tw)彙編，並請總務主任於112年1月12日(星期四)將電子檔及紙本(請核章)擲回本室(寄vitachen@fhsh.khc.edu.tw)。
(3)餘各表件請於112年1月5日(星期四)下班前將電子檔及紙本(請核章)擲回本室(寄vitachen@fhsh.khc.edu.tw)。</t>
    <phoneticPr fontId="4" type="noConversion"/>
  </si>
  <si>
    <t>每月合計</t>
    <phoneticPr fontId="4" type="noConversion"/>
  </si>
  <si>
    <t>毎人每月標準20,000元</t>
    <phoneticPr fontId="4" type="noConversion"/>
  </si>
  <si>
    <t>機關負擔每人每月勞保費1,611元</t>
    <phoneticPr fontId="4" type="noConversion"/>
  </si>
  <si>
    <t>1年兼任校醫經費合計</t>
    <phoneticPr fontId="4" type="noConversion"/>
  </si>
  <si>
    <t>十二、職員主管加給及專業加給及升等差額</t>
    <phoneticPr fontId="4" type="noConversion"/>
  </si>
  <si>
    <t>十三、地域加給</t>
    <phoneticPr fontId="4" type="noConversion"/>
  </si>
  <si>
    <r>
      <t>全年度鐘點費(1年以42週計算每節420元)</t>
    </r>
    <r>
      <rPr>
        <sz val="12"/>
        <color indexed="10"/>
        <rFont val="標楷體"/>
        <family val="4"/>
        <charset val="136"/>
      </rPr>
      <t xml:space="preserve">
J＝I×42×420÷1000</t>
    </r>
    <phoneticPr fontId="4" type="noConversion"/>
  </si>
  <si>
    <r>
      <rPr>
        <u/>
        <sz val="14"/>
        <color indexed="8"/>
        <rFont val="標楷體"/>
        <family val="4"/>
        <charset val="136"/>
      </rPr>
      <t>113年度</t>
    </r>
    <r>
      <rPr>
        <sz val="14"/>
        <color indexed="8"/>
        <rFont val="標楷體"/>
        <family val="4"/>
        <charset val="136"/>
      </rPr>
      <t xml:space="preserve">員額配置表(編列兼課鐘點費用) </t>
    </r>
    <phoneticPr fontId="4" type="noConversion"/>
  </si>
  <si>
    <r>
      <t xml:space="preserve"> </t>
    </r>
    <r>
      <rPr>
        <u/>
        <sz val="16"/>
        <color theme="1"/>
        <rFont val="標楷體"/>
        <family val="4"/>
        <charset val="136"/>
      </rPr>
      <t xml:space="preserve">   113</t>
    </r>
    <r>
      <rPr>
        <b/>
        <u/>
        <sz val="16"/>
        <color theme="1"/>
        <rFont val="標楷體"/>
        <family val="4"/>
        <charset val="136"/>
      </rPr>
      <t xml:space="preserve"> </t>
    </r>
    <r>
      <rPr>
        <b/>
        <sz val="16"/>
        <color theme="1"/>
        <rFont val="標楷體"/>
        <family val="4"/>
        <charset val="136"/>
      </rPr>
      <t xml:space="preserve"> 年度教務處兼課鐘點費概算表</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</si>
</sst>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76" formatCode="#,##0_ "/>
    <numFmt numFmtId="177" formatCode="_-* #,##0_-;\-* #,##0_-;_-* &quot;-&quot;??_-;_-@_-"/>
    <numFmt numFmtId="178" formatCode="_-* #,##0_-;\-* #,##0_-;_-* &quot;-&quot;??_-;_-@"/>
    <numFmt numFmtId="179" formatCode="#,##0_);[Red]\(#,##0\)"/>
    <numFmt numFmtId="180" formatCode="_-* #,##0.0000_-;\-* #,##0.0000_-;_-* &quot;-&quot;??_-;_-@"/>
    <numFmt numFmtId="181" formatCode="#,##0.0_);[Red]\(#,##0.0\)"/>
    <numFmt numFmtId="182" formatCode="#,##0.0_ "/>
    <numFmt numFmtId="183" formatCode="m&quot;月&quot;d&quot;日&quot;"/>
    <numFmt numFmtId="184" formatCode="&quot;單價：&quot;#,##0"/>
    <numFmt numFmtId="185" formatCode="&quot;節數：&quot;#,##0"/>
    <numFmt numFmtId="186" formatCode="_(&quot;$&quot;* #,##0.00_);_(&quot;$&quot;* \(#,##0.00\);_(&quot;$&quot;* &quot;-&quot;??_);_(@_)"/>
    <numFmt numFmtId="187" formatCode="_(&quot;$&quot;* #,##0_);_(&quot;$&quot;* \(#,##0\);_(&quot;$&quot;* &quot;-&quot;??_);_(@_)"/>
    <numFmt numFmtId="188" formatCode="[$-404]e/m/d;@"/>
    <numFmt numFmtId="189" formatCode="0_ "/>
  </numFmts>
  <fonts count="86">
    <font>
      <sz val="12"/>
      <name val="新細明體"/>
      <family val="1"/>
      <charset val="136"/>
    </font>
    <font>
      <sz val="12"/>
      <color theme="1"/>
      <name val="新細明體"/>
      <family val="2"/>
      <charset val="136"/>
      <scheme val="minor"/>
    </font>
    <font>
      <sz val="12"/>
      <name val="新細明體"/>
      <family val="1"/>
      <charset val="136"/>
    </font>
    <font>
      <sz val="14"/>
      <name val="新細明體"/>
      <family val="1"/>
      <charset val="136"/>
    </font>
    <font>
      <sz val="9"/>
      <name val="新細明體"/>
      <family val="1"/>
      <charset val="136"/>
    </font>
    <font>
      <sz val="12"/>
      <name val="標楷體"/>
      <family val="4"/>
      <charset val="136"/>
    </font>
    <font>
      <sz val="16"/>
      <name val="標楷體"/>
      <family val="4"/>
      <charset val="136"/>
    </font>
    <font>
      <sz val="14"/>
      <name val="標楷體"/>
      <family val="4"/>
      <charset val="136"/>
    </font>
    <font>
      <strike/>
      <sz val="14"/>
      <name val="標楷體"/>
      <family val="4"/>
      <charset val="136"/>
    </font>
    <font>
      <b/>
      <u val="singleAccounting"/>
      <sz val="14"/>
      <name val="標楷體"/>
      <family val="4"/>
      <charset val="136"/>
    </font>
    <font>
      <sz val="14"/>
      <name val="Times New Roman"/>
      <family val="1"/>
    </font>
    <font>
      <sz val="14"/>
      <color rgb="FFFF0000"/>
      <name val="標楷體"/>
      <family val="4"/>
      <charset val="136"/>
    </font>
    <font>
      <sz val="8"/>
      <name val="標楷體"/>
      <family val="4"/>
      <charset val="136"/>
    </font>
    <font>
      <b/>
      <sz val="14"/>
      <color indexed="10"/>
      <name val="標楷體"/>
      <family val="4"/>
      <charset val="136"/>
    </font>
    <font>
      <sz val="12"/>
      <color indexed="8"/>
      <name val="標楷體"/>
      <family val="4"/>
      <charset val="136"/>
    </font>
    <font>
      <sz val="12"/>
      <color indexed="10"/>
      <name val="標楷體"/>
      <family val="4"/>
      <charset val="136"/>
    </font>
    <font>
      <sz val="14"/>
      <color indexed="8"/>
      <name val="標楷體"/>
      <family val="4"/>
      <charset val="136"/>
    </font>
    <font>
      <sz val="14"/>
      <color indexed="10"/>
      <name val="標楷體"/>
      <family val="4"/>
      <charset val="136"/>
    </font>
    <font>
      <sz val="12"/>
      <color rgb="FFFF0000"/>
      <name val="標楷體"/>
      <family val="4"/>
      <charset val="136"/>
    </font>
    <font>
      <b/>
      <sz val="14"/>
      <color rgb="FFFF0000"/>
      <name val="標楷體"/>
      <family val="4"/>
      <charset val="136"/>
    </font>
    <font>
      <b/>
      <sz val="14"/>
      <name val="標楷體"/>
      <family val="4"/>
      <charset val="136"/>
    </font>
    <font>
      <sz val="14"/>
      <color theme="1"/>
      <name val="標楷體"/>
      <family val="4"/>
      <charset val="136"/>
    </font>
    <font>
      <sz val="9"/>
      <color indexed="81"/>
      <name val="Tahoma"/>
      <family val="2"/>
    </font>
    <font>
      <b/>
      <sz val="9"/>
      <color indexed="81"/>
      <name val="Tahoma"/>
      <family val="2"/>
    </font>
    <font>
      <sz val="9"/>
      <color indexed="81"/>
      <name val="細明體"/>
      <family val="3"/>
      <charset val="136"/>
    </font>
    <font>
      <sz val="9"/>
      <name val="細明體"/>
      <family val="3"/>
      <charset val="136"/>
    </font>
    <font>
      <sz val="14"/>
      <color theme="1"/>
      <name val="DFKai-SB"/>
      <family val="4"/>
      <charset val="136"/>
    </font>
    <font>
      <sz val="14"/>
      <name val="DFKai-SB"/>
      <family val="4"/>
      <charset val="136"/>
    </font>
    <font>
      <sz val="11"/>
      <color indexed="10"/>
      <name val="標楷體"/>
      <family val="4"/>
      <charset val="136"/>
    </font>
    <font>
      <sz val="10"/>
      <name val="標楷體"/>
      <family val="4"/>
      <charset val="136"/>
    </font>
    <font>
      <b/>
      <sz val="16"/>
      <name val="標楷體"/>
      <family val="4"/>
      <charset val="136"/>
    </font>
    <font>
      <b/>
      <u/>
      <sz val="16"/>
      <name val="標楷體"/>
      <family val="4"/>
      <charset val="136"/>
    </font>
    <font>
      <b/>
      <sz val="12"/>
      <name val="標楷體"/>
      <family val="4"/>
      <charset val="136"/>
    </font>
    <font>
      <sz val="10"/>
      <name val="Helv"/>
      <family val="2"/>
    </font>
    <font>
      <b/>
      <i/>
      <sz val="14"/>
      <name val="標楷體"/>
      <family val="4"/>
      <charset val="136"/>
    </font>
    <font>
      <b/>
      <sz val="8"/>
      <name val="標楷體"/>
      <family val="4"/>
      <charset val="136"/>
    </font>
    <font>
      <b/>
      <sz val="12"/>
      <color indexed="10"/>
      <name val="標楷體"/>
      <family val="4"/>
      <charset val="136"/>
    </font>
    <font>
      <b/>
      <sz val="11"/>
      <name val="標楷體"/>
      <family val="4"/>
      <charset val="136"/>
    </font>
    <font>
      <sz val="11"/>
      <name val="標楷體"/>
      <family val="4"/>
      <charset val="136"/>
    </font>
    <font>
      <b/>
      <sz val="8"/>
      <color indexed="10"/>
      <name val="標楷體"/>
      <family val="4"/>
      <charset val="136"/>
    </font>
    <font>
      <b/>
      <sz val="9"/>
      <name val="標楷體"/>
      <family val="4"/>
      <charset val="136"/>
    </font>
    <font>
      <sz val="12"/>
      <color rgb="FF000000"/>
      <name val="PMingLiu"/>
      <family val="1"/>
      <charset val="136"/>
    </font>
    <font>
      <sz val="12"/>
      <color theme="1"/>
      <name val="DFKai-SB"/>
      <family val="4"/>
      <charset val="136"/>
    </font>
    <font>
      <b/>
      <i/>
      <sz val="14"/>
      <color theme="1"/>
      <name val="DFKai-SB"/>
      <family val="4"/>
      <charset val="136"/>
    </font>
    <font>
      <sz val="12"/>
      <name val="PMingLiu"/>
      <family val="1"/>
      <charset val="136"/>
    </font>
    <font>
      <sz val="11"/>
      <color theme="1"/>
      <name val="DFKai-SB"/>
      <family val="4"/>
      <charset val="136"/>
    </font>
    <font>
      <sz val="12"/>
      <color rgb="FFFF0000"/>
      <name val="DFKai-SB"/>
      <family val="4"/>
      <charset val="136"/>
    </font>
    <font>
      <sz val="10"/>
      <color theme="1"/>
      <name val="DFKai-SB"/>
      <family val="4"/>
      <charset val="136"/>
    </font>
    <font>
      <b/>
      <sz val="12"/>
      <color theme="1"/>
      <name val="DFKai-SB"/>
      <family val="4"/>
      <charset val="136"/>
    </font>
    <font>
      <b/>
      <u/>
      <sz val="16"/>
      <color theme="1"/>
      <name val="DFKai-SB"/>
      <family val="4"/>
      <charset val="136"/>
    </font>
    <font>
      <b/>
      <u/>
      <sz val="16"/>
      <color theme="1"/>
      <name val="標楷體"/>
      <family val="4"/>
      <charset val="136"/>
    </font>
    <font>
      <sz val="9"/>
      <name val="新細明體"/>
      <family val="2"/>
      <charset val="136"/>
      <scheme val="minor"/>
    </font>
    <font>
      <b/>
      <sz val="12"/>
      <color theme="1"/>
      <name val="標楷體"/>
      <family val="4"/>
      <charset val="136"/>
    </font>
    <font>
      <b/>
      <u/>
      <sz val="12"/>
      <color theme="1"/>
      <name val="DFKai-SB"/>
      <family val="4"/>
      <charset val="136"/>
    </font>
    <font>
      <b/>
      <sz val="14"/>
      <color theme="1"/>
      <name val="DFKai-SB"/>
      <family val="4"/>
      <charset val="136"/>
    </font>
    <font>
      <sz val="10"/>
      <name val="DFKai-SB"/>
      <family val="4"/>
      <charset val="136"/>
    </font>
    <font>
      <sz val="10"/>
      <color rgb="FFFF0000"/>
      <name val="DFKai-SB"/>
      <family val="4"/>
      <charset val="136"/>
    </font>
    <font>
      <sz val="12"/>
      <color rgb="FF000000"/>
      <name val="DFKai-SB"/>
      <family val="4"/>
      <charset val="136"/>
    </font>
    <font>
      <sz val="12"/>
      <color theme="1"/>
      <name val="標楷體"/>
      <family val="4"/>
      <charset val="136"/>
    </font>
    <font>
      <sz val="11"/>
      <color rgb="FFFF0000"/>
      <name val="標楷體"/>
      <family val="4"/>
      <charset val="136"/>
    </font>
    <font>
      <sz val="16"/>
      <color theme="1"/>
      <name val="DFKai-SB"/>
      <family val="4"/>
      <charset val="136"/>
    </font>
    <font>
      <u/>
      <sz val="16"/>
      <color theme="1"/>
      <name val="標楷體"/>
      <family val="4"/>
      <charset val="136"/>
    </font>
    <font>
      <b/>
      <sz val="16"/>
      <color theme="1"/>
      <name val="標楷體"/>
      <family val="4"/>
      <charset val="136"/>
    </font>
    <font>
      <b/>
      <u/>
      <sz val="12"/>
      <color theme="1"/>
      <name val="標楷體"/>
      <family val="4"/>
      <charset val="136"/>
    </font>
    <font>
      <sz val="12"/>
      <color rgb="FF000000"/>
      <name val="標楷體"/>
      <family val="4"/>
      <charset val="136"/>
    </font>
    <font>
      <b/>
      <i/>
      <sz val="12"/>
      <color theme="1"/>
      <name val="標楷體"/>
      <family val="4"/>
      <charset val="136"/>
    </font>
    <font>
      <sz val="14"/>
      <color indexed="12"/>
      <name val="標楷體"/>
      <family val="4"/>
      <charset val="136"/>
    </font>
    <font>
      <sz val="10"/>
      <name val="Arial"/>
      <family val="2"/>
    </font>
    <font>
      <sz val="10"/>
      <name val="細明體"/>
      <family val="3"/>
      <charset val="136"/>
    </font>
    <font>
      <sz val="10"/>
      <name val="新細明體"/>
      <family val="1"/>
      <charset val="136"/>
    </font>
    <font>
      <u/>
      <sz val="12"/>
      <name val="標楷體"/>
      <family val="4"/>
      <charset val="136"/>
    </font>
    <font>
      <sz val="12"/>
      <color indexed="62"/>
      <name val="標楷體"/>
      <family val="4"/>
      <charset val="136"/>
    </font>
    <font>
      <b/>
      <i/>
      <sz val="12"/>
      <name val="標楷體"/>
      <family val="4"/>
      <charset val="136"/>
    </font>
    <font>
      <sz val="20"/>
      <name val="標楷體"/>
      <family val="4"/>
      <charset val="136"/>
    </font>
    <font>
      <sz val="13"/>
      <name val="標楷體"/>
      <family val="4"/>
      <charset val="136"/>
    </font>
    <font>
      <b/>
      <sz val="13"/>
      <name val="標楷體"/>
      <family val="4"/>
      <charset val="136"/>
    </font>
    <font>
      <b/>
      <sz val="16"/>
      <color indexed="8"/>
      <name val="標楷體"/>
      <family val="4"/>
      <charset val="136"/>
    </font>
    <font>
      <b/>
      <sz val="10"/>
      <name val="新細明體"/>
      <family val="1"/>
      <charset val="136"/>
    </font>
    <font>
      <sz val="9"/>
      <name val="標楷體"/>
      <family val="4"/>
      <charset val="136"/>
    </font>
    <font>
      <sz val="18"/>
      <name val="標楷體"/>
      <family val="4"/>
      <charset val="136"/>
    </font>
    <font>
      <sz val="16"/>
      <color indexed="8"/>
      <name val="標楷體"/>
      <family val="4"/>
      <charset val="136"/>
    </font>
    <font>
      <sz val="18"/>
      <color indexed="10"/>
      <name val="標楷體"/>
      <family val="4"/>
      <charset val="136"/>
    </font>
    <font>
      <u/>
      <sz val="14"/>
      <color indexed="8"/>
      <name val="標楷體"/>
      <family val="4"/>
      <charset val="136"/>
    </font>
    <font>
      <sz val="16"/>
      <name val="新細明體"/>
      <family val="1"/>
      <charset val="136"/>
    </font>
    <font>
      <b/>
      <sz val="16"/>
      <name val="新細明體"/>
      <family val="1"/>
      <charset val="136"/>
    </font>
    <font>
      <b/>
      <sz val="12"/>
      <name val="新細明體"/>
      <family val="1"/>
      <charset val="136"/>
    </font>
  </fonts>
  <fills count="30">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66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CCFF"/>
        <bgColor indexed="64"/>
      </patternFill>
    </fill>
    <fill>
      <patternFill patternType="solid">
        <fgColor rgb="FFCCFFCC"/>
        <bgColor indexed="64"/>
      </patternFill>
    </fill>
    <fill>
      <patternFill patternType="gray0625">
        <bgColor indexed="13"/>
      </patternFill>
    </fill>
    <fill>
      <patternFill patternType="solid">
        <fgColor indexed="13"/>
        <bgColor indexed="64"/>
      </patternFill>
    </fill>
    <fill>
      <patternFill patternType="solid">
        <fgColor indexed="46"/>
        <bgColor indexed="64"/>
      </patternFill>
    </fill>
    <fill>
      <patternFill patternType="solid">
        <fgColor indexed="11"/>
        <bgColor indexed="64"/>
      </patternFill>
    </fill>
    <fill>
      <patternFill patternType="solid">
        <fgColor rgb="FFFFFF00"/>
        <bgColor rgb="FFFFFF00"/>
      </patternFill>
    </fill>
    <fill>
      <patternFill patternType="solid">
        <fgColor rgb="FFCCFFFF"/>
        <bgColor rgb="FFCCFFFF"/>
      </patternFill>
    </fill>
    <fill>
      <patternFill patternType="solid">
        <fgColor theme="0"/>
        <bgColor theme="0"/>
      </patternFill>
    </fill>
    <fill>
      <patternFill patternType="solid">
        <fgColor rgb="FFCCFFCC"/>
        <bgColor rgb="FFCCFFCC"/>
      </patternFill>
    </fill>
    <fill>
      <patternFill patternType="solid">
        <fgColor rgb="FFFF99CC"/>
        <bgColor rgb="FFFF99CC"/>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gray0625">
        <bgColor indexed="42"/>
      </patternFill>
    </fill>
    <fill>
      <patternFill patternType="solid">
        <fgColor indexed="52"/>
        <bgColor indexed="64"/>
      </patternFill>
    </fill>
    <fill>
      <patternFill patternType="solid">
        <fgColor indexed="61"/>
        <bgColor indexed="64"/>
      </patternFill>
    </fill>
    <fill>
      <patternFill patternType="solid">
        <fgColor indexed="14"/>
        <bgColor indexed="64"/>
      </patternFill>
    </fill>
    <fill>
      <patternFill patternType="solid">
        <fgColor indexed="1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indexed="64"/>
      </top>
      <bottom style="double">
        <color indexed="64"/>
      </bottom>
      <diagonal/>
    </border>
    <border>
      <left/>
      <right/>
      <top style="thin">
        <color rgb="FF000000"/>
      </top>
      <bottom style="double">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6">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33" fillId="0" borderId="0"/>
    <xf numFmtId="0" fontId="41" fillId="0" borderId="0"/>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0" fontId="33" fillId="0" borderId="0"/>
    <xf numFmtId="0" fontId="1" fillId="0" borderId="0">
      <alignment vertical="center"/>
    </xf>
    <xf numFmtId="0" fontId="67" fillId="0" borderId="0"/>
    <xf numFmtId="186" fontId="67" fillId="0" borderId="0" applyFont="0" applyFill="0" applyBorder="0" applyAlignment="0" applyProtection="0"/>
  </cellStyleXfs>
  <cellXfs count="981">
    <xf numFmtId="0" fontId="0" fillId="0" borderId="0" xfId="0"/>
    <xf numFmtId="0" fontId="3" fillId="0" borderId="0" xfId="0" applyFont="1" applyFill="1"/>
    <xf numFmtId="0" fontId="0" fillId="0" borderId="0" xfId="0" applyFill="1"/>
    <xf numFmtId="0" fontId="3" fillId="0" borderId="0" xfId="0" applyFont="1" applyFill="1" applyAlignment="1">
      <alignment wrapText="1"/>
    </xf>
    <xf numFmtId="176" fontId="6" fillId="0" borderId="0" xfId="0" applyNumberFormat="1" applyFont="1" applyFill="1"/>
    <xf numFmtId="177" fontId="0" fillId="0" borderId="0" xfId="0" applyNumberFormat="1" applyFill="1" applyProtection="1"/>
    <xf numFmtId="0" fontId="0" fillId="0" borderId="0" xfId="0" applyFill="1" applyProtection="1"/>
    <xf numFmtId="0" fontId="5" fillId="0" borderId="0" xfId="0" applyFont="1" applyFill="1" applyAlignment="1" applyProtection="1">
      <alignment horizontal="center"/>
    </xf>
    <xf numFmtId="177" fontId="5" fillId="0" borderId="0" xfId="0" applyNumberFormat="1" applyFont="1" applyFill="1" applyAlignment="1" applyProtection="1">
      <alignment horizontal="center"/>
    </xf>
    <xf numFmtId="177" fontId="7" fillId="0" borderId="1" xfId="1" applyNumberFormat="1" applyFont="1" applyFill="1" applyBorder="1" applyAlignment="1" applyProtection="1">
      <alignment vertical="center"/>
    </xf>
    <xf numFmtId="177" fontId="7" fillId="0" borderId="1" xfId="1" applyNumberFormat="1" applyFont="1" applyFill="1" applyBorder="1" applyAlignment="1" applyProtection="1">
      <alignment vertical="center"/>
      <protection locked="0"/>
    </xf>
    <xf numFmtId="0" fontId="7" fillId="0" borderId="1" xfId="0" applyFont="1" applyFill="1" applyBorder="1" applyAlignment="1" applyProtection="1">
      <alignment horizontal="left" wrapText="1" indent="5"/>
    </xf>
    <xf numFmtId="0" fontId="7" fillId="0" borderId="1" xfId="0" applyFont="1" applyFill="1" applyBorder="1" applyAlignment="1" applyProtection="1">
      <alignment horizontal="left"/>
    </xf>
    <xf numFmtId="177" fontId="7" fillId="3" borderId="1" xfId="1" applyNumberFormat="1" applyFont="1" applyFill="1" applyBorder="1" applyAlignment="1" applyProtection="1">
      <alignment vertical="center"/>
    </xf>
    <xf numFmtId="0" fontId="7" fillId="3" borderId="1" xfId="0" applyFont="1" applyFill="1" applyBorder="1" applyAlignment="1" applyProtection="1">
      <alignment wrapText="1"/>
    </xf>
    <xf numFmtId="0" fontId="7" fillId="3" borderId="1" xfId="0" applyFont="1" applyFill="1" applyBorder="1" applyAlignment="1" applyProtection="1">
      <alignment horizontal="left"/>
    </xf>
    <xf numFmtId="177" fontId="7" fillId="4" borderId="1" xfId="1" applyNumberFormat="1" applyFont="1" applyFill="1" applyBorder="1" applyAlignment="1" applyProtection="1">
      <alignment vertical="center"/>
    </xf>
    <xf numFmtId="0" fontId="7" fillId="4" borderId="1" xfId="0" applyFont="1" applyFill="1" applyBorder="1" applyAlignment="1" applyProtection="1">
      <alignment wrapText="1"/>
    </xf>
    <xf numFmtId="0" fontId="7" fillId="4" borderId="1" xfId="0" applyFont="1" applyFill="1" applyBorder="1" applyAlignment="1" applyProtection="1">
      <alignment horizontal="left"/>
    </xf>
    <xf numFmtId="0" fontId="7" fillId="0" borderId="1" xfId="0" applyFont="1" applyFill="1" applyBorder="1" applyAlignment="1" applyProtection="1">
      <alignment horizontal="left" vertical="center"/>
    </xf>
    <xf numFmtId="177" fontId="7" fillId="3" borderId="1" xfId="0" applyNumberFormat="1" applyFont="1" applyFill="1" applyBorder="1" applyAlignment="1" applyProtection="1">
      <alignment wrapText="1"/>
    </xf>
    <xf numFmtId="0" fontId="7" fillId="3" borderId="1" xfId="0" applyFont="1" applyFill="1" applyBorder="1" applyAlignment="1" applyProtection="1">
      <alignment horizontal="left" vertical="center"/>
    </xf>
    <xf numFmtId="177" fontId="8" fillId="0" borderId="1" xfId="0" applyNumberFormat="1" applyFont="1" applyFill="1" applyBorder="1" applyAlignment="1" applyProtection="1">
      <alignment horizontal="left" wrapText="1" indent="5"/>
    </xf>
    <xf numFmtId="0" fontId="8" fillId="0" borderId="1" xfId="0" applyFont="1" applyFill="1" applyBorder="1" applyAlignment="1" applyProtection="1">
      <alignment horizontal="left" vertical="center"/>
    </xf>
    <xf numFmtId="0" fontId="10" fillId="3" borderId="1" xfId="0" applyFont="1" applyFill="1" applyBorder="1" applyAlignment="1" applyProtection="1">
      <alignment wrapText="1"/>
    </xf>
    <xf numFmtId="0" fontId="8" fillId="0" borderId="1" xfId="0" applyFont="1" applyFill="1" applyBorder="1" applyAlignment="1" applyProtection="1">
      <alignment horizontal="left" wrapText="1" indent="5"/>
    </xf>
    <xf numFmtId="0" fontId="8" fillId="0" borderId="1" xfId="0" applyFont="1" applyFill="1" applyBorder="1" applyAlignment="1" applyProtection="1">
      <alignment horizontal="left"/>
    </xf>
    <xf numFmtId="0" fontId="11" fillId="0" borderId="1" xfId="0" applyFont="1" applyFill="1" applyBorder="1" applyAlignment="1" applyProtection="1">
      <alignment horizontal="left" wrapText="1" indent="5"/>
    </xf>
    <xf numFmtId="0" fontId="11" fillId="0" borderId="1" xfId="0" applyFont="1" applyFill="1" applyBorder="1" applyAlignment="1" applyProtection="1">
      <alignment horizontal="left"/>
    </xf>
    <xf numFmtId="0" fontId="7" fillId="4" borderId="2" xfId="0" applyFont="1" applyFill="1" applyBorder="1" applyAlignment="1" applyProtection="1">
      <alignment wrapText="1"/>
    </xf>
    <xf numFmtId="0" fontId="7" fillId="4" borderId="2" xfId="0" applyFont="1" applyFill="1" applyBorder="1" applyAlignment="1" applyProtection="1">
      <alignment horizontal="left"/>
    </xf>
    <xf numFmtId="177" fontId="7" fillId="5" borderId="1" xfId="1" applyNumberFormat="1" applyFont="1" applyFill="1" applyBorder="1" applyAlignment="1" applyProtection="1">
      <alignment vertical="center"/>
    </xf>
    <xf numFmtId="0" fontId="7" fillId="5" borderId="1" xfId="0" applyFont="1" applyFill="1" applyBorder="1" applyAlignment="1" applyProtection="1">
      <alignment horizontal="center" vertical="center" wrapText="1"/>
    </xf>
    <xf numFmtId="0" fontId="3" fillId="5" borderId="1" xfId="0" applyFont="1" applyFill="1" applyBorder="1" applyProtection="1"/>
    <xf numFmtId="0" fontId="5" fillId="0" borderId="1"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7" fillId="0" borderId="4" xfId="0" applyFont="1" applyFill="1" applyBorder="1" applyProtection="1"/>
    <xf numFmtId="0" fontId="3" fillId="0" borderId="0" xfId="0" applyFont="1" applyFill="1" applyAlignment="1">
      <alignment horizontal="center" vertical="center"/>
    </xf>
    <xf numFmtId="0" fontId="17" fillId="0" borderId="1" xfId="0" applyFont="1" applyBorder="1" applyAlignment="1">
      <alignment horizontal="left" vertical="center"/>
    </xf>
    <xf numFmtId="0" fontId="11" fillId="0" borderId="1" xfId="0" applyFont="1" applyBorder="1" applyAlignment="1">
      <alignment horizontal="left" vertical="center"/>
    </xf>
    <xf numFmtId="177" fontId="11" fillId="0" borderId="1" xfId="1" applyNumberFormat="1" applyFont="1" applyFill="1" applyBorder="1" applyAlignment="1" applyProtection="1">
      <alignment vertical="center"/>
      <protection locked="0"/>
    </xf>
    <xf numFmtId="0" fontId="7" fillId="0" borderId="2" xfId="0" applyFont="1" applyFill="1" applyBorder="1" applyAlignment="1" applyProtection="1">
      <alignment horizontal="center" vertical="center" wrapText="1"/>
    </xf>
    <xf numFmtId="0" fontId="17" fillId="0" borderId="0" xfId="0" applyFont="1" applyAlignment="1">
      <alignment horizontal="center" vertical="center" wrapText="1"/>
    </xf>
    <xf numFmtId="0" fontId="7" fillId="8" borderId="1" xfId="0" applyFont="1" applyFill="1" applyBorder="1" applyAlignment="1" applyProtection="1">
      <alignment horizontal="left"/>
    </xf>
    <xf numFmtId="177" fontId="7" fillId="8" borderId="1" xfId="1" applyNumberFormat="1" applyFont="1" applyFill="1" applyBorder="1" applyAlignment="1" applyProtection="1">
      <alignment vertical="center"/>
      <protection locked="0"/>
    </xf>
    <xf numFmtId="0" fontId="7" fillId="9" borderId="1" xfId="0" applyFont="1" applyFill="1" applyBorder="1" applyAlignment="1" applyProtection="1">
      <alignment horizontal="left"/>
    </xf>
    <xf numFmtId="0" fontId="7" fillId="9" borderId="1" xfId="0" applyFont="1" applyFill="1" applyBorder="1" applyAlignment="1" applyProtection="1">
      <alignment horizontal="left" wrapText="1" indent="5"/>
    </xf>
    <xf numFmtId="177" fontId="7" fillId="9" borderId="1" xfId="1" applyNumberFormat="1" applyFont="1" applyFill="1" applyBorder="1" applyAlignment="1" applyProtection="1">
      <alignment vertical="center"/>
      <protection locked="0"/>
    </xf>
    <xf numFmtId="177" fontId="7" fillId="9" borderId="1" xfId="1" applyNumberFormat="1" applyFont="1" applyFill="1" applyBorder="1" applyAlignment="1" applyProtection="1">
      <alignment vertical="center"/>
    </xf>
    <xf numFmtId="0" fontId="7" fillId="0" borderId="0" xfId="0" applyFont="1" applyAlignment="1">
      <alignment horizontal="left" vertical="center" wrapText="1"/>
    </xf>
    <xf numFmtId="0" fontId="7" fillId="0" borderId="0" xfId="2" applyFont="1" applyFill="1" applyAlignment="1">
      <alignment horizontal="left" vertical="center" wrapText="1"/>
    </xf>
    <xf numFmtId="0" fontId="5" fillId="0" borderId="0" xfId="0" applyFont="1" applyFill="1"/>
    <xf numFmtId="0" fontId="7" fillId="0" borderId="0" xfId="0" applyFont="1" applyFill="1"/>
    <xf numFmtId="177" fontId="21" fillId="0" borderId="1" xfId="1" applyNumberFormat="1" applyFont="1" applyFill="1" applyBorder="1" applyAlignment="1" applyProtection="1">
      <alignment vertical="center"/>
      <protection locked="0"/>
    </xf>
    <xf numFmtId="0" fontId="7" fillId="7" borderId="0" xfId="0" applyFont="1" applyFill="1" applyAlignment="1">
      <alignment horizontal="left" vertical="center" wrapText="1"/>
    </xf>
    <xf numFmtId="0" fontId="7" fillId="0" borderId="0" xfId="0" applyFont="1" applyFill="1" applyAlignment="1">
      <alignment wrapText="1"/>
    </xf>
    <xf numFmtId="0" fontId="7" fillId="10" borderId="1" xfId="0" applyFont="1" applyFill="1" applyBorder="1" applyAlignment="1" applyProtection="1">
      <alignment horizontal="left"/>
    </xf>
    <xf numFmtId="0" fontId="7" fillId="10" borderId="1" xfId="0" applyFont="1" applyFill="1" applyBorder="1" applyAlignment="1" applyProtection="1">
      <alignment horizontal="left" wrapText="1" indent="5"/>
    </xf>
    <xf numFmtId="177" fontId="7" fillId="10" borderId="1" xfId="1" applyNumberFormat="1" applyFont="1" applyFill="1" applyBorder="1" applyAlignment="1" applyProtection="1">
      <alignment vertical="center"/>
      <protection locked="0"/>
    </xf>
    <xf numFmtId="0" fontId="5" fillId="0" borderId="9" xfId="2" applyFont="1" applyFill="1" applyBorder="1" applyAlignment="1" applyProtection="1">
      <alignment vertical="center" wrapText="1"/>
      <protection locked="0"/>
    </xf>
    <xf numFmtId="0" fontId="7" fillId="0" borderId="9"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177" fontId="7" fillId="0" borderId="1" xfId="1" applyNumberFormat="1" applyFont="1" applyBorder="1" applyAlignment="1" applyProtection="1">
      <alignment horizontal="center" vertical="center" wrapText="1"/>
    </xf>
    <xf numFmtId="0" fontId="7" fillId="0" borderId="1"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8" fillId="0" borderId="1" xfId="0" applyFont="1" applyFill="1" applyBorder="1" applyAlignment="1" applyProtection="1">
      <alignment horizontal="center" wrapText="1"/>
    </xf>
    <xf numFmtId="177" fontId="7" fillId="3" borderId="1" xfId="0" applyNumberFormat="1" applyFont="1" applyFill="1" applyBorder="1" applyAlignment="1" applyProtection="1">
      <alignment horizontal="center" wrapText="1"/>
    </xf>
    <xf numFmtId="177" fontId="8" fillId="0" borderId="1" xfId="0" applyNumberFormat="1" applyFont="1" applyFill="1" applyBorder="1" applyAlignment="1" applyProtection="1">
      <alignment horizontal="center" wrapText="1"/>
    </xf>
    <xf numFmtId="0" fontId="3" fillId="0" borderId="0" xfId="0" applyFont="1" applyFill="1" applyAlignment="1">
      <alignment horizontal="center" wrapText="1"/>
    </xf>
    <xf numFmtId="0" fontId="19" fillId="0" borderId="2" xfId="0" applyFont="1" applyFill="1" applyBorder="1" applyAlignment="1" applyProtection="1">
      <alignment horizontal="center" vertical="center" wrapText="1"/>
    </xf>
    <xf numFmtId="3" fontId="7"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right" wrapText="1"/>
    </xf>
    <xf numFmtId="0" fontId="3" fillId="0" borderId="0" xfId="0" applyFont="1" applyFill="1" applyAlignment="1">
      <alignment horizontal="right"/>
    </xf>
    <xf numFmtId="0" fontId="7" fillId="0" borderId="3" xfId="0" applyFont="1" applyFill="1" applyBorder="1" applyAlignment="1" applyProtection="1">
      <alignment horizontal="right" wrapText="1"/>
    </xf>
    <xf numFmtId="177" fontId="26" fillId="0" borderId="11" xfId="1" applyNumberFormat="1" applyFont="1" applyFill="1" applyBorder="1" applyAlignment="1">
      <alignment horizontal="right" wrapText="1"/>
    </xf>
    <xf numFmtId="177" fontId="27" fillId="0" borderId="11" xfId="1" applyNumberFormat="1" applyFont="1" applyFill="1" applyBorder="1" applyAlignment="1">
      <alignment horizontal="right" wrapText="1"/>
    </xf>
    <xf numFmtId="0" fontId="7" fillId="0" borderId="2" xfId="0" applyFont="1" applyFill="1" applyBorder="1" applyAlignment="1" applyProtection="1">
      <alignment horizontal="center" vertical="center" wrapText="1"/>
    </xf>
    <xf numFmtId="177" fontId="7" fillId="0" borderId="9"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left" wrapText="1" indent="5"/>
    </xf>
    <xf numFmtId="0" fontId="28" fillId="0" borderId="0" xfId="2" applyFont="1" applyFill="1" applyAlignment="1">
      <alignment vertical="center" wrapText="1"/>
    </xf>
    <xf numFmtId="178" fontId="26" fillId="0" borderId="11" xfId="0" applyNumberFormat="1" applyFont="1" applyBorder="1" applyAlignment="1">
      <alignment vertical="center"/>
    </xf>
    <xf numFmtId="0" fontId="7" fillId="11" borderId="1" xfId="0" applyFont="1" applyFill="1" applyBorder="1" applyAlignment="1" applyProtection="1">
      <alignment horizontal="center" vertical="center" wrapText="1"/>
    </xf>
    <xf numFmtId="0" fontId="19" fillId="11" borderId="7"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wrapText="1"/>
    </xf>
    <xf numFmtId="0" fontId="11" fillId="0" borderId="1" xfId="0" applyFont="1" applyFill="1" applyBorder="1" applyAlignment="1" applyProtection="1">
      <alignment horizontal="left" wrapText="1"/>
    </xf>
    <xf numFmtId="0" fontId="21" fillId="0" borderId="1" xfId="0" applyFont="1" applyFill="1" applyBorder="1" applyAlignment="1" applyProtection="1">
      <alignment horizontal="left" wrapText="1"/>
    </xf>
    <xf numFmtId="0" fontId="8" fillId="0" borderId="1" xfId="0" applyFont="1" applyFill="1" applyBorder="1" applyAlignment="1" applyProtection="1">
      <alignment horizontal="left" wrapText="1"/>
    </xf>
    <xf numFmtId="177" fontId="8" fillId="0" borderId="1" xfId="0" applyNumberFormat="1" applyFont="1" applyFill="1" applyBorder="1" applyAlignment="1" applyProtection="1">
      <alignment horizontal="left" wrapText="1"/>
    </xf>
    <xf numFmtId="0" fontId="11" fillId="12" borderId="1" xfId="0" applyFont="1" applyFill="1" applyBorder="1" applyAlignment="1" applyProtection="1">
      <alignment horizontal="left"/>
    </xf>
    <xf numFmtId="0" fontId="11" fillId="3" borderId="1" xfId="0" applyFont="1" applyFill="1" applyBorder="1" applyAlignment="1" applyProtection="1">
      <alignment wrapText="1"/>
    </xf>
    <xf numFmtId="0" fontId="0" fillId="0" borderId="1" xfId="0" applyFill="1" applyBorder="1"/>
    <xf numFmtId="0" fontId="7" fillId="5"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9" fillId="0" borderId="0" xfId="5" applyFont="1" applyAlignment="1">
      <alignment vertical="center"/>
    </xf>
    <xf numFmtId="0" fontId="29" fillId="0" borderId="0" xfId="5" applyFont="1" applyAlignment="1">
      <alignment vertical="center" wrapText="1"/>
    </xf>
    <xf numFmtId="0" fontId="29" fillId="0" borderId="0" xfId="5" applyFont="1" applyAlignment="1">
      <alignment horizontal="center" vertical="center"/>
    </xf>
    <xf numFmtId="0" fontId="5" fillId="0" borderId="0" xfId="2" applyFont="1" applyFill="1" applyAlignment="1">
      <alignment horizontal="left" vertical="center"/>
    </xf>
    <xf numFmtId="179" fontId="29" fillId="0" borderId="0" xfId="5" applyNumberFormat="1" applyFont="1" applyAlignment="1">
      <alignment vertical="center"/>
    </xf>
    <xf numFmtId="0" fontId="29" fillId="0" borderId="1" xfId="5" applyFont="1" applyBorder="1" applyAlignment="1">
      <alignment vertical="center"/>
    </xf>
    <xf numFmtId="0" fontId="29" fillId="0" borderId="1" xfId="5" applyFont="1" applyBorder="1" applyAlignment="1">
      <alignment vertical="center" wrapText="1"/>
    </xf>
    <xf numFmtId="179" fontId="29" fillId="0" borderId="1" xfId="5" applyNumberFormat="1" applyFont="1" applyBorder="1" applyAlignment="1">
      <alignment vertical="center"/>
    </xf>
    <xf numFmtId="0" fontId="29" fillId="0" borderId="1" xfId="5" applyFont="1" applyBorder="1" applyAlignment="1">
      <alignment horizontal="center" vertical="center"/>
    </xf>
    <xf numFmtId="0" fontId="12" fillId="0" borderId="1" xfId="5" applyFont="1" applyBorder="1" applyAlignment="1">
      <alignment vertical="center" wrapText="1"/>
    </xf>
    <xf numFmtId="176" fontId="29" fillId="13" borderId="1" xfId="5" applyNumberFormat="1" applyFont="1" applyFill="1" applyBorder="1" applyAlignment="1">
      <alignment vertical="center"/>
    </xf>
    <xf numFmtId="176" fontId="29" fillId="13" borderId="1" xfId="5" applyNumberFormat="1" applyFont="1" applyFill="1" applyBorder="1" applyAlignment="1">
      <alignment horizontal="center" vertical="center"/>
    </xf>
    <xf numFmtId="0" fontId="29" fillId="0" borderId="1" xfId="5" applyFont="1" applyBorder="1" applyAlignment="1">
      <alignment horizontal="left" vertical="center"/>
    </xf>
    <xf numFmtId="3" fontId="29" fillId="0" borderId="6" xfId="6" applyNumberFormat="1" applyFont="1" applyBorder="1" applyAlignment="1">
      <alignment vertical="center" wrapText="1"/>
    </xf>
    <xf numFmtId="0" fontId="29" fillId="0" borderId="6" xfId="6" applyFont="1" applyBorder="1" applyAlignment="1">
      <alignment vertical="center" wrapText="1"/>
    </xf>
    <xf numFmtId="3" fontId="5" fillId="0" borderId="0" xfId="6" applyNumberFormat="1" applyFont="1" applyBorder="1" applyAlignment="1">
      <alignment vertical="center" wrapText="1"/>
    </xf>
    <xf numFmtId="0" fontId="29" fillId="0" borderId="5" xfId="5" applyFont="1" applyBorder="1" applyAlignment="1">
      <alignment horizontal="center" vertical="center" wrapText="1"/>
    </xf>
    <xf numFmtId="0" fontId="5" fillId="0" borderId="0" xfId="7" applyFont="1" applyAlignment="1">
      <alignment vertical="center"/>
    </xf>
    <xf numFmtId="0" fontId="5" fillId="0" borderId="0" xfId="7" applyFont="1" applyFill="1" applyBorder="1" applyAlignment="1">
      <alignment vertical="center"/>
    </xf>
    <xf numFmtId="0" fontId="5" fillId="0" borderId="0" xfId="7" applyFont="1" applyFill="1" applyAlignment="1">
      <alignment vertical="center"/>
    </xf>
    <xf numFmtId="0" fontId="5" fillId="0" borderId="0" xfId="7" applyFont="1" applyFill="1" applyAlignment="1">
      <alignment horizontal="center" vertical="center"/>
    </xf>
    <xf numFmtId="0" fontId="15" fillId="0" borderId="0" xfId="7" applyFont="1" applyFill="1" applyAlignment="1">
      <alignment horizontal="center" vertical="center"/>
    </xf>
    <xf numFmtId="0" fontId="5" fillId="0" borderId="0" xfId="7" applyFont="1" applyAlignment="1">
      <alignment horizontal="center" vertical="center"/>
    </xf>
    <xf numFmtId="0" fontId="5" fillId="0" borderId="0" xfId="7" applyFont="1" applyFill="1"/>
    <xf numFmtId="177" fontId="5" fillId="0" borderId="0" xfId="7" applyNumberFormat="1" applyFont="1" applyFill="1" applyBorder="1" applyAlignment="1">
      <alignment vertical="center"/>
    </xf>
    <xf numFmtId="0" fontId="32" fillId="0" borderId="0" xfId="7" applyFont="1" applyFill="1"/>
    <xf numFmtId="0" fontId="5" fillId="0" borderId="0" xfId="7" applyFont="1"/>
    <xf numFmtId="0" fontId="5" fillId="0" borderId="0" xfId="7" applyFont="1" applyAlignment="1">
      <alignment horizontal="center"/>
    </xf>
    <xf numFmtId="0" fontId="7" fillId="0" borderId="0" xfId="2" applyFont="1" applyFill="1" applyAlignment="1"/>
    <xf numFmtId="0" fontId="7" fillId="0" borderId="0" xfId="7" applyFont="1" applyAlignment="1">
      <alignment vertical="center"/>
    </xf>
    <xf numFmtId="0" fontId="7" fillId="0" borderId="0" xfId="7" applyFont="1" applyFill="1" applyBorder="1" applyAlignment="1">
      <alignment vertical="center"/>
    </xf>
    <xf numFmtId="177" fontId="7" fillId="0" borderId="0" xfId="7" applyNumberFormat="1" applyFont="1" applyFill="1" applyBorder="1" applyAlignment="1">
      <alignment vertical="center"/>
    </xf>
    <xf numFmtId="177" fontId="7" fillId="0" borderId="0" xfId="7" applyNumberFormat="1" applyFont="1" applyFill="1" applyAlignment="1">
      <alignment vertical="center"/>
    </xf>
    <xf numFmtId="179" fontId="7" fillId="0" borderId="0" xfId="7" applyNumberFormat="1" applyFont="1" applyFill="1" applyAlignment="1">
      <alignment vertical="center"/>
    </xf>
    <xf numFmtId="0" fontId="20" fillId="0" borderId="0" xfId="7" applyFont="1" applyFill="1"/>
    <xf numFmtId="0" fontId="20" fillId="0" borderId="0" xfId="7" applyFont="1" applyFill="1" applyAlignment="1">
      <alignment vertical="center"/>
    </xf>
    <xf numFmtId="179" fontId="20" fillId="0" borderId="0" xfId="7" applyNumberFormat="1" applyFont="1" applyFill="1" applyAlignment="1">
      <alignment horizontal="center" vertical="center"/>
    </xf>
    <xf numFmtId="179" fontId="13" fillId="0" borderId="0" xfId="7" applyNumberFormat="1" applyFont="1" applyFill="1" applyAlignment="1">
      <alignment horizontal="center" vertical="center"/>
    </xf>
    <xf numFmtId="0" fontId="20" fillId="0" borderId="0" xfId="7" applyFont="1" applyAlignment="1">
      <alignment vertical="center"/>
    </xf>
    <xf numFmtId="0" fontId="20" fillId="0" borderId="0" xfId="7" applyFont="1" applyAlignment="1">
      <alignment horizontal="center" vertical="center"/>
    </xf>
    <xf numFmtId="179" fontId="20" fillId="0" borderId="0" xfId="7" applyNumberFormat="1" applyFont="1" applyAlignment="1">
      <alignment vertical="center"/>
    </xf>
    <xf numFmtId="0" fontId="34" fillId="14" borderId="0" xfId="8" applyFont="1" applyFill="1" applyBorder="1" applyAlignment="1"/>
    <xf numFmtId="179" fontId="7" fillId="0" borderId="0" xfId="7" applyNumberFormat="1" applyFont="1" applyFill="1" applyAlignment="1">
      <alignment horizontal="right" vertical="center"/>
    </xf>
    <xf numFmtId="0" fontId="35" fillId="0" borderId="0" xfId="7" applyFont="1" applyFill="1" applyAlignment="1">
      <alignment vertical="center"/>
    </xf>
    <xf numFmtId="179" fontId="5" fillId="0" borderId="0" xfId="7" applyNumberFormat="1" applyFont="1" applyFill="1" applyAlignment="1">
      <alignment horizontal="right" vertical="center"/>
    </xf>
    <xf numFmtId="177" fontId="5" fillId="0" borderId="0" xfId="7" applyNumberFormat="1" applyFont="1" applyFill="1" applyAlignment="1">
      <alignment vertical="center"/>
    </xf>
    <xf numFmtId="179" fontId="5" fillId="0" borderId="0" xfId="7" applyNumberFormat="1" applyFont="1" applyFill="1" applyAlignment="1">
      <alignment vertical="center"/>
    </xf>
    <xf numFmtId="177" fontId="5" fillId="3" borderId="13" xfId="3" applyNumberFormat="1" applyFont="1" applyFill="1" applyBorder="1" applyAlignment="1">
      <alignment vertical="center"/>
    </xf>
    <xf numFmtId="177" fontId="5" fillId="3" borderId="14" xfId="5" applyNumberFormat="1" applyFont="1" applyFill="1" applyBorder="1" applyAlignment="1">
      <alignment vertical="center"/>
    </xf>
    <xf numFmtId="177" fontId="5" fillId="3" borderId="15" xfId="5" applyNumberFormat="1" applyFont="1" applyFill="1" applyBorder="1" applyAlignment="1">
      <alignment vertical="center"/>
    </xf>
    <xf numFmtId="179" fontId="5" fillId="3" borderId="15" xfId="5" applyNumberFormat="1" applyFont="1" applyFill="1" applyBorder="1" applyAlignment="1">
      <alignment horizontal="center" vertical="center"/>
    </xf>
    <xf numFmtId="179" fontId="36" fillId="3" borderId="15" xfId="5" applyNumberFormat="1" applyFont="1" applyFill="1" applyBorder="1" applyAlignment="1">
      <alignment horizontal="center" vertical="center"/>
    </xf>
    <xf numFmtId="0" fontId="32" fillId="3" borderId="15" xfId="7" applyFont="1" applyFill="1" applyBorder="1" applyAlignment="1">
      <alignment vertical="center"/>
    </xf>
    <xf numFmtId="0" fontId="35" fillId="3" borderId="15" xfId="7" applyFont="1" applyFill="1" applyBorder="1" applyAlignment="1">
      <alignment horizontal="center" vertical="center"/>
    </xf>
    <xf numFmtId="179" fontId="35" fillId="3" borderId="15" xfId="7" applyNumberFormat="1" applyFont="1" applyFill="1" applyBorder="1" applyAlignment="1">
      <alignment horizontal="center" vertical="center"/>
    </xf>
    <xf numFmtId="0" fontId="35" fillId="3" borderId="16" xfId="7" applyFont="1" applyFill="1" applyBorder="1" applyAlignment="1">
      <alignment horizontal="center" vertical="center"/>
    </xf>
    <xf numFmtId="179" fontId="5" fillId="0" borderId="0" xfId="7" applyNumberFormat="1" applyFont="1" applyAlignment="1">
      <alignment horizontal="right" vertical="center"/>
    </xf>
    <xf numFmtId="179" fontId="5" fillId="0" borderId="0" xfId="7" applyNumberFormat="1" applyFont="1" applyAlignment="1">
      <alignment vertical="center"/>
    </xf>
    <xf numFmtId="177" fontId="32" fillId="0" borderId="0" xfId="7" applyNumberFormat="1" applyFont="1" applyFill="1" applyBorder="1"/>
    <xf numFmtId="177" fontId="5" fillId="15" borderId="17" xfId="3" applyNumberFormat="1" applyFont="1" applyFill="1" applyBorder="1" applyAlignment="1">
      <alignment vertical="center"/>
    </xf>
    <xf numFmtId="177" fontId="5" fillId="15" borderId="4" xfId="3" applyNumberFormat="1" applyFont="1" applyFill="1" applyBorder="1" applyAlignment="1">
      <alignment vertical="center"/>
    </xf>
    <xf numFmtId="177" fontId="5" fillId="15" borderId="1" xfId="3" applyNumberFormat="1" applyFont="1" applyFill="1" applyBorder="1" applyAlignment="1">
      <alignment vertical="center"/>
    </xf>
    <xf numFmtId="179" fontId="5" fillId="15" borderId="1" xfId="3" applyNumberFormat="1" applyFont="1" applyFill="1" applyBorder="1" applyAlignment="1">
      <alignment horizontal="center" vertical="center"/>
    </xf>
    <xf numFmtId="179" fontId="36" fillId="15" borderId="1" xfId="3" applyNumberFormat="1" applyFont="1" applyFill="1" applyBorder="1" applyAlignment="1">
      <alignment horizontal="center" vertical="center"/>
    </xf>
    <xf numFmtId="0" fontId="32" fillId="15" borderId="1" xfId="7" applyFont="1" applyFill="1" applyBorder="1" applyAlignment="1">
      <alignment vertical="center"/>
    </xf>
    <xf numFmtId="0" fontId="35" fillId="15" borderId="1" xfId="7" applyFont="1" applyFill="1" applyBorder="1" applyAlignment="1">
      <alignment horizontal="center" vertical="center"/>
    </xf>
    <xf numFmtId="179" fontId="35" fillId="15" borderId="1" xfId="7" applyNumberFormat="1" applyFont="1" applyFill="1" applyBorder="1" applyAlignment="1">
      <alignment horizontal="center" vertical="center"/>
    </xf>
    <xf numFmtId="0" fontId="35" fillId="15" borderId="18" xfId="7" applyFont="1" applyFill="1" applyBorder="1" applyAlignment="1">
      <alignment horizontal="center" vertical="center"/>
    </xf>
    <xf numFmtId="177" fontId="5" fillId="0" borderId="17" xfId="3" applyNumberFormat="1" applyFont="1" applyFill="1" applyBorder="1" applyAlignment="1">
      <alignment horizontal="center" vertical="center" wrapText="1"/>
    </xf>
    <xf numFmtId="177" fontId="5" fillId="0" borderId="4" xfId="3" applyNumberFormat="1" applyFont="1" applyFill="1" applyBorder="1" applyAlignment="1">
      <alignment horizontal="center" vertical="center" wrapText="1"/>
    </xf>
    <xf numFmtId="177" fontId="5" fillId="0" borderId="1" xfId="3" applyNumberFormat="1" applyFont="1" applyFill="1" applyBorder="1" applyAlignment="1">
      <alignment horizontal="center" vertical="center" wrapText="1"/>
    </xf>
    <xf numFmtId="179" fontId="5" fillId="0" borderId="1" xfId="5" applyNumberFormat="1" applyFont="1" applyFill="1" applyBorder="1" applyAlignment="1">
      <alignment horizontal="center" vertical="center"/>
    </xf>
    <xf numFmtId="179" fontId="37" fillId="13" borderId="1" xfId="7" applyNumberFormat="1" applyFont="1" applyFill="1" applyBorder="1" applyAlignment="1">
      <alignment horizontal="center" vertical="center" wrapText="1"/>
    </xf>
    <xf numFmtId="0" fontId="5" fillId="0" borderId="1" xfId="7" applyFont="1" applyFill="1" applyBorder="1" applyAlignment="1">
      <alignment horizontal="right" vertical="center"/>
    </xf>
    <xf numFmtId="0" fontId="5" fillId="0" borderId="1" xfId="7" applyFont="1" applyFill="1" applyBorder="1" applyAlignment="1">
      <alignment vertical="center"/>
    </xf>
    <xf numFmtId="0" fontId="12" fillId="0" borderId="1" xfId="7" applyFont="1" applyFill="1" applyBorder="1" applyAlignment="1">
      <alignment horizontal="center" vertical="center"/>
    </xf>
    <xf numFmtId="179" fontId="12" fillId="0" borderId="1" xfId="7" applyNumberFormat="1" applyFont="1" applyFill="1" applyBorder="1" applyAlignment="1">
      <alignment horizontal="center" vertical="center"/>
    </xf>
    <xf numFmtId="179" fontId="12" fillId="0" borderId="18" xfId="7" applyNumberFormat="1" applyFont="1" applyFill="1" applyBorder="1" applyAlignment="1">
      <alignment horizontal="center" vertical="center"/>
    </xf>
    <xf numFmtId="0" fontId="32" fillId="0" borderId="0" xfId="7" applyFont="1" applyBorder="1"/>
    <xf numFmtId="0" fontId="12" fillId="0" borderId="1" xfId="7" applyFont="1" applyBorder="1" applyAlignment="1">
      <alignment horizontal="center" vertical="center"/>
    </xf>
    <xf numFmtId="179" fontId="12" fillId="0" borderId="1" xfId="7" applyNumberFormat="1" applyFont="1" applyBorder="1" applyAlignment="1">
      <alignment horizontal="center" vertical="center"/>
    </xf>
    <xf numFmtId="179" fontId="12" fillId="0" borderId="18" xfId="7" applyNumberFormat="1" applyFont="1" applyBorder="1" applyAlignment="1">
      <alignment horizontal="center" vertical="center"/>
    </xf>
    <xf numFmtId="179" fontId="5" fillId="0" borderId="5" xfId="7" applyNumberFormat="1" applyFont="1" applyFill="1" applyBorder="1" applyAlignment="1">
      <alignment horizontal="center" vertical="center" wrapText="1"/>
    </xf>
    <xf numFmtId="0" fontId="5" fillId="0" borderId="7" xfId="7" applyFont="1" applyFill="1" applyBorder="1" applyAlignment="1">
      <alignment horizontal="right" vertical="center"/>
    </xf>
    <xf numFmtId="0" fontId="5" fillId="0" borderId="5" xfId="7" applyFont="1" applyFill="1" applyBorder="1" applyAlignment="1">
      <alignment horizontal="left" vertical="center"/>
    </xf>
    <xf numFmtId="49" fontId="12" fillId="0" borderId="1" xfId="7" applyNumberFormat="1" applyFont="1" applyBorder="1" applyAlignment="1">
      <alignment horizontal="center" vertical="center"/>
    </xf>
    <xf numFmtId="0" fontId="32" fillId="0" borderId="0" xfId="7" applyFont="1" applyBorder="1" applyAlignment="1">
      <alignment horizontal="center" vertical="center" wrapText="1"/>
    </xf>
    <xf numFmtId="0" fontId="38" fillId="0" borderId="1" xfId="7" applyFont="1" applyFill="1" applyBorder="1" applyAlignment="1">
      <alignment horizontal="right" vertical="center" wrapText="1"/>
    </xf>
    <xf numFmtId="0" fontId="5" fillId="0" borderId="1" xfId="7" applyFont="1" applyFill="1" applyBorder="1" applyAlignment="1">
      <alignment horizontal="right" vertical="center" wrapText="1"/>
    </xf>
    <xf numFmtId="179" fontId="5" fillId="0" borderId="1" xfId="7" applyNumberFormat="1" applyFont="1" applyFill="1" applyBorder="1" applyAlignment="1">
      <alignment horizontal="center" vertical="center" wrapText="1"/>
    </xf>
    <xf numFmtId="179" fontId="36" fillId="0" borderId="1" xfId="7" applyNumberFormat="1" applyFont="1" applyFill="1" applyBorder="1" applyAlignment="1">
      <alignment horizontal="center" vertical="center"/>
    </xf>
    <xf numFmtId="177" fontId="32" fillId="0" borderId="0" xfId="7" applyNumberFormat="1" applyFont="1" applyFill="1" applyBorder="1" applyAlignment="1">
      <alignment vertical="center"/>
    </xf>
    <xf numFmtId="179" fontId="32" fillId="0" borderId="0" xfId="7" applyNumberFormat="1" applyFont="1" applyBorder="1" applyAlignment="1">
      <alignment horizontal="right" vertical="center"/>
    </xf>
    <xf numFmtId="177" fontId="32" fillId="0" borderId="0" xfId="7" applyNumberFormat="1" applyFont="1" applyBorder="1" applyAlignment="1">
      <alignment vertical="center"/>
    </xf>
    <xf numFmtId="179" fontId="32" fillId="0" borderId="0" xfId="7" applyNumberFormat="1" applyFont="1" applyBorder="1" applyAlignment="1">
      <alignment vertical="center"/>
    </xf>
    <xf numFmtId="0" fontId="32" fillId="0" borderId="0" xfId="2" applyFont="1" applyBorder="1" applyAlignment="1">
      <alignment horizontal="left" vertical="center" wrapText="1"/>
    </xf>
    <xf numFmtId="179" fontId="32" fillId="0" borderId="1" xfId="7" applyNumberFormat="1" applyFont="1" applyBorder="1" applyAlignment="1">
      <alignment horizontal="right" vertical="center"/>
    </xf>
    <xf numFmtId="177" fontId="32" fillId="0" borderId="1" xfId="7" applyNumberFormat="1" applyFont="1" applyBorder="1" applyAlignment="1">
      <alignment horizontal="center" vertical="center"/>
    </xf>
    <xf numFmtId="179" fontId="32" fillId="0" borderId="1" xfId="7" applyNumberFormat="1" applyFont="1" applyBorder="1" applyAlignment="1">
      <alignment horizontal="center" vertical="center"/>
    </xf>
    <xf numFmtId="0" fontId="32" fillId="0" borderId="1" xfId="2" applyFont="1" applyBorder="1" applyAlignment="1">
      <alignment horizontal="left" vertical="center" wrapText="1"/>
    </xf>
    <xf numFmtId="0" fontId="32" fillId="0" borderId="0" xfId="7" applyFont="1" applyFill="1" applyBorder="1"/>
    <xf numFmtId="177" fontId="5" fillId="16" borderId="17" xfId="3" applyNumberFormat="1" applyFont="1" applyFill="1" applyBorder="1" applyAlignment="1">
      <alignment horizontal="center" vertical="center" wrapText="1"/>
    </xf>
    <xf numFmtId="177" fontId="5" fillId="16" borderId="3" xfId="3" applyNumberFormat="1" applyFont="1" applyFill="1" applyBorder="1" applyAlignment="1">
      <alignment horizontal="center" vertical="center" wrapText="1"/>
    </xf>
    <xf numFmtId="177" fontId="5" fillId="16" borderId="2" xfId="3" applyNumberFormat="1" applyFont="1" applyFill="1" applyBorder="1" applyAlignment="1">
      <alignment horizontal="center" vertical="center" wrapText="1"/>
    </xf>
    <xf numFmtId="179" fontId="5" fillId="16" borderId="2" xfId="3" applyNumberFormat="1" applyFont="1" applyFill="1" applyBorder="1" applyAlignment="1">
      <alignment horizontal="center" vertical="center" wrapText="1"/>
    </xf>
    <xf numFmtId="179" fontId="36" fillId="16" borderId="2" xfId="3" applyNumberFormat="1" applyFont="1" applyFill="1" applyBorder="1" applyAlignment="1">
      <alignment horizontal="center" vertical="center" wrapText="1"/>
    </xf>
    <xf numFmtId="0" fontId="5" fillId="16" borderId="1" xfId="7" applyFont="1" applyFill="1" applyBorder="1" applyAlignment="1">
      <alignment vertical="center"/>
    </xf>
    <xf numFmtId="0" fontId="32" fillId="16" borderId="2" xfId="7" applyFont="1" applyFill="1" applyBorder="1" applyAlignment="1">
      <alignment horizontal="center" vertical="center"/>
    </xf>
    <xf numFmtId="179" fontId="39" fillId="0" borderId="2" xfId="3" applyNumberFormat="1" applyFont="1" applyFill="1" applyBorder="1" applyAlignment="1">
      <alignment horizontal="center" vertical="center" wrapText="1"/>
    </xf>
    <xf numFmtId="179" fontId="39" fillId="0" borderId="20" xfId="3" applyNumberFormat="1" applyFont="1" applyFill="1" applyBorder="1" applyAlignment="1">
      <alignment horizontal="center" vertical="center" wrapText="1"/>
    </xf>
    <xf numFmtId="177" fontId="32" fillId="0" borderId="1" xfId="7" applyNumberFormat="1" applyFont="1" applyFill="1" applyBorder="1" applyAlignment="1">
      <alignment horizontal="center" vertical="center"/>
    </xf>
    <xf numFmtId="179" fontId="32" fillId="0" borderId="1" xfId="7" applyNumberFormat="1" applyFont="1" applyFill="1" applyBorder="1" applyAlignment="1">
      <alignment horizontal="center" vertical="center"/>
    </xf>
    <xf numFmtId="0" fontId="32" fillId="0" borderId="1" xfId="7" applyFont="1" applyBorder="1" applyAlignment="1">
      <alignment horizontal="center" vertical="center"/>
    </xf>
    <xf numFmtId="177" fontId="32" fillId="0" borderId="0" xfId="7" applyNumberFormat="1" applyFont="1" applyFill="1" applyBorder="1" applyAlignment="1">
      <alignment horizontal="center" vertical="center"/>
    </xf>
    <xf numFmtId="0" fontId="40" fillId="0" borderId="1" xfId="2" applyFont="1" applyBorder="1" applyAlignment="1">
      <alignment horizontal="left" vertical="center" wrapText="1"/>
    </xf>
    <xf numFmtId="0" fontId="32" fillId="0" borderId="0" xfId="7" applyFont="1" applyFill="1" applyBorder="1" applyAlignment="1">
      <alignment horizontal="center" vertical="center"/>
    </xf>
    <xf numFmtId="179" fontId="36" fillId="0" borderId="1" xfId="7" applyNumberFormat="1" applyFont="1" applyFill="1" applyBorder="1" applyAlignment="1">
      <alignment horizontal="center" vertical="center" wrapText="1"/>
    </xf>
    <xf numFmtId="0" fontId="5" fillId="0" borderId="0" xfId="7" applyFont="1" applyBorder="1" applyAlignment="1">
      <alignment vertical="center"/>
    </xf>
    <xf numFmtId="179" fontId="5" fillId="0" borderId="1" xfId="7" applyNumberFormat="1" applyFont="1" applyBorder="1" applyAlignment="1">
      <alignment horizontal="right" vertical="center"/>
    </xf>
    <xf numFmtId="0" fontId="5" fillId="0" borderId="1" xfId="7" applyFont="1" applyBorder="1" applyAlignment="1">
      <alignment horizontal="center" vertical="center"/>
    </xf>
    <xf numFmtId="179" fontId="5" fillId="0" borderId="1" xfId="7" applyNumberFormat="1" applyFont="1" applyBorder="1" applyAlignment="1">
      <alignment horizontal="center" vertical="center"/>
    </xf>
    <xf numFmtId="0" fontId="32" fillId="0" borderId="1" xfId="2" applyFont="1" applyBorder="1" applyAlignment="1">
      <alignment horizontal="center" vertical="center" wrapText="1"/>
    </xf>
    <xf numFmtId="0" fontId="32" fillId="16" borderId="1" xfId="7" applyFont="1" applyFill="1" applyBorder="1"/>
    <xf numFmtId="0" fontId="32" fillId="0" borderId="0" xfId="7" applyFont="1" applyBorder="1" applyAlignment="1">
      <alignment horizontal="center" vertical="center"/>
    </xf>
    <xf numFmtId="0" fontId="32" fillId="0" borderId="0" xfId="7" applyFont="1" applyFill="1" applyBorder="1" applyAlignment="1">
      <alignment vertical="center"/>
    </xf>
    <xf numFmtId="176" fontId="36" fillId="0" borderId="0" xfId="7" applyNumberFormat="1" applyFont="1" applyFill="1" applyBorder="1" applyAlignment="1">
      <alignment vertical="center"/>
    </xf>
    <xf numFmtId="179" fontId="32" fillId="0" borderId="0" xfId="7" applyNumberFormat="1" applyFont="1" applyFill="1" applyBorder="1" applyAlignment="1">
      <alignment horizontal="center" vertical="center"/>
    </xf>
    <xf numFmtId="179" fontId="36" fillId="0" borderId="0" xfId="7" applyNumberFormat="1" applyFont="1" applyFill="1" applyBorder="1" applyAlignment="1">
      <alignment horizontal="center" vertical="center"/>
    </xf>
    <xf numFmtId="179" fontId="32" fillId="0" borderId="0" xfId="7" applyNumberFormat="1" applyFont="1" applyFill="1" applyBorder="1" applyAlignment="1">
      <alignment vertical="center"/>
    </xf>
    <xf numFmtId="0" fontId="32" fillId="0" borderId="6" xfId="7" applyFont="1" applyFill="1" applyBorder="1" applyAlignment="1">
      <alignment vertical="center"/>
    </xf>
    <xf numFmtId="177" fontId="5" fillId="0" borderId="13" xfId="3" applyNumberFormat="1"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5" xfId="7" applyFont="1" applyFill="1" applyBorder="1" applyAlignment="1">
      <alignment horizontal="center" vertical="center" wrapText="1"/>
    </xf>
    <xf numFmtId="179" fontId="5" fillId="0" borderId="15" xfId="7" applyNumberFormat="1" applyFont="1" applyFill="1" applyBorder="1" applyAlignment="1">
      <alignment horizontal="center" vertical="center" wrapText="1"/>
    </xf>
    <xf numFmtId="179" fontId="36" fillId="0" borderId="15" xfId="7" applyNumberFormat="1" applyFont="1" applyFill="1" applyBorder="1" applyAlignment="1">
      <alignment horizontal="center" vertical="center" wrapText="1"/>
    </xf>
    <xf numFmtId="0" fontId="32" fillId="0" borderId="15" xfId="7" applyFont="1" applyBorder="1" applyAlignment="1">
      <alignment horizontal="center" vertical="center" wrapText="1"/>
    </xf>
    <xf numFmtId="0" fontId="5" fillId="0" borderId="15" xfId="7" applyFont="1" applyBorder="1" applyAlignment="1">
      <alignment vertical="center"/>
    </xf>
    <xf numFmtId="0" fontId="37" fillId="0" borderId="15" xfId="7" applyFont="1" applyBorder="1" applyAlignment="1">
      <alignment horizontal="center" vertical="center" wrapText="1"/>
    </xf>
    <xf numFmtId="0" fontId="37" fillId="13" borderId="15" xfId="7" applyFont="1" applyFill="1" applyBorder="1" applyAlignment="1">
      <alignment horizontal="center" vertical="center" wrapText="1"/>
    </xf>
    <xf numFmtId="179" fontId="37" fillId="13" borderId="15" xfId="7" applyNumberFormat="1" applyFont="1" applyFill="1" applyBorder="1" applyAlignment="1">
      <alignment horizontal="center" vertical="center" wrapText="1"/>
    </xf>
    <xf numFmtId="0" fontId="37" fillId="0" borderId="16" xfId="7" applyFont="1" applyBorder="1" applyAlignment="1">
      <alignment horizontal="left" vertical="center" wrapText="1"/>
    </xf>
    <xf numFmtId="179" fontId="5" fillId="0" borderId="1" xfId="7" applyNumberFormat="1" applyFont="1" applyBorder="1" applyAlignment="1">
      <alignment vertical="center"/>
    </xf>
    <xf numFmtId="0" fontId="5" fillId="0" borderId="1" xfId="7" applyFont="1" applyBorder="1" applyAlignment="1">
      <alignment vertical="center"/>
    </xf>
    <xf numFmtId="0" fontId="5" fillId="0" borderId="4"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32" fillId="0" borderId="1" xfId="7" applyFont="1" applyBorder="1" applyAlignment="1">
      <alignment horizontal="center" vertical="center" wrapText="1"/>
    </xf>
    <xf numFmtId="0" fontId="5" fillId="0" borderId="1" xfId="7" applyFont="1" applyBorder="1" applyAlignment="1">
      <alignment horizontal="center" vertical="center" wrapText="1"/>
    </xf>
    <xf numFmtId="0" fontId="37" fillId="0" borderId="1" xfId="7" applyFont="1" applyBorder="1" applyAlignment="1">
      <alignment horizontal="center" vertical="center" wrapText="1"/>
    </xf>
    <xf numFmtId="0" fontId="37" fillId="13" borderId="1" xfId="7" applyFont="1" applyFill="1" applyBorder="1" applyAlignment="1">
      <alignment horizontal="center" vertical="center" wrapText="1"/>
    </xf>
    <xf numFmtId="0" fontId="37" fillId="0" borderId="18" xfId="7" applyFont="1" applyBorder="1" applyAlignment="1">
      <alignment horizontal="left" vertical="center" wrapText="1"/>
    </xf>
    <xf numFmtId="177" fontId="5" fillId="0" borderId="0" xfId="3" applyNumberFormat="1" applyFont="1" applyFill="1" applyBorder="1" applyAlignment="1">
      <alignment vertical="center"/>
    </xf>
    <xf numFmtId="179" fontId="5" fillId="0" borderId="1" xfId="3" applyNumberFormat="1" applyFont="1" applyBorder="1" applyAlignment="1">
      <alignment horizontal="right" vertical="center"/>
    </xf>
    <xf numFmtId="177" fontId="5" fillId="0" borderId="1" xfId="3" applyNumberFormat="1" applyFont="1" applyBorder="1" applyAlignment="1">
      <alignment vertical="center"/>
    </xf>
    <xf numFmtId="177" fontId="5" fillId="0" borderId="17" xfId="7" applyNumberFormat="1" applyFont="1" applyFill="1" applyBorder="1" applyAlignment="1">
      <alignment vertical="center"/>
    </xf>
    <xf numFmtId="0" fontId="32" fillId="0" borderId="1" xfId="7" applyFont="1" applyBorder="1" applyAlignment="1">
      <alignment horizontal="left" vertical="center" wrapText="1"/>
    </xf>
    <xf numFmtId="0" fontId="5" fillId="0" borderId="1" xfId="7" applyFont="1" applyBorder="1" applyAlignment="1">
      <alignment horizontal="left" vertical="center" wrapText="1"/>
    </xf>
    <xf numFmtId="0" fontId="37" fillId="0" borderId="2" xfId="7" applyFont="1" applyBorder="1" applyAlignment="1">
      <alignment horizontal="center" vertical="center" wrapText="1"/>
    </xf>
    <xf numFmtId="0" fontId="37" fillId="0" borderId="5" xfId="7" applyFont="1" applyBorder="1" applyAlignment="1">
      <alignment horizontal="center" vertical="center" wrapText="1"/>
    </xf>
    <xf numFmtId="0" fontId="32" fillId="0" borderId="0" xfId="7" applyFont="1" applyBorder="1" applyAlignment="1">
      <alignment horizontal="center"/>
    </xf>
    <xf numFmtId="0" fontId="32" fillId="0" borderId="22" xfId="7" applyFont="1" applyFill="1" applyBorder="1" applyAlignment="1">
      <alignment horizontal="center" vertical="center"/>
    </xf>
    <xf numFmtId="0" fontId="32" fillId="0" borderId="26" xfId="7" applyFont="1" applyFill="1" applyBorder="1" applyAlignment="1">
      <alignment horizontal="center" vertical="center"/>
    </xf>
    <xf numFmtId="0" fontId="32" fillId="0" borderId="24" xfId="7" applyFont="1" applyFill="1" applyBorder="1" applyAlignment="1">
      <alignment horizontal="center" vertical="center"/>
    </xf>
    <xf numFmtId="179" fontId="32" fillId="0" borderId="24" xfId="7" applyNumberFormat="1" applyFont="1" applyFill="1" applyBorder="1" applyAlignment="1">
      <alignment horizontal="center" vertical="center"/>
    </xf>
    <xf numFmtId="179" fontId="36" fillId="0" borderId="24" xfId="7" applyNumberFormat="1" applyFont="1" applyFill="1" applyBorder="1" applyAlignment="1">
      <alignment horizontal="center" vertical="center"/>
    </xf>
    <xf numFmtId="0" fontId="32" fillId="0" borderId="24" xfId="7" applyFont="1" applyBorder="1" applyAlignment="1">
      <alignment horizontal="center" vertical="center"/>
    </xf>
    <xf numFmtId="0" fontId="32" fillId="0" borderId="27" xfId="7" applyFont="1" applyBorder="1" applyAlignment="1">
      <alignment horizontal="center" vertical="center"/>
    </xf>
    <xf numFmtId="179" fontId="5" fillId="0" borderId="0" xfId="7" applyNumberFormat="1" applyFont="1" applyFill="1" applyAlignment="1">
      <alignment horizontal="center" vertical="center"/>
    </xf>
    <xf numFmtId="179" fontId="15" fillId="0" borderId="0" xfId="7" applyNumberFormat="1" applyFont="1" applyFill="1" applyAlignment="1">
      <alignment horizontal="center" vertical="center"/>
    </xf>
    <xf numFmtId="0" fontId="41" fillId="0" borderId="0" xfId="9" applyFont="1" applyAlignment="1">
      <alignment vertical="center"/>
    </xf>
    <xf numFmtId="0" fontId="42" fillId="0" borderId="0" xfId="9" applyFont="1" applyAlignment="1">
      <alignment vertical="center"/>
    </xf>
    <xf numFmtId="0" fontId="42" fillId="0" borderId="0" xfId="9" applyFont="1" applyAlignment="1"/>
    <xf numFmtId="0" fontId="43" fillId="17" borderId="0" xfId="9" applyFont="1" applyFill="1" applyBorder="1" applyAlignment="1"/>
    <xf numFmtId="176" fontId="42" fillId="0" borderId="11" xfId="9" applyNumberFormat="1" applyFont="1" applyBorder="1" applyAlignment="1">
      <alignment horizontal="right" vertical="center"/>
    </xf>
    <xf numFmtId="0" fontId="42" fillId="0" borderId="11" xfId="9" applyFont="1" applyBorder="1" applyAlignment="1">
      <alignment horizontal="center" vertical="center"/>
    </xf>
    <xf numFmtId="178" fontId="42" fillId="0" borderId="11" xfId="9" applyNumberFormat="1" applyFont="1" applyBorder="1" applyAlignment="1">
      <alignment horizontal="center" vertical="center"/>
    </xf>
    <xf numFmtId="178" fontId="42" fillId="18" borderId="11" xfId="9" applyNumberFormat="1" applyFont="1" applyFill="1" applyBorder="1" applyAlignment="1">
      <alignment vertical="center"/>
    </xf>
    <xf numFmtId="0" fontId="42" fillId="0" borderId="11" xfId="9" applyFont="1" applyBorder="1" applyAlignment="1">
      <alignment horizontal="center" vertical="center" wrapText="1"/>
    </xf>
    <xf numFmtId="179" fontId="42" fillId="0" borderId="11" xfId="9" applyNumberFormat="1" applyFont="1" applyBorder="1" applyAlignment="1">
      <alignment vertical="center"/>
    </xf>
    <xf numFmtId="0" fontId="42" fillId="0" borderId="11" xfId="9" applyFont="1" applyBorder="1" applyAlignment="1">
      <alignment vertical="center"/>
    </xf>
    <xf numFmtId="178" fontId="42" fillId="0" borderId="11" xfId="9" applyNumberFormat="1" applyFont="1" applyBorder="1" applyAlignment="1">
      <alignment vertical="center"/>
    </xf>
    <xf numFmtId="0" fontId="42" fillId="0" borderId="11" xfId="9" applyFont="1" applyBorder="1" applyAlignment="1">
      <alignment horizontal="center" vertical="top" wrapText="1"/>
    </xf>
    <xf numFmtId="0" fontId="42" fillId="0" borderId="0" xfId="9" applyFont="1" applyAlignment="1">
      <alignment horizontal="right" vertical="center"/>
    </xf>
    <xf numFmtId="0" fontId="42" fillId="0" borderId="0" xfId="9" applyFont="1" applyAlignment="1">
      <alignment horizontal="center" vertical="center"/>
    </xf>
    <xf numFmtId="0" fontId="46" fillId="0" borderId="0" xfId="9" applyFont="1" applyAlignment="1">
      <alignment horizontal="left" vertical="center"/>
    </xf>
    <xf numFmtId="0" fontId="42" fillId="0" borderId="11" xfId="9" applyFont="1" applyBorder="1" applyAlignment="1">
      <alignment horizontal="right" vertical="center"/>
    </xf>
    <xf numFmtId="178" fontId="46" fillId="0" borderId="11" xfId="9" applyNumberFormat="1" applyFont="1" applyBorder="1" applyAlignment="1">
      <alignment horizontal="center" vertical="center"/>
    </xf>
    <xf numFmtId="0" fontId="42" fillId="0" borderId="0" xfId="9" applyFont="1" applyAlignment="1">
      <alignment vertical="center" wrapText="1"/>
    </xf>
    <xf numFmtId="180" fontId="48" fillId="18" borderId="11" xfId="9" applyNumberFormat="1" applyFont="1" applyFill="1" applyBorder="1" applyAlignment="1">
      <alignment horizontal="center" vertical="center"/>
    </xf>
    <xf numFmtId="178" fontId="42" fillId="19" borderId="11" xfId="9" applyNumberFormat="1" applyFont="1" applyFill="1" applyBorder="1" applyAlignment="1">
      <alignment vertical="center"/>
    </xf>
    <xf numFmtId="0" fontId="42" fillId="0" borderId="11" xfId="9" applyFont="1" applyBorder="1" applyAlignment="1">
      <alignment vertical="top" wrapText="1"/>
    </xf>
    <xf numFmtId="0" fontId="42" fillId="0" borderId="11" xfId="9" applyFont="1" applyBorder="1" applyAlignment="1">
      <alignment vertical="top"/>
    </xf>
    <xf numFmtId="0" fontId="47" fillId="0" borderId="11" xfId="9" applyFont="1" applyBorder="1" applyAlignment="1">
      <alignment vertical="top" wrapText="1"/>
    </xf>
    <xf numFmtId="0" fontId="42" fillId="19" borderId="0" xfId="9" applyFont="1" applyFill="1" applyBorder="1" applyAlignment="1">
      <alignment vertical="center"/>
    </xf>
    <xf numFmtId="0" fontId="52" fillId="0" borderId="36" xfId="9" applyFont="1" applyBorder="1" applyAlignment="1">
      <alignment horizontal="center" vertical="center"/>
    </xf>
    <xf numFmtId="179" fontId="46" fillId="0" borderId="37" xfId="9" applyNumberFormat="1" applyFont="1" applyBorder="1" applyAlignment="1">
      <alignment vertical="center"/>
    </xf>
    <xf numFmtId="0" fontId="52" fillId="0" borderId="0" xfId="9" applyFont="1" applyAlignment="1">
      <alignment horizontal="center" vertical="center"/>
    </xf>
    <xf numFmtId="179" fontId="42" fillId="0" borderId="0" xfId="9" applyNumberFormat="1" applyFont="1" applyAlignment="1">
      <alignment vertical="center"/>
    </xf>
    <xf numFmtId="0" fontId="48" fillId="0" borderId="0" xfId="9" applyFont="1" applyAlignment="1">
      <alignment vertical="center"/>
    </xf>
    <xf numFmtId="179" fontId="53" fillId="0" borderId="0" xfId="9" applyNumberFormat="1" applyFont="1" applyAlignment="1">
      <alignment vertical="center"/>
    </xf>
    <xf numFmtId="0" fontId="48" fillId="19" borderId="0" xfId="9" applyFont="1" applyFill="1" applyBorder="1" applyAlignment="1">
      <alignment vertical="center"/>
    </xf>
    <xf numFmtId="0" fontId="48" fillId="0" borderId="0" xfId="9" applyFont="1" applyAlignment="1">
      <alignment horizontal="center" vertical="center" wrapText="1"/>
    </xf>
    <xf numFmtId="0" fontId="48" fillId="0" borderId="0" xfId="9" applyFont="1" applyAlignment="1">
      <alignment horizontal="center" vertical="center"/>
    </xf>
    <xf numFmtId="179" fontId="48" fillId="0" borderId="0" xfId="9" applyNumberFormat="1" applyFont="1" applyAlignment="1">
      <alignment vertical="center"/>
    </xf>
    <xf numFmtId="0" fontId="42" fillId="19" borderId="0" xfId="9" applyFont="1" applyFill="1" applyBorder="1" applyAlignment="1">
      <alignment horizontal="center" vertical="center"/>
    </xf>
    <xf numFmtId="179" fontId="42" fillId="0" borderId="0" xfId="9" applyNumberFormat="1" applyFont="1" applyAlignment="1">
      <alignment horizontal="center" vertical="center"/>
    </xf>
    <xf numFmtId="177" fontId="46" fillId="0" borderId="11" xfId="10" applyNumberFormat="1" applyFont="1" applyBorder="1" applyAlignment="1">
      <alignment horizontal="right" vertical="center"/>
    </xf>
    <xf numFmtId="177" fontId="42" fillId="0" borderId="11" xfId="10" applyNumberFormat="1" applyFont="1" applyBorder="1" applyAlignment="1">
      <alignment vertical="center"/>
    </xf>
    <xf numFmtId="43" fontId="42" fillId="0" borderId="11" xfId="10" applyFont="1" applyBorder="1" applyAlignment="1">
      <alignment vertical="center"/>
    </xf>
    <xf numFmtId="179" fontId="42" fillId="19" borderId="0" xfId="9" applyNumberFormat="1" applyFont="1" applyFill="1" applyBorder="1" applyAlignment="1">
      <alignment vertical="center"/>
    </xf>
    <xf numFmtId="177" fontId="42" fillId="0" borderId="11" xfId="10" applyNumberFormat="1" applyFont="1" applyBorder="1" applyAlignment="1">
      <alignment horizontal="right" vertical="center"/>
    </xf>
    <xf numFmtId="0" fontId="26" fillId="0" borderId="0" xfId="9" applyFont="1" applyAlignment="1">
      <alignment vertical="center"/>
    </xf>
    <xf numFmtId="0" fontId="26" fillId="19" borderId="0" xfId="9" applyFont="1" applyFill="1" applyBorder="1" applyAlignment="1">
      <alignment horizontal="left" vertical="center" wrapText="1"/>
    </xf>
    <xf numFmtId="0" fontId="26" fillId="0" borderId="0" xfId="9" applyFont="1" applyAlignment="1">
      <alignment horizontal="left" vertical="center" wrapText="1"/>
    </xf>
    <xf numFmtId="0" fontId="54" fillId="0" borderId="0" xfId="9" applyFont="1" applyAlignment="1">
      <alignment horizontal="left" vertical="center"/>
    </xf>
    <xf numFmtId="181" fontId="42" fillId="0" borderId="0" xfId="9" applyNumberFormat="1" applyFont="1" applyAlignment="1">
      <alignment vertical="center"/>
    </xf>
    <xf numFmtId="179" fontId="42" fillId="0" borderId="11" xfId="9" applyNumberFormat="1" applyFont="1" applyBorder="1" applyAlignment="1">
      <alignment horizontal="right" vertical="center"/>
    </xf>
    <xf numFmtId="179" fontId="47" fillId="19" borderId="0" xfId="9" applyNumberFormat="1" applyFont="1" applyFill="1" applyBorder="1" applyAlignment="1">
      <alignment vertical="center"/>
    </xf>
    <xf numFmtId="179" fontId="47" fillId="0" borderId="11" xfId="9" applyNumberFormat="1" applyFont="1" applyBorder="1" applyAlignment="1">
      <alignment vertical="center"/>
    </xf>
    <xf numFmtId="179" fontId="55" fillId="0" borderId="11" xfId="9" applyNumberFormat="1" applyFont="1" applyBorder="1" applyAlignment="1">
      <alignment vertical="center"/>
    </xf>
    <xf numFmtId="0" fontId="42" fillId="0" borderId="33" xfId="9" applyFont="1" applyBorder="1" applyAlignment="1">
      <alignment horizontal="center" vertical="center"/>
    </xf>
    <xf numFmtId="0" fontId="42" fillId="0" borderId="33" xfId="9" applyFont="1" applyBorder="1" applyAlignment="1">
      <alignment horizontal="right" vertical="center"/>
    </xf>
    <xf numFmtId="179" fontId="47" fillId="0" borderId="0" xfId="9" applyNumberFormat="1" applyFont="1" applyAlignment="1">
      <alignment vertical="center"/>
    </xf>
    <xf numFmtId="179" fontId="56" fillId="0" borderId="11" xfId="9" applyNumberFormat="1" applyFont="1" applyBorder="1" applyAlignment="1">
      <alignment vertical="center"/>
    </xf>
    <xf numFmtId="179" fontId="42" fillId="17" borderId="11" xfId="9" applyNumberFormat="1" applyFont="1" applyFill="1" applyBorder="1" applyAlignment="1">
      <alignment vertical="center"/>
    </xf>
    <xf numFmtId="179" fontId="47" fillId="0" borderId="11" xfId="9" applyNumberFormat="1" applyFont="1" applyBorder="1" applyAlignment="1">
      <alignment horizontal="right" vertical="center"/>
    </xf>
    <xf numFmtId="0" fontId="42" fillId="0" borderId="33" xfId="9" applyFont="1" applyBorder="1" applyAlignment="1">
      <alignment vertical="center"/>
    </xf>
    <xf numFmtId="179" fontId="57" fillId="17" borderId="30" xfId="9" applyNumberFormat="1" applyFont="1" applyFill="1" applyBorder="1" applyAlignment="1">
      <alignment horizontal="right" vertical="center"/>
    </xf>
    <xf numFmtId="179" fontId="57" fillId="17" borderId="11" xfId="9" applyNumberFormat="1" applyFont="1" applyFill="1" applyBorder="1" applyAlignment="1">
      <alignment horizontal="right" vertical="center"/>
    </xf>
    <xf numFmtId="0" fontId="47" fillId="19" borderId="0" xfId="9" applyFont="1" applyFill="1" applyBorder="1" applyAlignment="1">
      <alignment horizontal="center" vertical="center"/>
    </xf>
    <xf numFmtId="0" fontId="42" fillId="0" borderId="35" xfId="9" applyFont="1" applyBorder="1" applyAlignment="1">
      <alignment vertical="center"/>
    </xf>
    <xf numFmtId="0" fontId="42" fillId="0" borderId="35" xfId="9" applyFont="1" applyBorder="1" applyAlignment="1">
      <alignment vertical="center" wrapText="1"/>
    </xf>
    <xf numFmtId="0" fontId="47" fillId="0" borderId="38" xfId="9" applyFont="1" applyBorder="1" applyAlignment="1">
      <alignment vertical="center"/>
    </xf>
    <xf numFmtId="0" fontId="42" fillId="0" borderId="39" xfId="9" applyFont="1" applyBorder="1" applyAlignment="1">
      <alignment vertical="center"/>
    </xf>
    <xf numFmtId="0" fontId="42" fillId="0" borderId="40" xfId="9" applyFont="1" applyBorder="1" applyAlignment="1">
      <alignment vertical="center"/>
    </xf>
    <xf numFmtId="0" fontId="42" fillId="0" borderId="38" xfId="9" applyFont="1" applyBorder="1" applyAlignment="1">
      <alignment vertical="center"/>
    </xf>
    <xf numFmtId="0" fontId="42" fillId="0" borderId="41" xfId="9" applyFont="1" applyBorder="1" applyAlignment="1">
      <alignment vertical="center"/>
    </xf>
    <xf numFmtId="0" fontId="42" fillId="0" borderId="11" xfId="9" quotePrefix="1" applyFont="1" applyBorder="1" applyAlignment="1">
      <alignment horizontal="center" vertical="center"/>
    </xf>
    <xf numFmtId="178" fontId="42" fillId="0" borderId="0" xfId="9" applyNumberFormat="1" applyFont="1" applyAlignment="1">
      <alignment vertical="center"/>
    </xf>
    <xf numFmtId="182" fontId="42" fillId="0" borderId="0" xfId="9" applyNumberFormat="1" applyFont="1" applyAlignment="1">
      <alignment vertical="center"/>
    </xf>
    <xf numFmtId="0" fontId="42" fillId="0" borderId="0" xfId="9" applyFont="1" applyAlignment="1">
      <alignment horizontal="left"/>
    </xf>
    <xf numFmtId="0" fontId="42" fillId="19" borderId="0" xfId="9" applyFont="1" applyFill="1" applyBorder="1" applyAlignment="1">
      <alignment horizontal="left" vertical="center" wrapText="1"/>
    </xf>
    <xf numFmtId="0" fontId="42" fillId="0" borderId="0" xfId="9" applyFont="1" applyAlignment="1">
      <alignment horizontal="left" vertical="center" wrapText="1"/>
    </xf>
    <xf numFmtId="0" fontId="48" fillId="0" borderId="0" xfId="9" applyFont="1" applyAlignment="1">
      <alignment horizontal="left" vertical="center"/>
    </xf>
    <xf numFmtId="178" fontId="42" fillId="0" borderId="0" xfId="9" applyNumberFormat="1" applyFont="1" applyAlignment="1">
      <alignment vertical="top" wrapText="1"/>
    </xf>
    <xf numFmtId="0" fontId="42" fillId="0" borderId="0" xfId="9" applyFont="1" applyAlignment="1">
      <alignment horizontal="left" vertical="center"/>
    </xf>
    <xf numFmtId="0" fontId="26" fillId="0" borderId="0" xfId="9" applyFont="1" applyAlignment="1"/>
    <xf numFmtId="178" fontId="42" fillId="0" borderId="0" xfId="9" applyNumberFormat="1" applyFont="1" applyAlignment="1">
      <alignment horizontal="center" vertical="center" wrapText="1"/>
    </xf>
    <xf numFmtId="0" fontId="58" fillId="0" borderId="0" xfId="9" applyFont="1" applyAlignment="1">
      <alignment vertical="center"/>
    </xf>
    <xf numFmtId="0" fontId="52" fillId="19" borderId="0" xfId="9" applyFont="1" applyFill="1" applyBorder="1" applyAlignment="1">
      <alignment horizontal="center" vertical="center"/>
    </xf>
    <xf numFmtId="0" fontId="64" fillId="0" borderId="0" xfId="9" applyFont="1" applyAlignment="1">
      <alignment vertical="center"/>
    </xf>
    <xf numFmtId="0" fontId="58" fillId="19" borderId="0" xfId="9" applyFont="1" applyFill="1" applyBorder="1" applyAlignment="1">
      <alignment vertical="center"/>
    </xf>
    <xf numFmtId="0" fontId="52" fillId="0" borderId="0" xfId="9" applyFont="1" applyAlignment="1">
      <alignment horizontal="left" vertical="center"/>
    </xf>
    <xf numFmtId="0" fontId="58" fillId="0" borderId="0" xfId="9" applyFont="1" applyAlignment="1">
      <alignment horizontal="left" vertical="center" wrapText="1"/>
    </xf>
    <xf numFmtId="0" fontId="58" fillId="19" borderId="0" xfId="9" applyFont="1" applyFill="1" applyBorder="1" applyAlignment="1">
      <alignment horizontal="left" vertical="center" wrapText="1"/>
    </xf>
    <xf numFmtId="0" fontId="65" fillId="19" borderId="0" xfId="9" applyFont="1" applyFill="1" applyBorder="1" applyAlignment="1">
      <alignment vertical="center"/>
    </xf>
    <xf numFmtId="0" fontId="52" fillId="0" borderId="0" xfId="9" applyFont="1" applyAlignment="1">
      <alignment vertical="center"/>
    </xf>
    <xf numFmtId="0" fontId="52" fillId="0" borderId="11" xfId="9" applyFont="1" applyBorder="1" applyAlignment="1">
      <alignment vertical="center"/>
    </xf>
    <xf numFmtId="0" fontId="52" fillId="0" borderId="11" xfId="9" applyFont="1" applyBorder="1" applyAlignment="1">
      <alignment horizontal="center" vertical="center"/>
    </xf>
    <xf numFmtId="0" fontId="58" fillId="0" borderId="11" xfId="9" applyFont="1" applyBorder="1" applyAlignment="1">
      <alignment horizontal="center" vertical="center"/>
    </xf>
    <xf numFmtId="0" fontId="58" fillId="20" borderId="11" xfId="9" applyFont="1" applyFill="1" applyBorder="1" applyAlignment="1">
      <alignment horizontal="center" vertical="center" wrapText="1"/>
    </xf>
    <xf numFmtId="178" fontId="58" fillId="0" borderId="11" xfId="9" applyNumberFormat="1" applyFont="1" applyBorder="1" applyAlignment="1">
      <alignment vertical="center"/>
    </xf>
    <xf numFmtId="0" fontId="58" fillId="19" borderId="0" xfId="9" applyFont="1" applyFill="1" applyBorder="1" applyAlignment="1">
      <alignment horizontal="center" vertical="center"/>
    </xf>
    <xf numFmtId="0" fontId="58" fillId="0" borderId="0" xfId="9" applyFont="1" applyAlignment="1">
      <alignment horizontal="center" vertical="center"/>
    </xf>
    <xf numFmtId="178" fontId="58" fillId="0" borderId="0" xfId="9" applyNumberFormat="1" applyFont="1" applyAlignment="1">
      <alignment vertical="center"/>
    </xf>
    <xf numFmtId="0" fontId="52" fillId="19" borderId="0" xfId="9" applyFont="1" applyFill="1" applyBorder="1" applyAlignment="1">
      <alignment vertical="center"/>
    </xf>
    <xf numFmtId="0" fontId="52" fillId="19" borderId="0" xfId="9" applyFont="1" applyFill="1" applyBorder="1" applyAlignment="1">
      <alignment horizontal="center" vertical="center" wrapText="1"/>
    </xf>
    <xf numFmtId="0" fontId="52" fillId="0" borderId="42" xfId="9" applyFont="1" applyBorder="1" applyAlignment="1">
      <alignment horizontal="center" vertical="center"/>
    </xf>
    <xf numFmtId="0" fontId="52" fillId="0" borderId="11" xfId="9" applyFont="1" applyBorder="1" applyAlignment="1">
      <alignment horizontal="center" vertical="center" wrapText="1"/>
    </xf>
    <xf numFmtId="0" fontId="64" fillId="0" borderId="0" xfId="9" applyFont="1" applyAlignment="1">
      <alignment horizontal="center" vertical="center"/>
    </xf>
    <xf numFmtId="0" fontId="58" fillId="0" borderId="11" xfId="9" applyFont="1" applyBorder="1" applyAlignment="1">
      <alignment vertical="center" wrapText="1"/>
    </xf>
    <xf numFmtId="0" fontId="58" fillId="20" borderId="11" xfId="9" applyFont="1" applyFill="1" applyBorder="1" applyAlignment="1">
      <alignment horizontal="right" vertical="center" wrapText="1"/>
    </xf>
    <xf numFmtId="0" fontId="58" fillId="0" borderId="42" xfId="9" applyFont="1" applyBorder="1" applyAlignment="1">
      <alignment vertical="center"/>
    </xf>
    <xf numFmtId="179" fontId="58" fillId="0" borderId="11" xfId="9" applyNumberFormat="1" applyFont="1" applyBorder="1" applyAlignment="1">
      <alignment vertical="center"/>
    </xf>
    <xf numFmtId="179" fontId="58" fillId="0" borderId="0" xfId="9" applyNumberFormat="1" applyFont="1" applyAlignment="1">
      <alignment vertical="center"/>
    </xf>
    <xf numFmtId="0" fontId="58" fillId="0" borderId="11" xfId="9" applyFont="1" applyBorder="1" applyAlignment="1">
      <alignment vertical="center"/>
    </xf>
    <xf numFmtId="0" fontId="58" fillId="19" borderId="0" xfId="9" applyFont="1" applyFill="1" applyBorder="1" applyAlignment="1">
      <alignment horizontal="right" vertical="center" wrapText="1"/>
    </xf>
    <xf numFmtId="179" fontId="58" fillId="19" borderId="11" xfId="9" applyNumberFormat="1" applyFont="1" applyFill="1" applyBorder="1" applyAlignment="1">
      <alignment vertical="center"/>
    </xf>
    <xf numFmtId="179" fontId="58" fillId="19" borderId="0" xfId="9" applyNumberFormat="1" applyFont="1" applyFill="1" applyBorder="1" applyAlignment="1">
      <alignment vertical="center"/>
    </xf>
    <xf numFmtId="179" fontId="58" fillId="0" borderId="11" xfId="9" applyNumberFormat="1" applyFont="1" applyBorder="1" applyAlignment="1">
      <alignment horizontal="right" vertical="center"/>
    </xf>
    <xf numFmtId="179" fontId="18" fillId="0" borderId="40" xfId="9" applyNumberFormat="1" applyFont="1" applyBorder="1" applyAlignment="1">
      <alignment vertical="center"/>
    </xf>
    <xf numFmtId="179" fontId="18" fillId="0" borderId="43" xfId="9" applyNumberFormat="1" applyFont="1" applyBorder="1" applyAlignment="1">
      <alignment vertical="center"/>
    </xf>
    <xf numFmtId="181" fontId="58" fillId="0" borderId="11" xfId="9" applyNumberFormat="1" applyFont="1" applyBorder="1" applyAlignment="1">
      <alignment vertical="center"/>
    </xf>
    <xf numFmtId="179" fontId="58" fillId="21" borderId="11" xfId="9" applyNumberFormat="1" applyFont="1" applyFill="1" applyBorder="1" applyAlignment="1">
      <alignment vertical="center"/>
    </xf>
    <xf numFmtId="0" fontId="58" fillId="0" borderId="0" xfId="9" applyFont="1" applyAlignment="1">
      <alignment horizontal="left" vertical="top"/>
    </xf>
    <xf numFmtId="179" fontId="58" fillId="0" borderId="42" xfId="9" applyNumberFormat="1" applyFont="1" applyBorder="1" applyAlignment="1">
      <alignment vertical="center"/>
    </xf>
    <xf numFmtId="179" fontId="18" fillId="0" borderId="0" xfId="9" applyNumberFormat="1" applyFont="1" applyAlignment="1">
      <alignment vertical="center"/>
    </xf>
    <xf numFmtId="0" fontId="58" fillId="0" borderId="11" xfId="9" applyFont="1" applyBorder="1" applyAlignment="1">
      <alignment horizontal="right" vertical="center"/>
    </xf>
    <xf numFmtId="181" fontId="58" fillId="0" borderId="0" xfId="9" applyNumberFormat="1" applyFont="1" applyAlignment="1">
      <alignment vertical="center"/>
    </xf>
    <xf numFmtId="0" fontId="58" fillId="19" borderId="0" xfId="9" applyFont="1" applyFill="1" applyBorder="1" applyAlignment="1">
      <alignment horizontal="right" vertical="center"/>
    </xf>
    <xf numFmtId="179" fontId="58" fillId="0" borderId="0" xfId="9" applyNumberFormat="1" applyFont="1" applyBorder="1" applyAlignment="1">
      <alignment vertical="center"/>
    </xf>
    <xf numFmtId="0" fontId="58" fillId="0" borderId="0" xfId="9" applyFont="1" applyBorder="1" applyAlignment="1">
      <alignment vertical="center"/>
    </xf>
    <xf numFmtId="0" fontId="58" fillId="0" borderId="0" xfId="9" applyFont="1" applyBorder="1" applyAlignment="1">
      <alignment vertical="center" wrapText="1"/>
    </xf>
    <xf numFmtId="0" fontId="58" fillId="0" borderId="0" xfId="9" applyFont="1" applyBorder="1" applyAlignment="1">
      <alignment horizontal="right" vertical="center"/>
    </xf>
    <xf numFmtId="0" fontId="52" fillId="0" borderId="0" xfId="9" applyFont="1" applyAlignment="1">
      <alignment horizontal="center" vertical="center" wrapText="1"/>
    </xf>
    <xf numFmtId="179" fontId="63" fillId="0" borderId="0" xfId="9" applyNumberFormat="1" applyFont="1" applyAlignment="1">
      <alignment vertical="center"/>
    </xf>
    <xf numFmtId="179" fontId="52" fillId="0" borderId="0" xfId="9" applyNumberFormat="1" applyFont="1" applyAlignment="1">
      <alignment horizontal="center" vertical="center"/>
    </xf>
    <xf numFmtId="0" fontId="65" fillId="0" borderId="0" xfId="9" applyFont="1" applyAlignment="1">
      <alignment horizontal="center" vertical="center"/>
    </xf>
    <xf numFmtId="179" fontId="52" fillId="0" borderId="11" xfId="9" applyNumberFormat="1" applyFont="1" applyBorder="1" applyAlignment="1">
      <alignment horizontal="center" vertical="center"/>
    </xf>
    <xf numFmtId="0" fontId="58" fillId="20" borderId="33" xfId="9" applyFont="1" applyFill="1" applyBorder="1" applyAlignment="1">
      <alignment horizontal="right" vertical="center" wrapText="1"/>
    </xf>
    <xf numFmtId="181" fontId="58" fillId="0" borderId="33" xfId="9" applyNumberFormat="1" applyFont="1" applyBorder="1" applyAlignment="1">
      <alignment vertical="center"/>
    </xf>
    <xf numFmtId="0" fontId="65" fillId="0" borderId="0" xfId="9" applyFont="1" applyAlignment="1">
      <alignment vertical="center"/>
    </xf>
    <xf numFmtId="177" fontId="58" fillId="0" borderId="11" xfId="11" applyNumberFormat="1" applyFont="1" applyBorder="1" applyAlignment="1">
      <alignment vertical="center"/>
    </xf>
    <xf numFmtId="177" fontId="58" fillId="0" borderId="11" xfId="11" applyNumberFormat="1" applyFont="1" applyBorder="1" applyAlignment="1">
      <alignment horizontal="right" vertical="center"/>
    </xf>
    <xf numFmtId="179" fontId="58" fillId="0" borderId="0" xfId="9" applyNumberFormat="1" applyFont="1" applyAlignment="1">
      <alignment horizontal="center" vertical="center"/>
    </xf>
    <xf numFmtId="179" fontId="52" fillId="0" borderId="0" xfId="9" applyNumberFormat="1" applyFont="1" applyAlignment="1">
      <alignment vertical="center"/>
    </xf>
    <xf numFmtId="0" fontId="65" fillId="0" borderId="0" xfId="9" applyFont="1" applyBorder="1" applyAlignment="1">
      <alignment vertical="center"/>
    </xf>
    <xf numFmtId="0" fontId="52" fillId="0" borderId="0" xfId="9" applyFont="1" applyBorder="1" applyAlignment="1">
      <alignment horizontal="center" vertical="center"/>
    </xf>
    <xf numFmtId="179" fontId="58" fillId="0" borderId="37" xfId="9" applyNumberFormat="1" applyFont="1" applyBorder="1" applyAlignment="1">
      <alignment vertical="center"/>
    </xf>
    <xf numFmtId="0" fontId="58" fillId="0" borderId="0" xfId="9" applyFont="1" applyAlignment="1"/>
    <xf numFmtId="0" fontId="6" fillId="0" borderId="0" xfId="4" applyFont="1">
      <alignment vertical="center"/>
    </xf>
    <xf numFmtId="0" fontId="32" fillId="0" borderId="0" xfId="4" applyFont="1">
      <alignment vertical="center"/>
    </xf>
    <xf numFmtId="0" fontId="32" fillId="0" borderId="44" xfId="12" applyFont="1" applyBorder="1" applyAlignment="1">
      <alignment horizontal="center" vertical="center"/>
    </xf>
    <xf numFmtId="0" fontId="32" fillId="0" borderId="45" xfId="12" applyFont="1" applyBorder="1" applyAlignment="1">
      <alignment horizontal="center" vertical="center"/>
    </xf>
    <xf numFmtId="0" fontId="32" fillId="0" borderId="46" xfId="12" applyFont="1" applyBorder="1" applyAlignment="1">
      <alignment horizontal="center" vertical="center"/>
    </xf>
    <xf numFmtId="0" fontId="5" fillId="0" borderId="0" xfId="4" applyFont="1">
      <alignment vertical="center"/>
    </xf>
    <xf numFmtId="0" fontId="5" fillId="0" borderId="1" xfId="12" applyFont="1" applyBorder="1" applyAlignment="1">
      <alignment horizontal="left"/>
    </xf>
    <xf numFmtId="176" fontId="5" fillId="0" borderId="1" xfId="12" applyNumberFormat="1" applyFont="1" applyBorder="1" applyAlignment="1">
      <alignment horizontal="center"/>
    </xf>
    <xf numFmtId="0" fontId="5" fillId="0" borderId="1" xfId="12" applyFont="1" applyBorder="1" applyAlignment="1">
      <alignment horizontal="center"/>
    </xf>
    <xf numFmtId="177" fontId="5" fillId="0" borderId="1" xfId="3" applyNumberFormat="1" applyFont="1" applyBorder="1" applyAlignment="1"/>
    <xf numFmtId="0" fontId="5" fillId="0" borderId="1" xfId="12" applyFont="1" applyBorder="1"/>
    <xf numFmtId="0" fontId="5" fillId="0" borderId="17" xfId="12" applyFont="1" applyBorder="1" applyAlignment="1">
      <alignment wrapText="1"/>
    </xf>
    <xf numFmtId="0" fontId="5" fillId="0" borderId="18" xfId="12" applyFont="1" applyBorder="1"/>
    <xf numFmtId="176" fontId="5" fillId="0" borderId="2" xfId="12" applyNumberFormat="1" applyFont="1" applyBorder="1" applyAlignment="1">
      <alignment horizontal="center"/>
    </xf>
    <xf numFmtId="184" fontId="5" fillId="0" borderId="2" xfId="12" applyNumberFormat="1" applyFont="1" applyBorder="1" applyAlignment="1">
      <alignment horizontal="center"/>
    </xf>
    <xf numFmtId="0" fontId="5" fillId="0" borderId="2" xfId="12" applyFont="1" applyBorder="1" applyAlignment="1">
      <alignment horizontal="center"/>
    </xf>
    <xf numFmtId="0" fontId="5" fillId="0" borderId="17" xfId="12" applyFont="1" applyBorder="1"/>
    <xf numFmtId="177" fontId="2" fillId="4" borderId="1" xfId="3" applyNumberFormat="1" applyFont="1" applyFill="1" applyBorder="1" applyAlignment="1" applyProtection="1">
      <alignment horizontal="center" vertical="center"/>
      <protection locked="0"/>
    </xf>
    <xf numFmtId="0" fontId="5" fillId="0" borderId="8" xfId="12" applyFont="1" applyFill="1" applyBorder="1" applyAlignment="1">
      <alignment horizontal="center"/>
    </xf>
    <xf numFmtId="177" fontId="2" fillId="4" borderId="1" xfId="3" applyNumberFormat="1" applyFont="1" applyFill="1" applyBorder="1" applyAlignment="1" applyProtection="1">
      <alignment vertical="center"/>
      <protection locked="0"/>
    </xf>
    <xf numFmtId="176" fontId="5" fillId="0" borderId="1" xfId="12" applyNumberFormat="1" applyFont="1" applyBorder="1"/>
    <xf numFmtId="179" fontId="5" fillId="0" borderId="1" xfId="12" applyNumberFormat="1" applyFont="1" applyBorder="1"/>
    <xf numFmtId="0" fontId="5" fillId="0" borderId="18" xfId="12" applyFont="1" applyBorder="1" applyAlignment="1">
      <alignment horizontal="left"/>
    </xf>
    <xf numFmtId="185" fontId="5" fillId="13" borderId="1" xfId="12" applyNumberFormat="1" applyFont="1" applyFill="1" applyBorder="1" applyAlignment="1">
      <alignment horizontal="center"/>
    </xf>
    <xf numFmtId="0" fontId="5" fillId="0" borderId="8" xfId="12" applyFont="1" applyBorder="1" applyAlignment="1">
      <alignment horizontal="center"/>
    </xf>
    <xf numFmtId="185" fontId="5" fillId="0" borderId="1" xfId="12" applyNumberFormat="1" applyFont="1" applyFill="1" applyBorder="1" applyAlignment="1">
      <alignment horizontal="center"/>
    </xf>
    <xf numFmtId="0" fontId="32" fillId="6" borderId="0" xfId="8" applyFont="1" applyFill="1" applyBorder="1" applyAlignment="1"/>
    <xf numFmtId="0" fontId="5" fillId="0" borderId="0" xfId="12" applyFont="1" applyFill="1" applyBorder="1"/>
    <xf numFmtId="0" fontId="32" fillId="0" borderId="0" xfId="4" applyFont="1" applyFill="1" applyBorder="1" applyAlignment="1">
      <alignment horizontal="left" vertical="center"/>
    </xf>
    <xf numFmtId="0" fontId="5" fillId="0" borderId="0" xfId="4" applyFont="1" applyFill="1" applyBorder="1" applyAlignment="1">
      <alignment horizontal="left" vertical="center" wrapText="1"/>
    </xf>
    <xf numFmtId="0" fontId="5" fillId="6" borderId="0" xfId="4" applyFont="1" applyFill="1" applyBorder="1" applyAlignment="1">
      <alignment horizontal="left" vertical="center" wrapText="1"/>
    </xf>
    <xf numFmtId="0" fontId="5" fillId="6" borderId="0" xfId="4" applyFont="1" applyFill="1">
      <alignment vertical="center"/>
    </xf>
    <xf numFmtId="0" fontId="5" fillId="6" borderId="0" xfId="4" applyFont="1" applyFill="1" applyBorder="1">
      <alignment vertical="center"/>
    </xf>
    <xf numFmtId="0" fontId="5" fillId="0" borderId="1" xfId="4" applyFont="1" applyBorder="1" applyAlignment="1">
      <alignment horizontal="center" vertical="center"/>
    </xf>
    <xf numFmtId="0" fontId="5" fillId="0" borderId="1" xfId="8" applyFont="1" applyBorder="1" applyAlignment="1">
      <alignment vertical="center"/>
    </xf>
    <xf numFmtId="1" fontId="5" fillId="0" borderId="1" xfId="8" applyNumberFormat="1" applyFont="1" applyBorder="1" applyAlignment="1">
      <alignment vertical="center"/>
    </xf>
    <xf numFmtId="177" fontId="5" fillId="0" borderId="1" xfId="3" applyNumberFormat="1" applyFont="1" applyBorder="1" applyAlignment="1">
      <alignment horizontal="right" vertical="center"/>
    </xf>
    <xf numFmtId="0" fontId="5" fillId="0" borderId="0" xfId="8" applyFont="1" applyAlignment="1">
      <alignment vertical="center"/>
    </xf>
    <xf numFmtId="0" fontId="5" fillId="6" borderId="0" xfId="8" applyFont="1" applyFill="1" applyAlignment="1">
      <alignment vertical="center"/>
    </xf>
    <xf numFmtId="0" fontId="5" fillId="6" borderId="0" xfId="8" applyFont="1" applyFill="1" applyBorder="1" applyAlignment="1">
      <alignment vertical="center"/>
    </xf>
    <xf numFmtId="179" fontId="5" fillId="6" borderId="0" xfId="4" applyNumberFormat="1" applyFont="1" applyFill="1" applyBorder="1">
      <alignment vertical="center"/>
    </xf>
    <xf numFmtId="0" fontId="5" fillId="0" borderId="0" xfId="8" applyFont="1" applyBorder="1" applyAlignment="1">
      <alignment vertical="center"/>
    </xf>
    <xf numFmtId="177" fontId="5" fillId="0" borderId="0" xfId="3" applyNumberFormat="1" applyFont="1" applyBorder="1" applyAlignment="1">
      <alignment horizontal="right" vertical="center"/>
    </xf>
    <xf numFmtId="0" fontId="5" fillId="0" borderId="0" xfId="4" applyFont="1" applyAlignment="1">
      <alignment horizontal="center" vertical="center"/>
    </xf>
    <xf numFmtId="179" fontId="5" fillId="0" borderId="0" xfId="4" applyNumberFormat="1" applyFont="1" applyBorder="1">
      <alignment vertical="center"/>
    </xf>
    <xf numFmtId="0" fontId="5" fillId="0" borderId="20" xfId="12" applyFont="1" applyBorder="1" applyAlignment="1">
      <alignment horizontal="left"/>
    </xf>
    <xf numFmtId="177" fontId="5" fillId="0" borderId="2" xfId="3" applyNumberFormat="1" applyFont="1" applyBorder="1" applyAlignment="1"/>
    <xf numFmtId="0" fontId="5" fillId="0" borderId="2" xfId="12" applyFont="1" applyBorder="1"/>
    <xf numFmtId="0" fontId="5" fillId="0" borderId="16" xfId="12" applyFont="1" applyBorder="1"/>
    <xf numFmtId="0" fontId="5" fillId="0" borderId="15" xfId="12" applyFont="1" applyBorder="1" applyAlignment="1">
      <alignment horizontal="center"/>
    </xf>
    <xf numFmtId="0" fontId="5" fillId="0" borderId="51" xfId="12" applyFont="1" applyBorder="1" applyAlignment="1">
      <alignment horizontal="center"/>
    </xf>
    <xf numFmtId="176" fontId="5" fillId="0" borderId="15" xfId="12" applyNumberFormat="1" applyFont="1" applyBorder="1"/>
    <xf numFmtId="179" fontId="5" fillId="0" borderId="15" xfId="12" applyNumberFormat="1" applyFont="1" applyBorder="1"/>
    <xf numFmtId="0" fontId="5" fillId="0" borderId="0" xfId="4" applyFont="1" applyBorder="1">
      <alignment vertical="center"/>
    </xf>
    <xf numFmtId="0" fontId="5" fillId="0" borderId="0" xfId="4" applyFont="1" applyBorder="1" applyAlignment="1">
      <alignment horizontal="right" vertical="center"/>
    </xf>
    <xf numFmtId="0" fontId="5" fillId="0" borderId="0" xfId="4" applyFont="1" applyBorder="1" applyAlignment="1">
      <alignment horizontal="center" vertical="center"/>
    </xf>
    <xf numFmtId="179" fontId="5" fillId="0" borderId="0" xfId="4" applyNumberFormat="1" applyFont="1" applyBorder="1" applyAlignment="1">
      <alignment horizontal="center" vertical="center"/>
    </xf>
    <xf numFmtId="0" fontId="5" fillId="6" borderId="0" xfId="4" applyFont="1" applyFill="1" applyBorder="1" applyAlignment="1">
      <alignment horizontal="center" vertical="center"/>
    </xf>
    <xf numFmtId="179" fontId="5" fillId="0" borderId="0" xfId="4" applyNumberFormat="1" applyFont="1">
      <alignment vertical="center"/>
    </xf>
    <xf numFmtId="179" fontId="5" fillId="0" borderId="36" xfId="4" applyNumberFormat="1" applyFont="1" applyBorder="1">
      <alignment vertical="center"/>
    </xf>
    <xf numFmtId="179" fontId="5" fillId="0" borderId="12" xfId="4" applyNumberFormat="1" applyFont="1" applyBorder="1">
      <alignment vertical="center"/>
    </xf>
    <xf numFmtId="0" fontId="5" fillId="0" borderId="0" xfId="2" applyFont="1" applyFill="1" applyAlignment="1"/>
    <xf numFmtId="0" fontId="32" fillId="0" borderId="1" xfId="4" applyFont="1" applyBorder="1" applyAlignment="1">
      <alignment horizontal="center" vertical="center"/>
    </xf>
    <xf numFmtId="0" fontId="32" fillId="0" borderId="1" xfId="4" applyFont="1" applyBorder="1" applyAlignment="1">
      <alignment horizontal="left" vertical="center"/>
    </xf>
    <xf numFmtId="0" fontId="5" fillId="0" borderId="1" xfId="4" applyFont="1" applyBorder="1">
      <alignment vertical="center"/>
    </xf>
    <xf numFmtId="177" fontId="0" fillId="4" borderId="1" xfId="3" applyNumberFormat="1" applyFont="1" applyFill="1" applyBorder="1" applyAlignment="1" applyProtection="1">
      <alignment vertical="center"/>
      <protection locked="0"/>
    </xf>
    <xf numFmtId="0" fontId="5" fillId="0" borderId="0" xfId="4" applyFont="1" applyAlignment="1">
      <alignment vertical="center"/>
    </xf>
    <xf numFmtId="0" fontId="32" fillId="6" borderId="1" xfId="4" applyFont="1" applyFill="1" applyBorder="1" applyAlignment="1">
      <alignment horizontal="left" vertical="center"/>
    </xf>
    <xf numFmtId="177" fontId="0" fillId="6" borderId="1" xfId="3" applyNumberFormat="1" applyFont="1" applyFill="1" applyBorder="1" applyAlignment="1" applyProtection="1">
      <alignment vertical="center"/>
      <protection locked="0"/>
    </xf>
    <xf numFmtId="177" fontId="2" fillId="6" borderId="1" xfId="3" applyNumberFormat="1" applyFont="1" applyFill="1" applyBorder="1" applyAlignment="1" applyProtection="1">
      <alignment vertical="center"/>
      <protection locked="0"/>
    </xf>
    <xf numFmtId="0" fontId="5" fillId="6" borderId="1" xfId="4" applyFont="1" applyFill="1" applyBorder="1">
      <alignment vertical="center"/>
    </xf>
    <xf numFmtId="177" fontId="66" fillId="0" borderId="0" xfId="3" applyNumberFormat="1" applyFont="1" applyAlignment="1" applyProtection="1">
      <alignment vertical="center"/>
      <protection locked="0"/>
    </xf>
    <xf numFmtId="177" fontId="66" fillId="0" borderId="0" xfId="3" applyNumberFormat="1" applyFont="1" applyProtection="1">
      <alignment vertical="center"/>
      <protection locked="0"/>
    </xf>
    <xf numFmtId="177" fontId="5" fillId="0" borderId="1" xfId="4" applyNumberFormat="1" applyFont="1" applyBorder="1">
      <alignment vertical="center"/>
    </xf>
    <xf numFmtId="177" fontId="5" fillId="0" borderId="1" xfId="3" applyNumberFormat="1" applyFont="1" applyFill="1" applyBorder="1" applyAlignment="1" applyProtection="1">
      <alignment horizontal="center" vertical="center" wrapText="1"/>
    </xf>
    <xf numFmtId="177" fontId="5" fillId="4" borderId="1" xfId="3" applyNumberFormat="1" applyFont="1" applyFill="1" applyBorder="1" applyAlignment="1" applyProtection="1">
      <alignment vertical="center"/>
      <protection locked="0"/>
    </xf>
    <xf numFmtId="177" fontId="5" fillId="0" borderId="1" xfId="3" applyNumberFormat="1" applyFont="1" applyBorder="1" applyAlignment="1" applyProtection="1">
      <alignment vertical="center"/>
      <protection locked="0"/>
    </xf>
    <xf numFmtId="177" fontId="5" fillId="0" borderId="1" xfId="3" applyNumberFormat="1" applyFont="1" applyBorder="1" applyAlignment="1" applyProtection="1">
      <alignment horizontal="center" vertical="center" wrapText="1"/>
    </xf>
    <xf numFmtId="177" fontId="6" fillId="0" borderId="0" xfId="3" applyNumberFormat="1" applyFont="1" applyAlignment="1" applyProtection="1">
      <alignment vertical="center"/>
      <protection locked="0"/>
    </xf>
    <xf numFmtId="0" fontId="67" fillId="0" borderId="1" xfId="14" applyBorder="1"/>
    <xf numFmtId="0" fontId="68" fillId="0" borderId="1" xfId="14" applyFont="1" applyBorder="1" applyAlignment="1">
      <alignment horizontal="center"/>
    </xf>
    <xf numFmtId="0" fontId="68" fillId="0" borderId="1" xfId="14" applyFont="1" applyBorder="1"/>
    <xf numFmtId="187" fontId="0" fillId="0" borderId="8" xfId="15" applyNumberFormat="1" applyFont="1" applyBorder="1" applyAlignment="1">
      <alignment horizontal="left" vertical="distributed"/>
    </xf>
    <xf numFmtId="187" fontId="0" fillId="0" borderId="1" xfId="15" applyNumberFormat="1" applyFont="1" applyBorder="1"/>
    <xf numFmtId="0" fontId="67" fillId="0" borderId="0" xfId="14" applyBorder="1" applyAlignment="1">
      <alignment vertical="distributed"/>
    </xf>
    <xf numFmtId="0" fontId="67" fillId="0" borderId="0" xfId="14"/>
    <xf numFmtId="188" fontId="69" fillId="0" borderId="1" xfId="14" applyNumberFormat="1" applyFont="1" applyBorder="1" applyAlignment="1">
      <alignment horizontal="center" vertical="center"/>
    </xf>
    <xf numFmtId="0" fontId="67" fillId="0" borderId="1" xfId="14" applyBorder="1" applyAlignment="1">
      <alignment horizontal="center"/>
    </xf>
    <xf numFmtId="0" fontId="67" fillId="0" borderId="8" xfId="14" applyBorder="1" applyAlignment="1">
      <alignment horizontal="left" vertical="distributed"/>
    </xf>
    <xf numFmtId="0" fontId="67" fillId="0" borderId="6" xfId="14" applyBorder="1" applyAlignment="1">
      <alignment vertical="distributed"/>
    </xf>
    <xf numFmtId="187" fontId="67" fillId="0" borderId="1" xfId="14" applyNumberFormat="1" applyBorder="1"/>
    <xf numFmtId="187" fontId="68" fillId="2" borderId="1" xfId="15" applyNumberFormat="1" applyFont="1" applyFill="1" applyBorder="1" applyAlignment="1"/>
    <xf numFmtId="187" fontId="67" fillId="2" borderId="1" xfId="14" applyNumberFormat="1" applyFill="1" applyBorder="1"/>
    <xf numFmtId="187" fontId="68" fillId="0" borderId="0" xfId="15" applyNumberFormat="1" applyFont="1" applyBorder="1" applyAlignment="1"/>
    <xf numFmtId="187" fontId="67" fillId="0" borderId="0" xfId="14" applyNumberFormat="1" applyBorder="1"/>
    <xf numFmtId="187" fontId="0" fillId="0" borderId="0" xfId="15" applyNumberFormat="1" applyFont="1"/>
    <xf numFmtId="0" fontId="71" fillId="0" borderId="0" xfId="4" applyFont="1">
      <alignment vertical="center"/>
    </xf>
    <xf numFmtId="0" fontId="15" fillId="0" borderId="1" xfId="4" applyFont="1" applyBorder="1" applyAlignment="1">
      <alignment horizontal="center" vertical="center"/>
    </xf>
    <xf numFmtId="0" fontId="71" fillId="0" borderId="1" xfId="4" applyFont="1" applyBorder="1" applyAlignment="1">
      <alignment horizontal="center" vertical="center"/>
    </xf>
    <xf numFmtId="0" fontId="5" fillId="22" borderId="19" xfId="4" applyFont="1" applyFill="1" applyBorder="1">
      <alignment vertical="center"/>
    </xf>
    <xf numFmtId="0" fontId="15" fillId="22" borderId="6" xfId="4" applyFont="1" applyFill="1" applyBorder="1">
      <alignment vertical="center"/>
    </xf>
    <xf numFmtId="0" fontId="15" fillId="22" borderId="52" xfId="4" applyFont="1" applyFill="1" applyBorder="1">
      <alignment vertical="center"/>
    </xf>
    <xf numFmtId="0" fontId="15" fillId="22" borderId="0" xfId="4" applyFont="1" applyFill="1" applyBorder="1">
      <alignment vertical="center"/>
    </xf>
    <xf numFmtId="0" fontId="71" fillId="22" borderId="6" xfId="4" applyFont="1" applyFill="1" applyBorder="1">
      <alignment vertical="center"/>
    </xf>
    <xf numFmtId="0" fontId="71" fillId="22" borderId="0" xfId="4" applyFont="1" applyFill="1" applyBorder="1">
      <alignment vertical="center"/>
    </xf>
    <xf numFmtId="0" fontId="71" fillId="22" borderId="53" xfId="4" applyFont="1" applyFill="1" applyBorder="1">
      <alignment vertical="center"/>
    </xf>
    <xf numFmtId="0" fontId="29" fillId="0" borderId="0" xfId="4" applyFont="1" applyAlignment="1">
      <alignment horizontal="center" vertical="center"/>
    </xf>
    <xf numFmtId="0" fontId="5" fillId="0" borderId="19" xfId="4" applyFont="1" applyBorder="1">
      <alignment vertical="center"/>
    </xf>
    <xf numFmtId="177" fontId="15" fillId="0" borderId="1" xfId="3" applyNumberFormat="1" applyFont="1" applyFill="1" applyBorder="1">
      <alignment vertical="center"/>
    </xf>
    <xf numFmtId="177" fontId="71" fillId="0" borderId="1" xfId="3" applyNumberFormat="1" applyFont="1" applyBorder="1">
      <alignment vertical="center"/>
    </xf>
    <xf numFmtId="177" fontId="71" fillId="0" borderId="1" xfId="4" applyNumberFormat="1" applyFont="1" applyBorder="1">
      <alignment vertical="center"/>
    </xf>
    <xf numFmtId="0" fontId="29" fillId="0" borderId="0" xfId="4" applyFont="1" applyAlignment="1">
      <alignment vertical="center"/>
    </xf>
    <xf numFmtId="177" fontId="5" fillId="0" borderId="1" xfId="3" applyNumberFormat="1" applyFont="1" applyFill="1" applyBorder="1">
      <alignment vertical="center"/>
    </xf>
    <xf numFmtId="0" fontId="5" fillId="0" borderId="54" xfId="4" applyFont="1" applyBorder="1">
      <alignment vertical="center"/>
    </xf>
    <xf numFmtId="177" fontId="5" fillId="0" borderId="55" xfId="4" applyNumberFormat="1" applyFont="1" applyBorder="1">
      <alignment vertical="center"/>
    </xf>
    <xf numFmtId="177" fontId="15" fillId="0" borderId="55" xfId="3" applyNumberFormat="1" applyFont="1" applyBorder="1">
      <alignment vertical="center"/>
    </xf>
    <xf numFmtId="177" fontId="15" fillId="0" borderId="36" xfId="3" applyNumberFormat="1" applyFont="1" applyBorder="1">
      <alignment vertical="center"/>
    </xf>
    <xf numFmtId="177" fontId="15" fillId="0" borderId="56" xfId="3" applyNumberFormat="1" applyFont="1" applyBorder="1">
      <alignment vertical="center"/>
    </xf>
    <xf numFmtId="177" fontId="71" fillId="0" borderId="55" xfId="3" applyNumberFormat="1" applyFont="1" applyBorder="1">
      <alignment vertical="center"/>
    </xf>
    <xf numFmtId="177" fontId="71" fillId="0" borderId="36" xfId="3" applyNumberFormat="1" applyFont="1" applyBorder="1">
      <alignment vertical="center"/>
    </xf>
    <xf numFmtId="177" fontId="71" fillId="0" borderId="56" xfId="3" applyNumberFormat="1" applyFont="1" applyBorder="1">
      <alignment vertical="center"/>
    </xf>
    <xf numFmtId="0" fontId="15" fillId="0" borderId="6" xfId="4" applyFont="1" applyBorder="1">
      <alignment vertical="center"/>
    </xf>
    <xf numFmtId="177" fontId="15" fillId="0" borderId="52" xfId="4" applyNumberFormat="1" applyFont="1" applyBorder="1">
      <alignment vertical="center"/>
    </xf>
    <xf numFmtId="0" fontId="15" fillId="0" borderId="0" xfId="4" applyFont="1" applyBorder="1">
      <alignment vertical="center"/>
    </xf>
    <xf numFmtId="0" fontId="15" fillId="0" borderId="52" xfId="4" applyFont="1" applyBorder="1">
      <alignment vertical="center"/>
    </xf>
    <xf numFmtId="0" fontId="71" fillId="0" borderId="6" xfId="4" applyFont="1" applyBorder="1">
      <alignment vertical="center"/>
    </xf>
    <xf numFmtId="177" fontId="71" fillId="0" borderId="0" xfId="3" applyNumberFormat="1" applyFont="1" applyBorder="1">
      <alignment vertical="center"/>
    </xf>
    <xf numFmtId="0" fontId="71" fillId="0" borderId="57" xfId="4" applyFont="1" applyBorder="1">
      <alignment vertical="center"/>
    </xf>
    <xf numFmtId="0" fontId="71" fillId="22" borderId="52" xfId="4" applyFont="1" applyFill="1" applyBorder="1">
      <alignment vertical="center"/>
    </xf>
    <xf numFmtId="0" fontId="5" fillId="4" borderId="19" xfId="4" applyFont="1" applyFill="1" applyBorder="1">
      <alignment vertical="center"/>
    </xf>
    <xf numFmtId="0" fontId="15" fillId="4" borderId="6" xfId="4" applyFont="1" applyFill="1" applyBorder="1">
      <alignment vertical="center"/>
    </xf>
    <xf numFmtId="0" fontId="15" fillId="4" borderId="52" xfId="4" applyFont="1" applyFill="1" applyBorder="1">
      <alignment vertical="center"/>
    </xf>
    <xf numFmtId="0" fontId="15" fillId="4" borderId="0" xfId="4" applyFont="1" applyFill="1" applyBorder="1">
      <alignment vertical="center"/>
    </xf>
    <xf numFmtId="0" fontId="71" fillId="4" borderId="6" xfId="4" applyFont="1" applyFill="1" applyBorder="1">
      <alignment vertical="center"/>
    </xf>
    <xf numFmtId="0" fontId="71" fillId="4" borderId="0" xfId="4" applyFont="1" applyFill="1" applyBorder="1">
      <alignment vertical="center"/>
    </xf>
    <xf numFmtId="0" fontId="71" fillId="4" borderId="52" xfId="4" applyFont="1" applyFill="1" applyBorder="1">
      <alignment vertical="center"/>
    </xf>
    <xf numFmtId="189" fontId="15" fillId="0" borderId="1" xfId="4" applyNumberFormat="1" applyFont="1" applyFill="1" applyBorder="1">
      <alignment vertical="center"/>
    </xf>
    <xf numFmtId="177" fontId="5" fillId="23" borderId="1" xfId="3" applyNumberFormat="1" applyFont="1" applyFill="1" applyBorder="1">
      <alignment vertical="center"/>
    </xf>
    <xf numFmtId="189" fontId="5" fillId="0" borderId="1" xfId="4" applyNumberFormat="1" applyFont="1" applyFill="1" applyBorder="1">
      <alignment vertical="center"/>
    </xf>
    <xf numFmtId="177" fontId="5" fillId="0" borderId="1" xfId="3" applyNumberFormat="1" applyFont="1" applyBorder="1">
      <alignment vertical="center"/>
    </xf>
    <xf numFmtId="177" fontId="15" fillId="0" borderId="6" xfId="4" applyNumberFormat="1" applyFont="1" applyBorder="1">
      <alignment vertical="center"/>
    </xf>
    <xf numFmtId="177" fontId="15" fillId="0" borderId="0" xfId="4" applyNumberFormat="1" applyFont="1" applyBorder="1">
      <alignment vertical="center"/>
    </xf>
    <xf numFmtId="177" fontId="5" fillId="0" borderId="6" xfId="4" applyNumberFormat="1" applyFont="1" applyBorder="1">
      <alignment vertical="center"/>
    </xf>
    <xf numFmtId="177" fontId="5" fillId="0" borderId="0" xfId="4" applyNumberFormat="1" applyFont="1" applyBorder="1">
      <alignment vertical="center"/>
    </xf>
    <xf numFmtId="177" fontId="71" fillId="0" borderId="7" xfId="4" applyNumberFormat="1" applyFont="1" applyBorder="1">
      <alignment vertical="center"/>
    </xf>
    <xf numFmtId="177" fontId="71" fillId="0" borderId="12" xfId="4" applyNumberFormat="1" applyFont="1" applyBorder="1">
      <alignment vertical="center"/>
    </xf>
    <xf numFmtId="0" fontId="71" fillId="0" borderId="53" xfId="4" applyFont="1" applyBorder="1">
      <alignment vertical="center"/>
    </xf>
    <xf numFmtId="177" fontId="71" fillId="24" borderId="1" xfId="4" applyNumberFormat="1" applyFont="1" applyFill="1" applyBorder="1">
      <alignment vertical="center"/>
    </xf>
    <xf numFmtId="177" fontId="71" fillId="0" borderId="6" xfId="4" applyNumberFormat="1" applyFont="1" applyBorder="1">
      <alignment vertical="center"/>
    </xf>
    <xf numFmtId="177" fontId="71" fillId="0" borderId="0" xfId="4" applyNumberFormat="1" applyFont="1" applyBorder="1">
      <alignment vertical="center"/>
    </xf>
    <xf numFmtId="0" fontId="71" fillId="0" borderId="52" xfId="4" applyFont="1" applyBorder="1">
      <alignment vertical="center"/>
    </xf>
    <xf numFmtId="0" fontId="5" fillId="3" borderId="19" xfId="4" applyFont="1" applyFill="1" applyBorder="1">
      <alignment vertical="center"/>
    </xf>
    <xf numFmtId="0" fontId="5" fillId="25" borderId="1" xfId="4" applyFont="1" applyFill="1" applyBorder="1">
      <alignment vertical="center"/>
    </xf>
    <xf numFmtId="177" fontId="71" fillId="3" borderId="1" xfId="3" applyNumberFormat="1" applyFont="1" applyFill="1" applyBorder="1">
      <alignment vertical="center"/>
    </xf>
    <xf numFmtId="0" fontId="5" fillId="0" borderId="19" xfId="4" applyFont="1" applyFill="1" applyBorder="1">
      <alignment vertical="center"/>
    </xf>
    <xf numFmtId="0" fontId="5" fillId="0" borderId="6" xfId="4" applyFont="1" applyFill="1" applyBorder="1">
      <alignment vertical="center"/>
    </xf>
    <xf numFmtId="0" fontId="5" fillId="0" borderId="52" xfId="4" applyFont="1" applyFill="1" applyBorder="1">
      <alignment vertical="center"/>
    </xf>
    <xf numFmtId="0" fontId="5" fillId="0" borderId="0" xfId="4" applyFont="1" applyFill="1" applyBorder="1">
      <alignment vertical="center"/>
    </xf>
    <xf numFmtId="177" fontId="71" fillId="0" borderId="6" xfId="3" applyNumberFormat="1" applyFont="1" applyFill="1" applyBorder="1">
      <alignment vertical="center"/>
    </xf>
    <xf numFmtId="177" fontId="71" fillId="0" borderId="0" xfId="3" applyNumberFormat="1" applyFont="1" applyFill="1" applyBorder="1">
      <alignment vertical="center"/>
    </xf>
    <xf numFmtId="0" fontId="71" fillId="0" borderId="52" xfId="4" applyFont="1" applyFill="1" applyBorder="1">
      <alignment vertical="center"/>
    </xf>
    <xf numFmtId="0" fontId="5" fillId="0" borderId="0" xfId="4" applyFont="1" applyFill="1">
      <alignment vertical="center"/>
    </xf>
    <xf numFmtId="0" fontId="5" fillId="3" borderId="2" xfId="4" applyFont="1" applyFill="1" applyBorder="1">
      <alignment vertical="center"/>
    </xf>
    <xf numFmtId="0" fontId="72" fillId="14" borderId="0" xfId="4" applyFont="1" applyFill="1">
      <alignment vertical="center"/>
    </xf>
    <xf numFmtId="0" fontId="73" fillId="0" borderId="0" xfId="5" applyFont="1">
      <alignment vertical="center"/>
    </xf>
    <xf numFmtId="0" fontId="73" fillId="0" borderId="0" xfId="5" applyFont="1" applyAlignment="1">
      <alignment horizontal="center" vertical="center"/>
    </xf>
    <xf numFmtId="0" fontId="73" fillId="6" borderId="0" xfId="5" applyFont="1" applyFill="1" applyAlignment="1">
      <alignment horizontal="center" vertical="center"/>
    </xf>
    <xf numFmtId="0" fontId="74" fillId="0" borderId="0" xfId="5" applyFont="1">
      <alignment vertical="center"/>
    </xf>
    <xf numFmtId="0" fontId="74" fillId="6" borderId="0" xfId="5" applyFont="1" applyFill="1">
      <alignment vertical="center"/>
    </xf>
    <xf numFmtId="0" fontId="74" fillId="26" borderId="0" xfId="5" applyFont="1" applyFill="1">
      <alignment vertical="center"/>
    </xf>
    <xf numFmtId="0" fontId="74" fillId="27" borderId="0" xfId="5" applyFont="1" applyFill="1">
      <alignment vertical="center"/>
    </xf>
    <xf numFmtId="0" fontId="74" fillId="28" borderId="0" xfId="5" applyFont="1" applyFill="1">
      <alignment vertical="center"/>
    </xf>
    <xf numFmtId="0" fontId="74" fillId="29" borderId="0" xfId="5" applyFont="1" applyFill="1">
      <alignment vertical="center"/>
    </xf>
    <xf numFmtId="0" fontId="74" fillId="3" borderId="0" xfId="5" applyFont="1" applyFill="1">
      <alignment vertical="center"/>
    </xf>
    <xf numFmtId="0" fontId="74" fillId="14" borderId="0" xfId="5" applyFont="1" applyFill="1">
      <alignment vertical="center"/>
    </xf>
    <xf numFmtId="0" fontId="5" fillId="6" borderId="0" xfId="5" applyFont="1" applyFill="1">
      <alignment vertical="center"/>
    </xf>
    <xf numFmtId="0" fontId="5" fillId="0" borderId="0" xfId="5" applyFont="1">
      <alignment vertical="center"/>
    </xf>
    <xf numFmtId="177" fontId="15" fillId="0" borderId="1" xfId="3" applyNumberFormat="1" applyFont="1" applyBorder="1">
      <alignment vertical="center"/>
    </xf>
    <xf numFmtId="0" fontId="72" fillId="6" borderId="0" xfId="8" applyFont="1" applyFill="1" applyBorder="1" applyAlignment="1"/>
    <xf numFmtId="177" fontId="5" fillId="0" borderId="0" xfId="3" applyNumberFormat="1" applyFont="1" applyBorder="1">
      <alignment vertical="center"/>
    </xf>
    <xf numFmtId="0" fontId="32" fillId="0" borderId="1" xfId="4" applyFont="1" applyBorder="1" applyAlignment="1">
      <alignment horizontal="center" vertical="center" wrapText="1"/>
    </xf>
    <xf numFmtId="176" fontId="5" fillId="0" borderId="1" xfId="4" applyNumberFormat="1" applyFont="1" applyBorder="1">
      <alignment vertical="center"/>
    </xf>
    <xf numFmtId="0" fontId="72" fillId="0" borderId="0" xfId="8" applyFont="1" applyFill="1" applyBorder="1" applyAlignment="1"/>
    <xf numFmtId="177" fontId="32" fillId="0" borderId="1" xfId="3" applyNumberFormat="1" applyFont="1" applyBorder="1" applyAlignment="1">
      <alignment horizontal="center" vertical="center"/>
    </xf>
    <xf numFmtId="0" fontId="32" fillId="0" borderId="1" xfId="4" applyFont="1" applyBorder="1">
      <alignment vertical="center"/>
    </xf>
    <xf numFmtId="179" fontId="5" fillId="0" borderId="1" xfId="3" applyNumberFormat="1" applyFont="1" applyBorder="1">
      <alignment vertical="center"/>
    </xf>
    <xf numFmtId="177" fontId="15" fillId="0" borderId="1" xfId="4" applyNumberFormat="1" applyFont="1" applyBorder="1">
      <alignment vertical="center"/>
    </xf>
    <xf numFmtId="0" fontId="32" fillId="0" borderId="0" xfId="4" applyFont="1" applyBorder="1">
      <alignment vertical="center"/>
    </xf>
    <xf numFmtId="0" fontId="32" fillId="6" borderId="1" xfId="4" applyFont="1" applyFill="1" applyBorder="1">
      <alignment vertical="center"/>
    </xf>
    <xf numFmtId="0" fontId="32" fillId="0" borderId="1" xfId="4" applyFont="1" applyFill="1" applyBorder="1">
      <alignment vertical="center"/>
    </xf>
    <xf numFmtId="179" fontId="5" fillId="0" borderId="0" xfId="0" applyNumberFormat="1" applyFont="1" applyBorder="1" applyAlignment="1" applyProtection="1">
      <alignment vertical="center" wrapText="1"/>
    </xf>
    <xf numFmtId="179" fontId="5" fillId="0" borderId="0" xfId="0" applyNumberFormat="1" applyFont="1" applyBorder="1" applyAlignment="1" applyProtection="1">
      <alignment vertical="center" wrapText="1"/>
      <protection locked="0"/>
    </xf>
    <xf numFmtId="0" fontId="30" fillId="0" borderId="0" xfId="4" applyFont="1" applyBorder="1" applyAlignment="1">
      <alignment horizontal="center" vertical="center"/>
    </xf>
    <xf numFmtId="0" fontId="30" fillId="0" borderId="0" xfId="4" applyFont="1" applyFill="1" applyBorder="1" applyAlignment="1">
      <alignment horizontal="center" vertical="center"/>
    </xf>
    <xf numFmtId="177" fontId="30" fillId="0" borderId="0" xfId="3" applyNumberFormat="1" applyFont="1" applyAlignment="1" applyProtection="1">
      <alignment vertical="center"/>
      <protection locked="0"/>
    </xf>
    <xf numFmtId="177" fontId="5" fillId="0" borderId="0" xfId="3" applyNumberFormat="1" applyFont="1" applyFill="1" applyBorder="1" applyAlignment="1" applyProtection="1">
      <alignment horizontal="center" vertical="center" wrapText="1"/>
      <protection locked="0"/>
    </xf>
    <xf numFmtId="177" fontId="5" fillId="0" borderId="5" xfId="3" applyNumberFormat="1" applyFont="1" applyBorder="1" applyAlignment="1" applyProtection="1">
      <alignment horizontal="center" vertical="center" wrapText="1"/>
      <protection locked="0"/>
    </xf>
    <xf numFmtId="177" fontId="7" fillId="0" borderId="1" xfId="3" applyNumberFormat="1" applyFont="1" applyBorder="1" applyAlignment="1" applyProtection="1">
      <alignment horizontal="center" vertical="center"/>
    </xf>
    <xf numFmtId="177" fontId="38" fillId="0" borderId="1" xfId="3" applyNumberFormat="1" applyFont="1" applyBorder="1" applyAlignment="1" applyProtection="1">
      <alignment vertical="center"/>
      <protection locked="0"/>
    </xf>
    <xf numFmtId="177" fontId="5" fillId="0" borderId="1" xfId="3" applyNumberFormat="1" applyFont="1" applyFill="1" applyBorder="1" applyAlignment="1" applyProtection="1">
      <alignment horizontal="left" vertical="center"/>
    </xf>
    <xf numFmtId="177" fontId="5" fillId="0" borderId="0" xfId="3" applyNumberFormat="1" applyFont="1" applyFill="1" applyBorder="1" applyAlignment="1" applyProtection="1">
      <alignment vertical="center"/>
      <protection locked="0"/>
    </xf>
    <xf numFmtId="177" fontId="7" fillId="0" borderId="3" xfId="3" applyNumberFormat="1" applyFont="1" applyBorder="1" applyAlignment="1" applyProtection="1">
      <alignment horizontal="center" vertical="center" wrapText="1"/>
    </xf>
    <xf numFmtId="177" fontId="7" fillId="4" borderId="1" xfId="3" applyNumberFormat="1" applyFont="1" applyFill="1" applyBorder="1" applyAlignment="1" applyProtection="1">
      <alignment vertical="center"/>
      <protection locked="0"/>
    </xf>
    <xf numFmtId="177" fontId="59" fillId="0" borderId="1" xfId="3" applyNumberFormat="1" applyFont="1" applyBorder="1" applyAlignment="1" applyProtection="1">
      <alignment vertical="center"/>
      <protection locked="0"/>
    </xf>
    <xf numFmtId="177" fontId="78" fillId="0" borderId="1" xfId="3" applyNumberFormat="1" applyFont="1" applyBorder="1" applyAlignment="1" applyProtection="1">
      <alignment horizontal="left" vertical="center" wrapText="1"/>
      <protection locked="0"/>
    </xf>
    <xf numFmtId="177" fontId="18" fillId="0" borderId="1" xfId="3" applyNumberFormat="1" applyFont="1" applyBorder="1" applyAlignment="1" applyProtection="1">
      <alignment vertical="center"/>
      <protection locked="0"/>
    </xf>
    <xf numFmtId="177" fontId="7" fillId="0" borderId="1" xfId="3" applyNumberFormat="1" applyFont="1" applyBorder="1" applyAlignment="1" applyProtection="1">
      <alignment horizontal="left" vertical="center"/>
    </xf>
    <xf numFmtId="177" fontId="5" fillId="0" borderId="1" xfId="3" applyNumberFormat="1" applyFont="1" applyBorder="1" applyAlignment="1" applyProtection="1">
      <alignment horizontal="left" vertical="center"/>
      <protection locked="0"/>
    </xf>
    <xf numFmtId="177" fontId="5" fillId="4" borderId="1" xfId="3" applyNumberFormat="1" applyFont="1" applyFill="1" applyBorder="1" applyAlignment="1" applyProtection="1">
      <alignment horizontal="left" vertical="center"/>
      <protection locked="0"/>
    </xf>
    <xf numFmtId="0" fontId="5" fillId="0" borderId="0" xfId="4" applyFont="1" applyAlignment="1">
      <alignment horizontal="left" vertical="center"/>
    </xf>
    <xf numFmtId="177" fontId="5" fillId="0" borderId="0" xfId="3" applyNumberFormat="1" applyFont="1" applyFill="1" applyBorder="1" applyAlignment="1" applyProtection="1">
      <alignment horizontal="left" vertical="center"/>
      <protection locked="0"/>
    </xf>
    <xf numFmtId="177" fontId="7" fillId="0" borderId="3" xfId="3" applyNumberFormat="1" applyFont="1" applyBorder="1" applyAlignment="1" applyProtection="1">
      <alignment horizontal="left" vertical="center" wrapText="1"/>
    </xf>
    <xf numFmtId="177" fontId="7" fillId="0" borderId="1" xfId="3" applyNumberFormat="1" applyFont="1" applyBorder="1" applyAlignment="1" applyProtection="1">
      <alignment horizontal="left" vertical="center" wrapText="1"/>
    </xf>
    <xf numFmtId="177" fontId="18" fillId="0" borderId="1" xfId="3" applyNumberFormat="1" applyFont="1" applyBorder="1" applyAlignment="1" applyProtection="1">
      <alignment horizontal="left" vertical="center"/>
      <protection locked="0"/>
    </xf>
    <xf numFmtId="177" fontId="5" fillId="0" borderId="1" xfId="3" applyNumberFormat="1" applyFont="1" applyBorder="1" applyAlignment="1" applyProtection="1">
      <alignment horizontal="center" vertical="center"/>
    </xf>
    <xf numFmtId="177" fontId="7" fillId="0" borderId="1" xfId="3" applyNumberFormat="1" applyFont="1" applyBorder="1" applyAlignment="1" applyProtection="1">
      <alignment horizontal="center" vertical="center" wrapText="1"/>
    </xf>
    <xf numFmtId="177" fontId="16" fillId="0" borderId="8" xfId="3" applyNumberFormat="1" applyFont="1" applyBorder="1" applyAlignment="1" applyProtection="1">
      <alignment horizontal="center" vertical="center" wrapText="1"/>
      <protection locked="0"/>
    </xf>
    <xf numFmtId="177" fontId="5" fillId="4" borderId="8" xfId="3" applyNumberFormat="1" applyFont="1" applyFill="1" applyBorder="1" applyAlignment="1" applyProtection="1">
      <alignment vertical="center"/>
      <protection locked="0"/>
    </xf>
    <xf numFmtId="177" fontId="7" fillId="0" borderId="12" xfId="3" applyNumberFormat="1" applyFont="1" applyFill="1" applyBorder="1" applyAlignment="1" applyProtection="1">
      <alignment horizontal="center" vertical="center" wrapText="1"/>
    </xf>
    <xf numFmtId="177" fontId="7" fillId="0" borderId="12" xfId="3" applyNumberFormat="1" applyFont="1" applyFill="1" applyBorder="1" applyAlignment="1" applyProtection="1">
      <alignment vertical="center"/>
    </xf>
    <xf numFmtId="177" fontId="7" fillId="0" borderId="1" xfId="3" applyNumberFormat="1" applyFont="1" applyBorder="1" applyAlignment="1" applyProtection="1">
      <alignment horizontal="center" vertical="center"/>
      <protection locked="0"/>
    </xf>
    <xf numFmtId="177" fontId="6" fillId="0" borderId="8" xfId="3" applyNumberFormat="1" applyFont="1" applyBorder="1" applyAlignment="1" applyProtection="1">
      <alignment vertical="center"/>
    </xf>
    <xf numFmtId="177" fontId="6" fillId="0" borderId="1" xfId="3" applyNumberFormat="1" applyFont="1" applyBorder="1" applyAlignment="1" applyProtection="1">
      <alignment vertical="center"/>
    </xf>
    <xf numFmtId="177" fontId="6" fillId="0" borderId="1" xfId="3" applyNumberFormat="1" applyFont="1" applyBorder="1" applyAlignment="1" applyProtection="1">
      <alignment horizontal="center" vertical="center"/>
      <protection locked="0"/>
    </xf>
    <xf numFmtId="177" fontId="15" fillId="0" borderId="1" xfId="3" applyNumberFormat="1" applyFont="1" applyBorder="1" applyAlignment="1" applyProtection="1">
      <alignment vertical="center"/>
      <protection locked="0"/>
    </xf>
    <xf numFmtId="177" fontId="7" fillId="0" borderId="1" xfId="3" applyNumberFormat="1" applyFont="1" applyBorder="1" applyAlignment="1" applyProtection="1">
      <alignment vertical="center"/>
    </xf>
    <xf numFmtId="177" fontId="5" fillId="0" borderId="1" xfId="3" applyNumberFormat="1" applyFont="1" applyBorder="1" applyAlignment="1" applyProtection="1">
      <alignment horizontal="center" vertical="center" wrapText="1"/>
      <protection locked="0"/>
    </xf>
    <xf numFmtId="177" fontId="5" fillId="0" borderId="8" xfId="3" applyNumberFormat="1" applyFont="1" applyBorder="1" applyAlignment="1" applyProtection="1">
      <alignment horizontal="center" vertical="center" wrapText="1"/>
      <protection locked="0"/>
    </xf>
    <xf numFmtId="177" fontId="14" fillId="0" borderId="1" xfId="3" applyNumberFormat="1" applyFont="1" applyBorder="1" applyAlignment="1" applyProtection="1">
      <alignment horizontal="center" vertical="center" wrapText="1"/>
      <protection locked="0"/>
    </xf>
    <xf numFmtId="177" fontId="11" fillId="0" borderId="1" xfId="3" applyNumberFormat="1" applyFont="1" applyBorder="1" applyAlignment="1" applyProtection="1">
      <alignment horizontal="center" vertical="center"/>
    </xf>
    <xf numFmtId="177" fontId="15" fillId="0" borderId="4" xfId="3" applyNumberFormat="1" applyFont="1" applyBorder="1" applyAlignment="1" applyProtection="1">
      <alignment vertical="center"/>
      <protection locked="0"/>
    </xf>
    <xf numFmtId="177" fontId="15" fillId="4" borderId="1" xfId="3" applyNumberFormat="1" applyFont="1" applyFill="1" applyBorder="1" applyAlignment="1" applyProtection="1">
      <alignment vertical="center"/>
      <protection locked="0"/>
    </xf>
    <xf numFmtId="177" fontId="5" fillId="0" borderId="8" xfId="3" applyNumberFormat="1" applyFont="1" applyBorder="1" applyAlignment="1" applyProtection="1">
      <alignment vertical="center"/>
    </xf>
    <xf numFmtId="177" fontId="5" fillId="0" borderId="1" xfId="3" applyNumberFormat="1" applyFont="1" applyBorder="1" applyAlignment="1" applyProtection="1">
      <alignment vertical="center"/>
    </xf>
    <xf numFmtId="177" fontId="79" fillId="0" borderId="7" xfId="3" applyNumberFormat="1" applyFont="1" applyBorder="1" applyAlignment="1" applyProtection="1">
      <alignment horizontal="center" vertical="center" wrapText="1"/>
      <protection locked="0"/>
    </xf>
    <xf numFmtId="177" fontId="79" fillId="0" borderId="53" xfId="3" applyNumberFormat="1" applyFont="1" applyBorder="1" applyAlignment="1" applyProtection="1">
      <alignment horizontal="center" vertical="center" wrapText="1"/>
      <protection locked="0"/>
    </xf>
    <xf numFmtId="177" fontId="7" fillId="0" borderId="0" xfId="3" applyNumberFormat="1" applyFont="1" applyBorder="1" applyAlignment="1" applyProtection="1">
      <alignment horizontal="center" vertical="center"/>
      <protection locked="0"/>
    </xf>
    <xf numFmtId="177" fontId="6" fillId="0" borderId="0" xfId="3" applyNumberFormat="1" applyFont="1" applyBorder="1" applyAlignment="1" applyProtection="1">
      <alignment vertical="center"/>
    </xf>
    <xf numFmtId="177" fontId="5" fillId="0" borderId="19" xfId="3" applyNumberFormat="1" applyFont="1" applyBorder="1" applyAlignment="1" applyProtection="1">
      <alignment horizontal="center" vertical="center" wrapText="1"/>
      <protection locked="0"/>
    </xf>
    <xf numFmtId="177" fontId="79" fillId="0" borderId="3" xfId="3" applyNumberFormat="1" applyFont="1" applyBorder="1" applyAlignment="1" applyProtection="1">
      <alignment horizontal="center" vertical="center" wrapText="1"/>
      <protection locked="0"/>
    </xf>
    <xf numFmtId="177" fontId="79" fillId="0" borderId="58" xfId="3" applyNumberFormat="1" applyFont="1" applyBorder="1" applyAlignment="1" applyProtection="1">
      <alignment horizontal="center" vertical="center" wrapText="1"/>
      <protection locked="0"/>
    </xf>
    <xf numFmtId="177" fontId="5" fillId="0" borderId="2" xfId="3" applyNumberFormat="1" applyFont="1" applyBorder="1" applyAlignment="1" applyProtection="1">
      <alignment horizontal="center" vertical="center" wrapText="1"/>
      <protection locked="0"/>
    </xf>
    <xf numFmtId="177" fontId="30" fillId="0" borderId="0" xfId="3" applyNumberFormat="1" applyFont="1" applyBorder="1" applyAlignment="1" applyProtection="1">
      <alignment vertical="center"/>
    </xf>
    <xf numFmtId="177" fontId="5" fillId="0" borderId="5" xfId="3" applyNumberFormat="1" applyFont="1" applyBorder="1" applyAlignment="1" applyProtection="1">
      <alignment vertical="center"/>
      <protection locked="0"/>
    </xf>
    <xf numFmtId="177" fontId="7" fillId="0" borderId="5" xfId="3" applyNumberFormat="1" applyFont="1" applyBorder="1" applyAlignment="1" applyProtection="1">
      <alignment vertical="center"/>
      <protection locked="0"/>
    </xf>
    <xf numFmtId="177" fontId="5" fillId="0" borderId="0" xfId="3" applyNumberFormat="1" applyFont="1" applyAlignment="1" applyProtection="1">
      <alignment vertical="center"/>
      <protection locked="0"/>
    </xf>
    <xf numFmtId="177" fontId="5" fillId="4" borderId="1" xfId="3" applyNumberFormat="1" applyFont="1" applyFill="1" applyBorder="1" applyAlignment="1" applyProtection="1">
      <alignment horizontal="center" vertical="center"/>
      <protection locked="0"/>
    </xf>
    <xf numFmtId="177" fontId="5" fillId="0" borderId="4" xfId="3" applyNumberFormat="1" applyFont="1" applyBorder="1" applyAlignment="1" applyProtection="1">
      <alignment horizontal="center" vertical="center"/>
    </xf>
    <xf numFmtId="177" fontId="5" fillId="0" borderId="1" xfId="4" applyNumberFormat="1" applyFont="1" applyBorder="1" applyAlignment="1" applyProtection="1">
      <alignment horizontal="center" vertical="center"/>
    </xf>
    <xf numFmtId="0" fontId="34" fillId="6" borderId="0" xfId="8" applyFont="1" applyFill="1" applyBorder="1" applyAlignment="1"/>
    <xf numFmtId="0" fontId="7" fillId="0" borderId="0" xfId="4" applyFont="1" applyAlignment="1">
      <alignment vertical="center" wrapText="1"/>
    </xf>
    <xf numFmtId="177" fontId="7" fillId="0" borderId="0" xfId="3" applyNumberFormat="1" applyFont="1" applyAlignment="1" applyProtection="1">
      <alignment vertical="center"/>
      <protection locked="0"/>
    </xf>
    <xf numFmtId="49" fontId="66" fillId="0" borderId="0" xfId="3" applyNumberFormat="1" applyFont="1" applyAlignment="1" applyProtection="1">
      <alignment horizontal="left" vertical="center" indent="1"/>
      <protection locked="0"/>
    </xf>
    <xf numFmtId="177" fontId="5" fillId="0" borderId="0" xfId="3" applyNumberFormat="1" applyFont="1" applyFill="1">
      <alignment vertical="center"/>
    </xf>
    <xf numFmtId="181" fontId="5" fillId="0" borderId="0" xfId="4" applyNumberFormat="1" applyFont="1">
      <alignment vertical="center"/>
    </xf>
    <xf numFmtId="182" fontId="5" fillId="0" borderId="0" xfId="4" applyNumberFormat="1" applyFont="1">
      <alignment vertical="center"/>
    </xf>
    <xf numFmtId="0" fontId="5" fillId="0" borderId="0" xfId="4" applyFont="1" applyFill="1" applyAlignment="1">
      <alignment horizontal="left"/>
    </xf>
    <xf numFmtId="0" fontId="5" fillId="0" borderId="0" xfId="4" applyFont="1" applyAlignment="1">
      <alignment horizontal="right" vertical="center"/>
    </xf>
    <xf numFmtId="177" fontId="5" fillId="0" borderId="0" xfId="3" applyNumberFormat="1" applyFont="1" applyFill="1" applyBorder="1" applyAlignment="1">
      <alignment vertical="top" wrapText="1"/>
    </xf>
    <xf numFmtId="181" fontId="5" fillId="0" borderId="59" xfId="4" applyNumberFormat="1" applyFont="1" applyBorder="1">
      <alignment vertical="center"/>
    </xf>
    <xf numFmtId="0" fontId="5" fillId="0" borderId="59" xfId="4" applyFont="1" applyBorder="1">
      <alignment vertical="center"/>
    </xf>
    <xf numFmtId="182" fontId="5" fillId="0" borderId="4" xfId="4" applyNumberFormat="1" applyFont="1" applyBorder="1" applyAlignment="1" applyProtection="1">
      <alignment horizontal="center" vertical="center"/>
      <protection locked="0"/>
    </xf>
    <xf numFmtId="0" fontId="5" fillId="3" borderId="1" xfId="4" applyFont="1" applyFill="1" applyBorder="1" applyAlignment="1" applyProtection="1">
      <alignment horizontal="center" vertical="center"/>
      <protection locked="0"/>
    </xf>
    <xf numFmtId="0" fontId="15" fillId="0" borderId="1" xfId="4" applyFont="1" applyFill="1" applyBorder="1" applyAlignment="1" applyProtection="1">
      <alignment horizontal="center" vertical="center" wrapText="1"/>
      <protection locked="0"/>
    </xf>
    <xf numFmtId="181" fontId="5" fillId="0" borderId="1" xfId="4" applyNumberFormat="1" applyFont="1" applyBorder="1" applyAlignment="1">
      <alignment vertical="center"/>
    </xf>
    <xf numFmtId="182" fontId="5" fillId="0" borderId="4" xfId="4" applyNumberFormat="1" applyFont="1" applyBorder="1" applyAlignment="1">
      <alignment horizontal="center" vertical="center"/>
    </xf>
    <xf numFmtId="0" fontId="15" fillId="0" borderId="1" xfId="4" applyFont="1" applyFill="1" applyBorder="1" applyAlignment="1">
      <alignment horizontal="center" vertical="center" wrapText="1"/>
    </xf>
    <xf numFmtId="0" fontId="15" fillId="0" borderId="1" xfId="4" applyFont="1" applyFill="1" applyBorder="1" applyAlignment="1">
      <alignment horizontal="center" vertical="top" wrapText="1"/>
    </xf>
    <xf numFmtId="0" fontId="5" fillId="0" borderId="1" xfId="4" applyFont="1" applyFill="1" applyBorder="1">
      <alignment vertical="center"/>
    </xf>
    <xf numFmtId="0" fontId="5" fillId="0" borderId="1" xfId="4" applyFont="1" applyFill="1" applyBorder="1" applyAlignment="1">
      <alignment horizontal="left" vertical="center" wrapText="1"/>
    </xf>
    <xf numFmtId="182" fontId="5" fillId="0" borderId="4" xfId="4" applyNumberFormat="1" applyFont="1" applyFill="1" applyBorder="1" applyAlignment="1">
      <alignment horizontal="center" vertical="center"/>
    </xf>
    <xf numFmtId="183" fontId="15" fillId="0" borderId="1" xfId="4" quotePrefix="1" applyNumberFormat="1" applyFont="1" applyFill="1" applyBorder="1" applyAlignment="1">
      <alignment horizontal="center" vertical="center" wrapText="1"/>
    </xf>
    <xf numFmtId="0" fontId="5" fillId="0" borderId="1" xfId="4" applyFont="1" applyFill="1" applyBorder="1" applyAlignment="1">
      <alignment vertical="center" wrapText="1"/>
    </xf>
    <xf numFmtId="181" fontId="5" fillId="0" borderId="5" xfId="4" applyNumberFormat="1" applyFont="1" applyFill="1" applyBorder="1" applyAlignment="1">
      <alignment vertical="center"/>
    </xf>
    <xf numFmtId="181" fontId="5" fillId="0" borderId="59" xfId="4" applyNumberFormat="1" applyFont="1" applyFill="1" applyBorder="1">
      <alignment vertical="center"/>
    </xf>
    <xf numFmtId="181" fontId="5" fillId="0" borderId="1" xfId="4" applyNumberFormat="1" applyFont="1" applyFill="1" applyBorder="1" applyAlignment="1">
      <alignment vertical="center"/>
    </xf>
    <xf numFmtId="0" fontId="7" fillId="0" borderId="0" xfId="4" applyFont="1" applyFill="1" applyBorder="1" applyAlignment="1" applyProtection="1"/>
    <xf numFmtId="179" fontId="5" fillId="0" borderId="1" xfId="4" applyNumberFormat="1" applyFont="1" applyBorder="1" applyAlignment="1">
      <alignment horizontal="center" vertical="center"/>
    </xf>
    <xf numFmtId="176" fontId="5" fillId="0" borderId="1" xfId="4" applyNumberFormat="1" applyFont="1" applyBorder="1" applyAlignment="1">
      <alignment horizontal="center" vertical="center"/>
    </xf>
    <xf numFmtId="176" fontId="5" fillId="0" borderId="4" xfId="4" applyNumberFormat="1" applyFont="1" applyBorder="1" applyAlignment="1">
      <alignment horizontal="center" vertical="center"/>
    </xf>
    <xf numFmtId="177" fontId="5" fillId="0" borderId="0" xfId="3"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181" fontId="5" fillId="0" borderId="1" xfId="4" applyNumberFormat="1" applyFont="1" applyFill="1" applyBorder="1" applyAlignment="1">
      <alignment horizontal="center" vertical="center" wrapText="1"/>
    </xf>
    <xf numFmtId="0" fontId="38" fillId="0" borderId="1" xfId="4" applyFont="1" applyFill="1" applyBorder="1" applyAlignment="1">
      <alignment horizontal="center" vertical="center" wrapText="1"/>
    </xf>
    <xf numFmtId="182" fontId="5" fillId="0" borderId="1" xfId="4" applyNumberFormat="1" applyFont="1" applyFill="1" applyBorder="1" applyAlignment="1">
      <alignment horizontal="center" vertical="center" wrapText="1"/>
    </xf>
    <xf numFmtId="0" fontId="14" fillId="0" borderId="1" xfId="4" applyFont="1" applyFill="1" applyBorder="1" applyAlignment="1">
      <alignment horizontal="center" vertical="center" wrapText="1"/>
    </xf>
    <xf numFmtId="0" fontId="16" fillId="0" borderId="0" xfId="4" applyFont="1" applyFill="1" applyBorder="1" applyAlignment="1">
      <alignment horizontal="center"/>
    </xf>
    <xf numFmtId="177" fontId="6" fillId="0" borderId="2" xfId="3" applyNumberFormat="1" applyFont="1" applyBorder="1" applyAlignment="1" applyProtection="1">
      <alignment horizontal="center" vertical="center"/>
    </xf>
    <xf numFmtId="177" fontId="6" fillId="4" borderId="2" xfId="3" applyNumberFormat="1" applyFont="1" applyFill="1" applyBorder="1" applyAlignment="1" applyProtection="1">
      <alignment horizontal="center" vertical="center"/>
      <protection locked="0"/>
    </xf>
    <xf numFmtId="177" fontId="14" fillId="0" borderId="1" xfId="3" applyNumberFormat="1" applyFont="1" applyBorder="1" applyAlignment="1" applyProtection="1">
      <alignment horizontal="center" vertical="center" wrapText="1"/>
      <protection locked="0"/>
    </xf>
    <xf numFmtId="0" fontId="5" fillId="0" borderId="1" xfId="4" applyFont="1" applyBorder="1" applyAlignment="1">
      <alignment horizontal="center" vertical="center"/>
    </xf>
    <xf numFmtId="0" fontId="5" fillId="0" borderId="1" xfId="4" applyFont="1" applyFill="1" applyBorder="1" applyAlignment="1">
      <alignment horizontal="center" vertical="center" wrapText="1"/>
    </xf>
    <xf numFmtId="177" fontId="83" fillId="0" borderId="1" xfId="3" applyNumberFormat="1" applyFont="1" applyFill="1" applyBorder="1" applyAlignment="1" applyProtection="1">
      <alignment vertical="center"/>
    </xf>
    <xf numFmtId="177" fontId="3" fillId="0" borderId="1" xfId="3" applyNumberFormat="1" applyFont="1" applyFill="1" applyBorder="1" applyAlignment="1" applyProtection="1">
      <alignment vertical="center"/>
    </xf>
    <xf numFmtId="177" fontId="2" fillId="0" borderId="1" xfId="3" applyNumberFormat="1" applyFont="1" applyBorder="1" applyAlignment="1" applyProtection="1">
      <alignment horizontal="center" vertical="center" wrapText="1"/>
    </xf>
    <xf numFmtId="177" fontId="5" fillId="0" borderId="0" xfId="3" applyNumberFormat="1" applyFont="1" applyBorder="1" applyAlignment="1" applyProtection="1">
      <alignment horizontal="center" vertical="center" wrapText="1"/>
    </xf>
    <xf numFmtId="177" fontId="5" fillId="0" borderId="0" xfId="4" applyNumberFormat="1" applyFont="1" applyBorder="1" applyAlignment="1" applyProtection="1">
      <alignment horizontal="center" vertical="center"/>
    </xf>
    <xf numFmtId="177" fontId="2" fillId="0" borderId="1" xfId="3" applyNumberFormat="1" applyFont="1" applyFill="1" applyBorder="1" applyAlignment="1" applyProtection="1">
      <alignment vertical="center"/>
    </xf>
    <xf numFmtId="177" fontId="2" fillId="0" borderId="1" xfId="3" applyNumberFormat="1" applyFont="1" applyFill="1" applyBorder="1" applyAlignment="1" applyProtection="1">
      <alignment horizontal="center" vertical="center" wrapText="1"/>
    </xf>
    <xf numFmtId="177" fontId="5" fillId="0" borderId="0" xfId="3" applyNumberFormat="1" applyFont="1" applyBorder="1" applyAlignment="1" applyProtection="1">
      <alignment vertical="center"/>
      <protection locked="0"/>
    </xf>
    <xf numFmtId="177" fontId="2" fillId="0" borderId="1" xfId="3" applyNumberFormat="1" applyFont="1" applyFill="1" applyBorder="1" applyAlignment="1" applyProtection="1">
      <alignment vertical="center" wrapText="1"/>
    </xf>
    <xf numFmtId="177" fontId="0" fillId="0" borderId="1" xfId="3" applyNumberFormat="1" applyFont="1" applyFill="1" applyBorder="1" applyAlignment="1" applyProtection="1">
      <alignment horizontal="center" vertical="center" wrapText="1"/>
    </xf>
    <xf numFmtId="177" fontId="84" fillId="0" borderId="0" xfId="3" applyNumberFormat="1" applyFont="1" applyAlignment="1" applyProtection="1">
      <alignment vertical="center"/>
    </xf>
    <xf numFmtId="177" fontId="85" fillId="0" borderId="0" xfId="3" applyNumberFormat="1" applyFont="1" applyAlignment="1" applyProtection="1">
      <alignment vertical="center"/>
    </xf>
    <xf numFmtId="177" fontId="12" fillId="0" borderId="1" xfId="3" applyNumberFormat="1" applyFont="1" applyBorder="1" applyAlignment="1" applyProtection="1">
      <alignment horizontal="center" vertical="center" wrapText="1"/>
      <protection locked="0"/>
    </xf>
    <xf numFmtId="177" fontId="78" fillId="0" borderId="1" xfId="3" applyNumberFormat="1" applyFont="1" applyBorder="1" applyAlignment="1" applyProtection="1">
      <alignment horizontal="center" vertical="center" wrapText="1"/>
      <protection locked="0"/>
    </xf>
    <xf numFmtId="177" fontId="5" fillId="4" borderId="1" xfId="3" applyNumberFormat="1" applyFont="1" applyFill="1" applyBorder="1" applyAlignment="1" applyProtection="1">
      <alignment horizontal="center" vertical="center" wrapText="1"/>
      <protection locked="0"/>
    </xf>
    <xf numFmtId="0" fontId="5" fillId="4" borderId="1" xfId="4" applyFont="1" applyFill="1" applyBorder="1" applyAlignment="1" applyProtection="1">
      <alignment horizontal="center" vertical="center" wrapText="1"/>
      <protection locked="0"/>
    </xf>
    <xf numFmtId="0" fontId="73" fillId="0" borderId="0" xfId="5" applyFont="1" applyAlignment="1">
      <alignment horizontal="center" vertical="center"/>
    </xf>
    <xf numFmtId="0" fontId="74" fillId="0" borderId="0" xfId="5" applyFont="1" applyAlignment="1">
      <alignment horizontal="left" vertical="center" wrapText="1"/>
    </xf>
    <xf numFmtId="0" fontId="6" fillId="0" borderId="10" xfId="0" applyFont="1" applyFill="1" applyBorder="1" applyAlignment="1" applyProtection="1">
      <alignment horizontal="center"/>
    </xf>
    <xf numFmtId="0" fontId="14" fillId="2" borderId="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31" fillId="0" borderId="0" xfId="5" applyFont="1" applyAlignment="1">
      <alignment horizontal="center" vertical="center" wrapText="1"/>
    </xf>
    <xf numFmtId="0" fontId="30" fillId="0" borderId="0" xfId="5" applyFont="1" applyAlignment="1">
      <alignment horizontal="center" vertical="center" wrapText="1"/>
    </xf>
    <xf numFmtId="0" fontId="29" fillId="0" borderId="10" xfId="5" applyFont="1" applyBorder="1" applyAlignment="1">
      <alignment horizontal="right" vertical="center" wrapText="1"/>
    </xf>
    <xf numFmtId="0" fontId="7" fillId="0" borderId="7"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32" fillId="0" borderId="24" xfId="7" applyFont="1" applyFill="1" applyBorder="1" applyAlignment="1">
      <alignment horizontal="center" vertical="center"/>
    </xf>
    <xf numFmtId="0" fontId="32" fillId="0" borderId="1" xfId="7" applyFont="1" applyFill="1" applyBorder="1" applyAlignment="1">
      <alignment horizontal="center" vertical="center"/>
    </xf>
    <xf numFmtId="0" fontId="32" fillId="0" borderId="23" xfId="7" applyFont="1" applyFill="1" applyBorder="1" applyAlignment="1">
      <alignment horizontal="center" vertical="center"/>
    </xf>
    <xf numFmtId="0" fontId="32" fillId="0" borderId="2" xfId="7" applyFont="1" applyFill="1" applyBorder="1" applyAlignment="1">
      <alignment horizontal="center" vertical="center"/>
    </xf>
    <xf numFmtId="0" fontId="5" fillId="0" borderId="5" xfId="7" applyFont="1" applyFill="1" applyBorder="1" applyAlignment="1">
      <alignment horizontal="left" vertical="center"/>
    </xf>
    <xf numFmtId="0" fontId="5" fillId="0" borderId="19" xfId="7" applyFont="1" applyFill="1" applyBorder="1" applyAlignment="1">
      <alignment horizontal="left" vertical="center"/>
    </xf>
    <xf numFmtId="179" fontId="5" fillId="0" borderId="5" xfId="7" applyNumberFormat="1" applyFont="1" applyFill="1" applyBorder="1" applyAlignment="1">
      <alignment horizontal="center" vertical="center" wrapText="1"/>
    </xf>
    <xf numFmtId="179" fontId="5" fillId="0" borderId="19" xfId="7" applyNumberFormat="1" applyFont="1" applyFill="1" applyBorder="1" applyAlignment="1">
      <alignment horizontal="center" vertical="center" wrapText="1"/>
    </xf>
    <xf numFmtId="0" fontId="31" fillId="0" borderId="0" xfId="7" applyFont="1" applyAlignment="1">
      <alignment horizontal="center" vertical="center"/>
    </xf>
    <xf numFmtId="0" fontId="30" fillId="0" borderId="0" xfId="7" applyFont="1" applyAlignment="1">
      <alignment horizontal="center" vertical="center"/>
    </xf>
    <xf numFmtId="0" fontId="32" fillId="0" borderId="29" xfId="7" applyFont="1" applyBorder="1" applyAlignment="1">
      <alignment horizontal="center" vertical="center"/>
    </xf>
    <xf numFmtId="0" fontId="32" fillId="0" borderId="28" xfId="7" applyFont="1" applyBorder="1" applyAlignment="1">
      <alignment horizontal="center" vertical="center"/>
    </xf>
    <xf numFmtId="0" fontId="32" fillId="0" borderId="27" xfId="7" applyFont="1" applyBorder="1" applyAlignment="1">
      <alignment horizontal="center" vertical="center"/>
    </xf>
    <xf numFmtId="0" fontId="37" fillId="0" borderId="21" xfId="7" applyFont="1" applyBorder="1" applyAlignment="1">
      <alignment horizontal="center" vertical="center" wrapText="1"/>
    </xf>
    <xf numFmtId="0" fontId="37" fillId="0" borderId="20" xfId="7" applyFont="1" applyBorder="1" applyAlignment="1">
      <alignment horizontal="center" vertical="center" wrapText="1"/>
    </xf>
    <xf numFmtId="179" fontId="37" fillId="0" borderId="5" xfId="7" applyNumberFormat="1" applyFont="1" applyBorder="1" applyAlignment="1">
      <alignment horizontal="center" vertical="center" wrapText="1"/>
    </xf>
    <xf numFmtId="179" fontId="37" fillId="0" borderId="2" xfId="7" applyNumberFormat="1" applyFont="1" applyBorder="1" applyAlignment="1">
      <alignment horizontal="center" vertical="center" wrapText="1"/>
    </xf>
    <xf numFmtId="0" fontId="37" fillId="0" borderId="4" xfId="7" applyFont="1" applyBorder="1" applyAlignment="1">
      <alignment horizontal="center" vertical="center"/>
    </xf>
    <xf numFmtId="0" fontId="32" fillId="0" borderId="8" xfId="7" applyFont="1" applyBorder="1" applyAlignment="1">
      <alignment horizontal="center" vertical="center"/>
    </xf>
    <xf numFmtId="0" fontId="32" fillId="0" borderId="22" xfId="7" applyFont="1" applyFill="1" applyBorder="1" applyAlignment="1">
      <alignment horizontal="center" vertical="center"/>
    </xf>
    <xf numFmtId="0" fontId="32" fillId="0" borderId="17" xfId="7" applyFont="1" applyFill="1" applyBorder="1" applyAlignment="1">
      <alignment horizontal="center" vertical="center"/>
    </xf>
    <xf numFmtId="0" fontId="5" fillId="0" borderId="23" xfId="7" applyFont="1" applyBorder="1" applyAlignment="1">
      <alignment horizontal="center" vertical="center"/>
    </xf>
    <xf numFmtId="0" fontId="5" fillId="0" borderId="2" xfId="7" applyFont="1" applyBorder="1" applyAlignment="1">
      <alignment horizontal="center" vertical="center"/>
    </xf>
    <xf numFmtId="179" fontId="12" fillId="0" borderId="21" xfId="7" applyNumberFormat="1" applyFont="1" applyBorder="1" applyAlignment="1">
      <alignment horizontal="center" vertical="center"/>
    </xf>
    <xf numFmtId="179" fontId="12" fillId="0" borderId="20" xfId="7" applyNumberFormat="1" applyFont="1" applyBorder="1" applyAlignment="1">
      <alignment horizontal="center" vertical="center"/>
    </xf>
    <xf numFmtId="179" fontId="12" fillId="0" borderId="5" xfId="7" applyNumberFormat="1" applyFont="1" applyBorder="1" applyAlignment="1">
      <alignment horizontal="center" vertical="center"/>
    </xf>
    <xf numFmtId="179" fontId="12" fillId="0" borderId="2" xfId="7" applyNumberFormat="1" applyFont="1" applyBorder="1" applyAlignment="1">
      <alignment horizontal="center" vertical="center"/>
    </xf>
    <xf numFmtId="0" fontId="32" fillId="0" borderId="23" xfId="7" applyFont="1" applyBorder="1" applyAlignment="1">
      <alignment horizontal="center" vertical="center" wrapText="1"/>
    </xf>
    <xf numFmtId="0" fontId="32" fillId="0" borderId="2" xfId="7" applyFont="1" applyBorder="1" applyAlignment="1">
      <alignment horizontal="center" vertical="center"/>
    </xf>
    <xf numFmtId="179" fontId="35" fillId="0" borderId="23" xfId="7" applyNumberFormat="1" applyFont="1" applyFill="1" applyBorder="1" applyAlignment="1">
      <alignment horizontal="center" vertical="center" wrapText="1"/>
    </xf>
    <xf numFmtId="179" fontId="35" fillId="0" borderId="2" xfId="7" applyNumberFormat="1" applyFont="1" applyFill="1" applyBorder="1" applyAlignment="1">
      <alignment horizontal="center" vertical="center" wrapText="1"/>
    </xf>
    <xf numFmtId="179" fontId="35" fillId="0" borderId="23" xfId="7" applyNumberFormat="1" applyFont="1" applyBorder="1" applyAlignment="1">
      <alignment horizontal="center" vertical="center"/>
    </xf>
    <xf numFmtId="179" fontId="35" fillId="0" borderId="2" xfId="7" applyNumberFormat="1" applyFont="1" applyBorder="1" applyAlignment="1">
      <alignment horizontal="center" vertical="center"/>
    </xf>
    <xf numFmtId="0" fontId="35" fillId="0" borderId="25" xfId="7" applyFont="1" applyBorder="1" applyAlignment="1">
      <alignment horizontal="center" vertical="center"/>
    </xf>
    <xf numFmtId="0" fontId="35" fillId="0" borderId="20" xfId="7" applyFont="1" applyBorder="1" applyAlignment="1">
      <alignment horizontal="center" vertical="center"/>
    </xf>
    <xf numFmtId="0" fontId="35" fillId="0" borderId="23" xfId="7" applyFont="1" applyFill="1" applyBorder="1" applyAlignment="1">
      <alignment horizontal="center" vertical="center" wrapText="1"/>
    </xf>
    <xf numFmtId="0" fontId="35" fillId="0" borderId="2" xfId="7" applyFont="1" applyFill="1" applyBorder="1" applyAlignment="1">
      <alignment horizontal="center" vertical="center" wrapText="1"/>
    </xf>
    <xf numFmtId="0" fontId="35" fillId="0" borderId="23" xfId="7" applyFont="1" applyBorder="1" applyAlignment="1">
      <alignment horizontal="center" vertical="center"/>
    </xf>
    <xf numFmtId="0" fontId="35" fillId="0" borderId="2" xfId="7" applyFont="1" applyBorder="1" applyAlignment="1">
      <alignment horizontal="center" vertical="center"/>
    </xf>
    <xf numFmtId="0" fontId="35" fillId="0" borderId="23" xfId="7" applyFont="1" applyBorder="1" applyAlignment="1">
      <alignment horizontal="center"/>
    </xf>
    <xf numFmtId="0" fontId="35" fillId="0" borderId="2" xfId="7" applyFont="1" applyBorder="1" applyAlignment="1">
      <alignment horizontal="center"/>
    </xf>
    <xf numFmtId="179" fontId="32" fillId="0" borderId="23" xfId="7" applyNumberFormat="1" applyFont="1" applyFill="1" applyBorder="1" applyAlignment="1">
      <alignment horizontal="center" vertical="center"/>
    </xf>
    <xf numFmtId="179" fontId="32" fillId="0" borderId="2" xfId="7" applyNumberFormat="1" applyFont="1" applyFill="1" applyBorder="1" applyAlignment="1">
      <alignment horizontal="center" vertical="center"/>
    </xf>
    <xf numFmtId="179" fontId="36" fillId="0" borderId="24" xfId="7" applyNumberFormat="1" applyFont="1" applyFill="1" applyBorder="1" applyAlignment="1">
      <alignment horizontal="center" vertical="center"/>
    </xf>
    <xf numFmtId="179" fontId="36" fillId="0" borderId="1" xfId="7" applyNumberFormat="1" applyFont="1" applyFill="1" applyBorder="1" applyAlignment="1">
      <alignment horizontal="center" vertical="center"/>
    </xf>
    <xf numFmtId="179" fontId="5" fillId="0" borderId="2" xfId="7" applyNumberFormat="1" applyFont="1" applyFill="1" applyBorder="1" applyAlignment="1">
      <alignment horizontal="center" vertical="center" wrapText="1"/>
    </xf>
    <xf numFmtId="0" fontId="5" fillId="0" borderId="2" xfId="7" applyFont="1" applyFill="1" applyBorder="1" applyAlignment="1">
      <alignment horizontal="left" vertical="center"/>
    </xf>
    <xf numFmtId="0" fontId="49" fillId="0" borderId="0" xfId="9" applyFont="1" applyAlignment="1">
      <alignment horizontal="center" vertical="center"/>
    </xf>
    <xf numFmtId="0" fontId="41" fillId="0" borderId="0" xfId="9" applyFont="1" applyAlignment="1">
      <alignment vertical="center"/>
    </xf>
    <xf numFmtId="0" fontId="42" fillId="0" borderId="33" xfId="9" applyFont="1" applyBorder="1" applyAlignment="1">
      <alignment horizontal="left" vertical="top" wrapText="1"/>
    </xf>
    <xf numFmtId="0" fontId="44" fillId="0" borderId="31" xfId="9" applyFont="1" applyBorder="1" applyAlignment="1">
      <alignment vertical="center"/>
    </xf>
    <xf numFmtId="0" fontId="47" fillId="0" borderId="35" xfId="9" applyFont="1" applyBorder="1" applyAlignment="1">
      <alignment horizontal="left" vertical="top" wrapText="1"/>
    </xf>
    <xf numFmtId="0" fontId="44" fillId="0" borderId="34" xfId="9" applyFont="1" applyBorder="1" applyAlignment="1">
      <alignment vertical="center"/>
    </xf>
    <xf numFmtId="0" fontId="44" fillId="0" borderId="30" xfId="9" applyFont="1" applyBorder="1" applyAlignment="1">
      <alignment vertical="center"/>
    </xf>
    <xf numFmtId="0" fontId="42" fillId="0" borderId="35" xfId="9" applyFont="1" applyBorder="1" applyAlignment="1">
      <alignment horizontal="center" vertical="center"/>
    </xf>
    <xf numFmtId="0" fontId="42" fillId="0" borderId="33" xfId="9" applyFont="1" applyBorder="1" applyAlignment="1">
      <alignment horizontal="left" vertical="center" wrapText="1"/>
    </xf>
    <xf numFmtId="0" fontId="44" fillId="0" borderId="32" xfId="9" applyFont="1" applyBorder="1" applyAlignment="1">
      <alignment vertical="center"/>
    </xf>
    <xf numFmtId="0" fontId="42" fillId="0" borderId="33" xfId="9" applyFont="1" applyBorder="1" applyAlignment="1">
      <alignment horizontal="center" vertical="center"/>
    </xf>
    <xf numFmtId="0" fontId="42" fillId="0" borderId="33" xfId="9" applyFont="1" applyBorder="1" applyAlignment="1">
      <alignment vertical="center"/>
    </xf>
    <xf numFmtId="0" fontId="45" fillId="0" borderId="35" xfId="9" applyFont="1" applyBorder="1" applyAlignment="1">
      <alignment horizontal="left" vertical="center" wrapText="1"/>
    </xf>
    <xf numFmtId="0" fontId="42" fillId="0" borderId="32" xfId="9" applyFont="1" applyBorder="1" applyAlignment="1">
      <alignment horizontal="center" vertical="center"/>
    </xf>
    <xf numFmtId="0" fontId="60" fillId="19" borderId="0" xfId="9" applyFont="1" applyFill="1" applyBorder="1" applyAlignment="1">
      <alignment horizontal="center" vertical="center"/>
    </xf>
    <xf numFmtId="0" fontId="44" fillId="0" borderId="0" xfId="9" applyFont="1" applyBorder="1" applyAlignment="1">
      <alignment vertical="center"/>
    </xf>
    <xf numFmtId="0" fontId="47" fillId="0" borderId="35" xfId="9" applyFont="1" applyBorder="1" applyAlignment="1">
      <alignment horizontal="center" vertical="center"/>
    </xf>
    <xf numFmtId="0" fontId="42" fillId="0" borderId="33" xfId="9" applyFont="1" applyBorder="1" applyAlignment="1">
      <alignment horizontal="left" vertical="center"/>
    </xf>
    <xf numFmtId="0" fontId="42" fillId="0" borderId="35" xfId="9" applyFont="1" applyBorder="1" applyAlignment="1">
      <alignment horizontal="left" vertical="center"/>
    </xf>
    <xf numFmtId="0" fontId="42" fillId="0" borderId="35" xfId="9" applyFont="1" applyBorder="1" applyAlignment="1">
      <alignment vertical="center"/>
    </xf>
    <xf numFmtId="0" fontId="42" fillId="0" borderId="35" xfId="9" applyFont="1" applyBorder="1" applyAlignment="1">
      <alignment horizontal="center" vertical="center" wrapText="1"/>
    </xf>
    <xf numFmtId="179" fontId="42" fillId="0" borderId="35" xfId="9" applyNumberFormat="1" applyFont="1" applyBorder="1" applyAlignment="1">
      <alignment horizontal="right" vertical="center"/>
    </xf>
    <xf numFmtId="0" fontId="42" fillId="0" borderId="41" xfId="9" applyFont="1" applyBorder="1" applyAlignment="1">
      <alignment horizontal="center" vertical="center"/>
    </xf>
    <xf numFmtId="0" fontId="44" fillId="0" borderId="40" xfId="9" applyFont="1" applyBorder="1" applyAlignment="1">
      <alignment vertical="center"/>
    </xf>
    <xf numFmtId="0" fontId="48" fillId="0" borderId="35" xfId="9" applyFont="1" applyBorder="1" applyAlignment="1">
      <alignment horizontal="center" vertical="center" wrapText="1"/>
    </xf>
    <xf numFmtId="0" fontId="58" fillId="0" borderId="0" xfId="9" applyFont="1" applyAlignment="1">
      <alignment horizontal="center" vertical="center"/>
    </xf>
    <xf numFmtId="179" fontId="58" fillId="0" borderId="35" xfId="9" applyNumberFormat="1" applyFont="1" applyBorder="1" applyAlignment="1">
      <alignment horizontal="center" vertical="center"/>
    </xf>
    <xf numFmtId="0" fontId="5" fillId="0" borderId="34" xfId="9" applyFont="1" applyBorder="1" applyAlignment="1">
      <alignment vertical="center"/>
    </xf>
    <xf numFmtId="0" fontId="5" fillId="0" borderId="30" xfId="9" applyFont="1" applyBorder="1" applyAlignment="1">
      <alignment vertical="center"/>
    </xf>
    <xf numFmtId="0" fontId="58" fillId="0" borderId="35" xfId="9" applyFont="1" applyBorder="1" applyAlignment="1">
      <alignment horizontal="center" vertical="center"/>
    </xf>
    <xf numFmtId="0" fontId="58" fillId="0" borderId="35" xfId="9" applyFont="1" applyBorder="1" applyAlignment="1">
      <alignment horizontal="center" vertical="center" wrapText="1"/>
    </xf>
    <xf numFmtId="0" fontId="58" fillId="0" borderId="33" xfId="9" applyFont="1" applyBorder="1" applyAlignment="1">
      <alignment horizontal="center" vertical="center"/>
    </xf>
    <xf numFmtId="0" fontId="5" fillId="0" borderId="32" xfId="9" applyFont="1" applyBorder="1" applyAlignment="1">
      <alignment vertical="center"/>
    </xf>
    <xf numFmtId="0" fontId="5" fillId="0" borderId="31" xfId="9" applyFont="1" applyBorder="1" applyAlignment="1">
      <alignment vertical="center"/>
    </xf>
    <xf numFmtId="179" fontId="52" fillId="0" borderId="33" xfId="9" applyNumberFormat="1" applyFont="1" applyBorder="1" applyAlignment="1">
      <alignment horizontal="center" vertical="center"/>
    </xf>
    <xf numFmtId="0" fontId="52" fillId="0" borderId="41" xfId="9" quotePrefix="1" applyFont="1" applyBorder="1" applyAlignment="1">
      <alignment horizontal="center" vertical="center" wrapText="1"/>
    </xf>
    <xf numFmtId="0" fontId="5" fillId="0" borderId="40" xfId="9" applyFont="1" applyBorder="1" applyAlignment="1">
      <alignment vertical="center"/>
    </xf>
    <xf numFmtId="0" fontId="52" fillId="19" borderId="35" xfId="9" quotePrefix="1" applyFont="1" applyFill="1" applyBorder="1" applyAlignment="1">
      <alignment horizontal="center" vertical="center" wrapText="1"/>
    </xf>
    <xf numFmtId="0" fontId="52" fillId="0" borderId="35" xfId="9" applyFont="1" applyBorder="1" applyAlignment="1">
      <alignment horizontal="center" vertical="center" wrapText="1"/>
    </xf>
    <xf numFmtId="0" fontId="52" fillId="0" borderId="33" xfId="9" applyFont="1" applyBorder="1" applyAlignment="1">
      <alignment horizontal="center" vertical="center"/>
    </xf>
    <xf numFmtId="0" fontId="52" fillId="0" borderId="35" xfId="9" quotePrefix="1" applyFont="1" applyBorder="1" applyAlignment="1">
      <alignment horizontal="center" vertical="center" wrapText="1"/>
    </xf>
    <xf numFmtId="0" fontId="52" fillId="0" borderId="33" xfId="9" applyFont="1" applyBorder="1" applyAlignment="1">
      <alignment horizontal="center" vertical="center" wrapText="1"/>
    </xf>
    <xf numFmtId="0" fontId="5" fillId="0" borderId="31" xfId="9" applyFont="1" applyBorder="1" applyAlignment="1">
      <alignment horizontal="center" vertical="center"/>
    </xf>
    <xf numFmtId="0" fontId="63" fillId="0" borderId="0" xfId="9" applyFont="1" applyAlignment="1">
      <alignment horizontal="center" vertical="center"/>
    </xf>
    <xf numFmtId="0" fontId="64" fillId="0" borderId="0" xfId="9" applyFont="1" applyAlignment="1">
      <alignment vertical="center"/>
    </xf>
    <xf numFmtId="0" fontId="58" fillId="0" borderId="33" xfId="9" applyFont="1" applyBorder="1" applyAlignment="1">
      <alignment horizontal="left" vertical="center" wrapText="1"/>
    </xf>
    <xf numFmtId="0" fontId="5" fillId="0" borderId="15" xfId="12" applyFont="1" applyBorder="1" applyAlignment="1">
      <alignment horizontal="center" wrapText="1"/>
    </xf>
    <xf numFmtId="0" fontId="5" fillId="0" borderId="13" xfId="12" applyFont="1" applyBorder="1" applyAlignment="1">
      <alignment horizontal="center" wrapText="1"/>
    </xf>
    <xf numFmtId="0" fontId="5" fillId="0" borderId="0" xfId="4" applyFont="1" applyAlignment="1">
      <alignment horizontal="center" vertical="center"/>
    </xf>
    <xf numFmtId="0" fontId="32" fillId="0" borderId="45" xfId="12" applyFont="1" applyBorder="1" applyAlignment="1">
      <alignment horizontal="center" vertical="center"/>
    </xf>
    <xf numFmtId="0" fontId="32" fillId="0" borderId="46" xfId="12" applyFont="1" applyBorder="1" applyAlignment="1">
      <alignment horizontal="center" vertical="center"/>
    </xf>
    <xf numFmtId="0" fontId="5" fillId="0" borderId="2" xfId="12" applyFont="1" applyBorder="1" applyAlignment="1">
      <alignment horizontal="center" wrapText="1"/>
    </xf>
    <xf numFmtId="0" fontId="5" fillId="0" borderId="49" xfId="12" applyFont="1" applyBorder="1" applyAlignment="1">
      <alignment horizontal="center" wrapText="1"/>
    </xf>
    <xf numFmtId="0" fontId="5" fillId="0" borderId="1" xfId="12" applyFont="1" applyBorder="1" applyAlignment="1">
      <alignment horizontal="center" wrapText="1"/>
    </xf>
    <xf numFmtId="0" fontId="5" fillId="0" borderId="17" xfId="12" applyFont="1" applyBorder="1" applyAlignment="1">
      <alignment horizontal="center" wrapText="1"/>
    </xf>
    <xf numFmtId="0" fontId="5" fillId="0" borderId="4" xfId="12" applyFont="1" applyBorder="1" applyAlignment="1">
      <alignment horizontal="left" wrapText="1"/>
    </xf>
    <xf numFmtId="0" fontId="5" fillId="0" borderId="9" xfId="12" applyFont="1" applyBorder="1" applyAlignment="1">
      <alignment horizontal="left" wrapText="1"/>
    </xf>
    <xf numFmtId="0" fontId="5" fillId="0" borderId="50" xfId="12" applyFont="1" applyBorder="1" applyAlignment="1">
      <alignment horizontal="left" wrapText="1"/>
    </xf>
    <xf numFmtId="0" fontId="31" fillId="0" borderId="0" xfId="2" applyFont="1" applyAlignment="1">
      <alignment horizontal="center" vertical="center"/>
    </xf>
    <xf numFmtId="0" fontId="30" fillId="0" borderId="0" xfId="2" applyFont="1" applyAlignment="1">
      <alignment horizontal="center" vertical="center"/>
    </xf>
    <xf numFmtId="0" fontId="5" fillId="0" borderId="47" xfId="12" applyFont="1" applyBorder="1" applyAlignment="1">
      <alignment horizontal="left" vertical="top" wrapText="1"/>
    </xf>
    <xf numFmtId="0" fontId="1" fillId="0" borderId="48" xfId="13" applyBorder="1" applyAlignment="1">
      <alignment horizontal="left" vertical="top"/>
    </xf>
    <xf numFmtId="0" fontId="1" fillId="0" borderId="49" xfId="13" applyBorder="1" applyAlignment="1">
      <alignment horizontal="left" vertical="top"/>
    </xf>
    <xf numFmtId="0" fontId="5" fillId="0" borderId="1" xfId="4" applyFont="1" applyBorder="1" applyAlignment="1">
      <alignment horizontal="center" vertical="center"/>
    </xf>
    <xf numFmtId="0" fontId="5"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31" fillId="0" borderId="10" xfId="4" applyFont="1" applyBorder="1" applyAlignment="1">
      <alignment horizontal="center" vertical="center"/>
    </xf>
    <xf numFmtId="0" fontId="30" fillId="0" borderId="10" xfId="4" applyFont="1" applyBorder="1" applyAlignment="1">
      <alignment horizontal="center" vertical="center"/>
    </xf>
    <xf numFmtId="0" fontId="67" fillId="0" borderId="6" xfId="14" applyBorder="1" applyAlignment="1">
      <alignment horizontal="left" vertical="distributed"/>
    </xf>
    <xf numFmtId="0" fontId="67" fillId="0" borderId="0" xfId="14" applyBorder="1" applyAlignment="1">
      <alignment horizontal="left" vertical="distributed"/>
    </xf>
    <xf numFmtId="0" fontId="30" fillId="0" borderId="0" xfId="4" applyFont="1" applyAlignment="1">
      <alignment horizontal="center" vertical="center" wrapText="1"/>
    </xf>
    <xf numFmtId="0" fontId="30" fillId="0" borderId="0" xfId="4" applyFont="1" applyAlignment="1">
      <alignment horizontal="center" vertical="center"/>
    </xf>
    <xf numFmtId="177" fontId="32" fillId="0" borderId="5" xfId="3" applyNumberFormat="1" applyFont="1" applyBorder="1" applyAlignment="1" applyProtection="1">
      <alignment horizontal="center" vertical="center" wrapText="1"/>
      <protection locked="0"/>
    </xf>
    <xf numFmtId="177" fontId="32" fillId="0" borderId="19" xfId="3" applyNumberFormat="1" applyFont="1" applyBorder="1" applyAlignment="1" applyProtection="1">
      <alignment horizontal="center" vertical="center" wrapText="1"/>
      <protection locked="0"/>
    </xf>
    <xf numFmtId="177" fontId="32" fillId="0" borderId="2" xfId="3" applyNumberFormat="1" applyFont="1" applyBorder="1" applyAlignment="1" applyProtection="1">
      <alignment horizontal="center" vertical="center" wrapText="1"/>
      <protection locked="0"/>
    </xf>
    <xf numFmtId="177" fontId="5" fillId="0" borderId="5" xfId="3" applyNumberFormat="1" applyFont="1" applyBorder="1" applyAlignment="1" applyProtection="1">
      <alignment horizontal="center" vertical="center" wrapText="1"/>
      <protection locked="0"/>
    </xf>
    <xf numFmtId="177" fontId="14" fillId="0" borderId="19" xfId="3" applyNumberFormat="1" applyFont="1" applyBorder="1" applyAlignment="1" applyProtection="1">
      <alignment horizontal="center" vertical="center" wrapText="1"/>
      <protection locked="0"/>
    </xf>
    <xf numFmtId="177" fontId="14" fillId="0" borderId="2" xfId="3" applyNumberFormat="1" applyFont="1" applyBorder="1" applyAlignment="1" applyProtection="1">
      <alignment horizontal="center" vertical="center" wrapText="1"/>
      <protection locked="0"/>
    </xf>
    <xf numFmtId="177" fontId="5" fillId="0" borderId="19" xfId="3" applyNumberFormat="1" applyFont="1" applyBorder="1" applyAlignment="1" applyProtection="1">
      <alignment horizontal="center" vertical="center" wrapText="1"/>
      <protection locked="0"/>
    </xf>
    <xf numFmtId="177" fontId="5" fillId="0" borderId="2" xfId="3" applyNumberFormat="1" applyFont="1" applyBorder="1" applyAlignment="1" applyProtection="1">
      <alignment horizontal="center" vertical="center" wrapText="1"/>
      <protection locked="0"/>
    </xf>
    <xf numFmtId="0" fontId="70" fillId="0" borderId="0" xfId="4" applyFont="1" applyAlignment="1">
      <alignment horizontal="center" vertical="center"/>
    </xf>
    <xf numFmtId="0" fontId="5" fillId="0" borderId="5" xfId="4" applyFont="1" applyBorder="1" applyAlignment="1">
      <alignment horizontal="center" vertical="center"/>
    </xf>
    <xf numFmtId="0" fontId="5" fillId="0" borderId="2" xfId="4" applyFont="1" applyBorder="1" applyAlignment="1">
      <alignment horizontal="center" vertical="center"/>
    </xf>
    <xf numFmtId="0" fontId="15" fillId="0" borderId="1" xfId="4" applyFont="1" applyBorder="1" applyAlignment="1">
      <alignment horizontal="center" vertical="center" wrapText="1"/>
    </xf>
    <xf numFmtId="0" fontId="28" fillId="0" borderId="1" xfId="4" applyFont="1" applyBorder="1" applyAlignment="1">
      <alignment horizontal="center" vertical="center" wrapText="1"/>
    </xf>
    <xf numFmtId="0" fontId="28" fillId="0" borderId="1" xfId="4" applyFont="1" applyBorder="1" applyAlignment="1">
      <alignment horizontal="center" vertical="center"/>
    </xf>
    <xf numFmtId="0" fontId="15" fillId="0" borderId="1" xfId="4" applyFont="1" applyBorder="1" applyAlignment="1">
      <alignment horizontal="center" vertical="center"/>
    </xf>
    <xf numFmtId="0" fontId="71" fillId="0" borderId="1" xfId="4" applyFont="1" applyBorder="1" applyAlignment="1">
      <alignment horizontal="center" vertical="center"/>
    </xf>
    <xf numFmtId="177" fontId="6" fillId="0" borderId="5" xfId="3" applyNumberFormat="1" applyFont="1" applyBorder="1" applyAlignment="1" applyProtection="1">
      <alignment horizontal="center" vertical="center"/>
    </xf>
    <xf numFmtId="177" fontId="6" fillId="0" borderId="2" xfId="3" applyNumberFormat="1" applyFont="1" applyBorder="1" applyAlignment="1" applyProtection="1">
      <alignment horizontal="center" vertical="center"/>
    </xf>
    <xf numFmtId="177" fontId="6" fillId="0" borderId="7" xfId="3" applyNumberFormat="1" applyFont="1" applyBorder="1" applyAlignment="1" applyProtection="1">
      <alignment horizontal="center" vertical="center"/>
    </xf>
    <xf numFmtId="177" fontId="6" fillId="0" borderId="53" xfId="3" applyNumberFormat="1" applyFont="1" applyBorder="1" applyAlignment="1" applyProtection="1">
      <alignment horizontal="center" vertical="center"/>
    </xf>
    <xf numFmtId="177" fontId="6" fillId="0" borderId="3" xfId="3" applyNumberFormat="1" applyFont="1" applyBorder="1" applyAlignment="1" applyProtection="1">
      <alignment horizontal="center" vertical="center"/>
    </xf>
    <xf numFmtId="177" fontId="6" fillId="0" borderId="58" xfId="3" applyNumberFormat="1" applyFont="1" applyBorder="1" applyAlignment="1" applyProtection="1">
      <alignment horizontal="center" vertical="center"/>
    </xf>
    <xf numFmtId="177" fontId="5" fillId="0" borderId="4" xfId="3" applyNumberFormat="1" applyFont="1" applyBorder="1" applyAlignment="1" applyProtection="1">
      <alignment horizontal="center" vertical="center" wrapText="1"/>
    </xf>
    <xf numFmtId="177" fontId="5" fillId="0" borderId="8" xfId="3" applyNumberFormat="1" applyFont="1" applyBorder="1" applyAlignment="1" applyProtection="1">
      <alignment horizontal="center" vertical="center" wrapText="1"/>
    </xf>
    <xf numFmtId="177" fontId="30" fillId="0" borderId="10" xfId="3" applyNumberFormat="1" applyFont="1" applyBorder="1" applyAlignment="1" applyProtection="1">
      <alignment horizontal="left" vertical="center"/>
      <protection locked="0"/>
    </xf>
    <xf numFmtId="177" fontId="83" fillId="0" borderId="1" xfId="3" applyNumberFormat="1" applyFont="1" applyBorder="1" applyAlignment="1" applyProtection="1">
      <alignment horizontal="center" vertical="center" wrapText="1"/>
    </xf>
    <xf numFmtId="177" fontId="2" fillId="0" borderId="1" xfId="3" applyNumberFormat="1" applyFont="1" applyFill="1" applyBorder="1" applyAlignment="1" applyProtection="1">
      <alignment horizontal="center" vertical="center" wrapText="1"/>
    </xf>
    <xf numFmtId="177" fontId="7" fillId="0" borderId="5" xfId="3" applyNumberFormat="1" applyFont="1" applyBorder="1" applyAlignment="1" applyProtection="1">
      <alignment horizontal="center" vertical="center"/>
      <protection locked="0"/>
    </xf>
    <xf numFmtId="177" fontId="7" fillId="0" borderId="2" xfId="3" applyNumberFormat="1" applyFont="1" applyBorder="1" applyAlignment="1" applyProtection="1">
      <alignment horizontal="center" vertical="center"/>
      <protection locked="0"/>
    </xf>
    <xf numFmtId="177" fontId="6" fillId="4" borderId="5" xfId="3" applyNumberFormat="1" applyFont="1" applyFill="1" applyBorder="1" applyAlignment="1" applyProtection="1">
      <alignment horizontal="center" vertical="center"/>
      <protection locked="0"/>
    </xf>
    <xf numFmtId="177" fontId="6" fillId="4" borderId="2" xfId="3" applyNumberFormat="1" applyFont="1" applyFill="1" applyBorder="1" applyAlignment="1" applyProtection="1">
      <alignment horizontal="center" vertical="center"/>
      <protection locked="0"/>
    </xf>
    <xf numFmtId="177" fontId="5" fillId="4" borderId="5" xfId="3" applyNumberFormat="1" applyFont="1" applyFill="1" applyBorder="1" applyAlignment="1" applyProtection="1">
      <alignment horizontal="center" vertical="center"/>
      <protection locked="0"/>
    </xf>
    <xf numFmtId="177" fontId="5" fillId="4" borderId="2" xfId="3" applyNumberFormat="1" applyFont="1" applyFill="1" applyBorder="1" applyAlignment="1" applyProtection="1">
      <alignment horizontal="center" vertical="center"/>
      <protection locked="0"/>
    </xf>
    <xf numFmtId="177" fontId="15" fillId="0" borderId="5" xfId="3" applyNumberFormat="1" applyFont="1" applyBorder="1" applyAlignment="1" applyProtection="1">
      <alignment horizontal="center" vertical="center" wrapText="1"/>
      <protection locked="0"/>
    </xf>
    <xf numFmtId="177" fontId="15" fillId="0" borderId="19" xfId="3" applyNumberFormat="1" applyFont="1" applyBorder="1" applyAlignment="1" applyProtection="1">
      <alignment horizontal="center" vertical="center" wrapText="1"/>
      <protection locked="0"/>
    </xf>
    <xf numFmtId="177" fontId="15" fillId="0" borderId="2" xfId="3" applyNumberFormat="1" applyFont="1" applyBorder="1" applyAlignment="1" applyProtection="1">
      <alignment horizontal="center" vertical="center" wrapText="1"/>
      <protection locked="0"/>
    </xf>
    <xf numFmtId="177" fontId="5" fillId="0" borderId="1" xfId="3" applyNumberFormat="1" applyFont="1" applyBorder="1" applyAlignment="1" applyProtection="1">
      <alignment horizontal="center" vertical="center" wrapText="1"/>
      <protection locked="0"/>
    </xf>
    <xf numFmtId="177" fontId="6" fillId="4" borderId="1" xfId="3" applyNumberFormat="1" applyFont="1" applyFill="1" applyBorder="1" applyAlignment="1" applyProtection="1">
      <alignment horizontal="center" vertical="center"/>
      <protection locked="0"/>
    </xf>
    <xf numFmtId="177" fontId="5" fillId="0" borderId="5" xfId="3" applyNumberFormat="1" applyFont="1" applyBorder="1" applyAlignment="1" applyProtection="1">
      <alignment horizontal="center" vertical="center"/>
      <protection locked="0"/>
    </xf>
    <xf numFmtId="177" fontId="5" fillId="0" borderId="19" xfId="3" applyNumberFormat="1" applyFont="1" applyBorder="1" applyAlignment="1" applyProtection="1">
      <alignment horizontal="center" vertical="center"/>
      <protection locked="0"/>
    </xf>
    <xf numFmtId="177" fontId="5" fillId="0" borderId="2" xfId="3" applyNumberFormat="1" applyFont="1" applyBorder="1" applyAlignment="1" applyProtection="1">
      <alignment horizontal="center" vertical="center"/>
      <protection locked="0"/>
    </xf>
    <xf numFmtId="177" fontId="81" fillId="0" borderId="7" xfId="3" applyNumberFormat="1" applyFont="1" applyBorder="1" applyAlignment="1" applyProtection="1">
      <alignment horizontal="center" vertical="center"/>
      <protection locked="0"/>
    </xf>
    <xf numFmtId="177" fontId="81" fillId="0" borderId="12" xfId="3" applyNumberFormat="1" applyFont="1" applyBorder="1" applyAlignment="1" applyProtection="1">
      <alignment horizontal="center" vertical="center"/>
      <protection locked="0"/>
    </xf>
    <xf numFmtId="177" fontId="81" fillId="0" borderId="53" xfId="3" applyNumberFormat="1" applyFont="1" applyBorder="1" applyAlignment="1" applyProtection="1">
      <alignment horizontal="center" vertical="center"/>
      <protection locked="0"/>
    </xf>
    <xf numFmtId="177" fontId="81" fillId="0" borderId="3" xfId="3" applyNumberFormat="1" applyFont="1" applyBorder="1" applyAlignment="1" applyProtection="1">
      <alignment horizontal="center" vertical="center"/>
      <protection locked="0"/>
    </xf>
    <xf numFmtId="177" fontId="81" fillId="0" borderId="10" xfId="3" applyNumberFormat="1" applyFont="1" applyBorder="1" applyAlignment="1" applyProtection="1">
      <alignment horizontal="center" vertical="center"/>
      <protection locked="0"/>
    </xf>
    <xf numFmtId="177" fontId="81" fillId="0" borderId="58" xfId="3" applyNumberFormat="1" applyFont="1" applyBorder="1" applyAlignment="1" applyProtection="1">
      <alignment horizontal="center" vertical="center"/>
      <protection locked="0"/>
    </xf>
    <xf numFmtId="177" fontId="7" fillId="0" borderId="5" xfId="3" applyNumberFormat="1" applyFont="1" applyBorder="1" applyAlignment="1" applyProtection="1">
      <alignment horizontal="center" vertical="center" wrapText="1"/>
      <protection locked="0"/>
    </xf>
    <xf numFmtId="177" fontId="7" fillId="0" borderId="2" xfId="3" applyNumberFormat="1" applyFont="1" applyBorder="1" applyAlignment="1" applyProtection="1">
      <alignment horizontal="center" vertical="center" wrapText="1"/>
      <protection locked="0"/>
    </xf>
    <xf numFmtId="177" fontId="6" fillId="0" borderId="7" xfId="3" applyNumberFormat="1" applyFont="1" applyBorder="1" applyAlignment="1" applyProtection="1">
      <alignment horizontal="center" vertical="center"/>
      <protection locked="0"/>
    </xf>
    <xf numFmtId="177" fontId="6" fillId="0" borderId="53" xfId="3" applyNumberFormat="1" applyFont="1" applyBorder="1" applyAlignment="1" applyProtection="1">
      <alignment horizontal="center" vertical="center"/>
      <protection locked="0"/>
    </xf>
    <xf numFmtId="177" fontId="6" fillId="0" borderId="6" xfId="3" applyNumberFormat="1" applyFont="1" applyBorder="1" applyAlignment="1" applyProtection="1">
      <alignment horizontal="center" vertical="center"/>
      <protection locked="0"/>
    </xf>
    <xf numFmtId="177" fontId="6" fillId="0" borderId="52" xfId="3" applyNumberFormat="1" applyFont="1" applyBorder="1" applyAlignment="1" applyProtection="1">
      <alignment horizontal="center" vertical="center"/>
      <protection locked="0"/>
    </xf>
    <xf numFmtId="177" fontId="6" fillId="0" borderId="3" xfId="3" applyNumberFormat="1" applyFont="1" applyBorder="1" applyAlignment="1" applyProtection="1">
      <alignment horizontal="center" vertical="center"/>
      <protection locked="0"/>
    </xf>
    <xf numFmtId="177" fontId="6" fillId="0" borderId="58" xfId="3" applyNumberFormat="1" applyFont="1" applyBorder="1" applyAlignment="1" applyProtection="1">
      <alignment horizontal="center" vertical="center"/>
      <protection locked="0"/>
    </xf>
    <xf numFmtId="177" fontId="17" fillId="0" borderId="4" xfId="3" applyNumberFormat="1" applyFont="1" applyBorder="1" applyAlignment="1" applyProtection="1">
      <alignment horizontal="center" vertical="center"/>
      <protection locked="0"/>
    </xf>
    <xf numFmtId="177" fontId="17" fillId="0" borderId="8" xfId="3" applyNumberFormat="1" applyFont="1" applyBorder="1" applyAlignment="1" applyProtection="1">
      <alignment horizontal="center" vertical="center"/>
      <protection locked="0"/>
    </xf>
    <xf numFmtId="177" fontId="15" fillId="0" borderId="4" xfId="3" applyNumberFormat="1" applyFont="1" applyBorder="1" applyAlignment="1" applyProtection="1">
      <alignment horizontal="center" vertical="center"/>
      <protection locked="0"/>
    </xf>
    <xf numFmtId="177" fontId="15" fillId="0" borderId="8" xfId="3" applyNumberFormat="1" applyFont="1" applyBorder="1" applyAlignment="1" applyProtection="1">
      <alignment horizontal="center" vertical="center"/>
      <protection locked="0"/>
    </xf>
    <xf numFmtId="177" fontId="5" fillId="0" borderId="5" xfId="3" applyNumberFormat="1" applyFont="1" applyFill="1" applyBorder="1" applyAlignment="1" applyProtection="1">
      <alignment horizontal="center" vertical="center" wrapText="1"/>
    </xf>
    <xf numFmtId="177" fontId="5" fillId="0" borderId="2" xfId="3" applyNumberFormat="1" applyFont="1" applyFill="1" applyBorder="1" applyAlignment="1" applyProtection="1">
      <alignment horizontal="center" vertical="center" wrapText="1"/>
    </xf>
    <xf numFmtId="177" fontId="5" fillId="0" borderId="4" xfId="3" applyNumberFormat="1" applyFont="1" applyBorder="1" applyAlignment="1" applyProtection="1">
      <alignment horizontal="center" vertical="center"/>
    </xf>
    <xf numFmtId="177" fontId="5" fillId="0" borderId="8" xfId="3" applyNumberFormat="1" applyFont="1" applyBorder="1" applyAlignment="1" applyProtection="1">
      <alignment horizontal="center" vertical="center"/>
    </xf>
    <xf numFmtId="177" fontId="15" fillId="0" borderId="1" xfId="3" applyNumberFormat="1" applyFont="1" applyBorder="1" applyAlignment="1" applyProtection="1">
      <alignment horizontal="center" vertical="center" wrapText="1"/>
      <protection locked="0"/>
    </xf>
    <xf numFmtId="177" fontId="29" fillId="0" borderId="1" xfId="3" applyNumberFormat="1" applyFont="1" applyBorder="1" applyAlignment="1" applyProtection="1">
      <alignment vertical="center" wrapText="1"/>
      <protection locked="0"/>
    </xf>
    <xf numFmtId="0" fontId="29" fillId="0" borderId="1" xfId="4" applyFont="1" applyBorder="1" applyAlignment="1">
      <alignment vertical="center" wrapText="1"/>
    </xf>
    <xf numFmtId="177" fontId="5" fillId="4" borderId="1" xfId="3" applyNumberFormat="1" applyFont="1" applyFill="1" applyBorder="1" applyAlignment="1" applyProtection="1">
      <alignment horizontal="center" vertical="center"/>
      <protection locked="0"/>
    </xf>
    <xf numFmtId="177" fontId="30" fillId="0" borderId="0" xfId="3" applyNumberFormat="1" applyFont="1" applyBorder="1" applyAlignment="1" applyProtection="1">
      <alignment horizontal="left" vertical="center" wrapText="1"/>
      <protection locked="0"/>
    </xf>
    <xf numFmtId="177" fontId="30" fillId="0" borderId="10" xfId="3" applyNumberFormat="1" applyFont="1" applyBorder="1" applyAlignment="1" applyProtection="1">
      <alignment horizontal="left" vertical="center" wrapText="1"/>
      <protection locked="0"/>
    </xf>
    <xf numFmtId="177" fontId="6" fillId="0" borderId="5" xfId="3" applyNumberFormat="1" applyFont="1" applyBorder="1" applyAlignment="1" applyProtection="1">
      <alignment horizontal="left" vertical="center" wrapText="1"/>
      <protection locked="0"/>
    </xf>
    <xf numFmtId="177" fontId="80" fillId="0" borderId="19" xfId="3" applyNumberFormat="1" applyFont="1" applyBorder="1" applyAlignment="1" applyProtection="1">
      <alignment horizontal="left" vertical="center" wrapText="1"/>
      <protection locked="0"/>
    </xf>
    <xf numFmtId="177" fontId="80" fillId="0" borderId="2" xfId="3" applyNumberFormat="1" applyFont="1" applyBorder="1" applyAlignment="1" applyProtection="1">
      <alignment horizontal="left" vertical="center" wrapText="1"/>
      <protection locked="0"/>
    </xf>
    <xf numFmtId="177" fontId="6" fillId="0" borderId="4" xfId="3" applyNumberFormat="1" applyFont="1" applyBorder="1" applyAlignment="1" applyProtection="1">
      <alignment horizontal="center" vertical="center" wrapText="1"/>
      <protection locked="0"/>
    </xf>
    <xf numFmtId="177" fontId="6" fillId="0" borderId="8" xfId="3" applyNumberFormat="1" applyFont="1" applyBorder="1" applyAlignment="1" applyProtection="1">
      <alignment horizontal="center" vertical="center" wrapText="1"/>
      <protection locked="0"/>
    </xf>
    <xf numFmtId="177" fontId="5" fillId="0" borderId="1" xfId="3" applyNumberFormat="1" applyFont="1" applyBorder="1" applyAlignment="1" applyProtection="1">
      <alignment horizontal="center" vertical="center"/>
      <protection locked="0"/>
    </xf>
    <xf numFmtId="0" fontId="5" fillId="0" borderId="5" xfId="4" applyFont="1" applyBorder="1" applyAlignment="1" applyProtection="1">
      <alignment horizontal="center" vertical="center" wrapText="1"/>
    </xf>
    <xf numFmtId="0" fontId="5" fillId="0" borderId="2" xfId="4" applyFont="1" applyBorder="1" applyAlignment="1" applyProtection="1">
      <alignment horizontal="center" vertical="center" wrapText="1"/>
    </xf>
    <xf numFmtId="177" fontId="79" fillId="0" borderId="7" xfId="3" applyNumberFormat="1" applyFont="1" applyBorder="1" applyAlignment="1" applyProtection="1">
      <alignment horizontal="center" vertical="center" wrapText="1"/>
      <protection locked="0"/>
    </xf>
    <xf numFmtId="177" fontId="79" fillId="0" borderId="53" xfId="3" applyNumberFormat="1" applyFont="1" applyBorder="1" applyAlignment="1" applyProtection="1">
      <alignment horizontal="center" vertical="center" wrapText="1"/>
      <protection locked="0"/>
    </xf>
    <xf numFmtId="177" fontId="79" fillId="0" borderId="3" xfId="3" applyNumberFormat="1" applyFont="1" applyBorder="1" applyAlignment="1" applyProtection="1">
      <alignment horizontal="center" vertical="center" wrapText="1"/>
      <protection locked="0"/>
    </xf>
    <xf numFmtId="177" fontId="79" fillId="0" borderId="58" xfId="3" applyNumberFormat="1" applyFont="1" applyBorder="1" applyAlignment="1" applyProtection="1">
      <alignment horizontal="center" vertical="center" wrapText="1"/>
      <protection locked="0"/>
    </xf>
    <xf numFmtId="177" fontId="16" fillId="0" borderId="5" xfId="3" applyNumberFormat="1" applyFont="1" applyBorder="1" applyAlignment="1" applyProtection="1">
      <alignment horizontal="center" vertical="center" wrapText="1"/>
      <protection locked="0"/>
    </xf>
    <xf numFmtId="177" fontId="16" fillId="0" borderId="2" xfId="3" applyNumberFormat="1" applyFont="1" applyBorder="1" applyAlignment="1" applyProtection="1">
      <alignment horizontal="center" vertical="center" wrapText="1"/>
      <protection locked="0"/>
    </xf>
    <xf numFmtId="177" fontId="7" fillId="4" borderId="4" xfId="3" applyNumberFormat="1" applyFont="1" applyFill="1" applyBorder="1" applyAlignment="1" applyProtection="1">
      <alignment horizontal="center" vertical="center"/>
      <protection locked="0"/>
    </xf>
    <xf numFmtId="177" fontId="7" fillId="4" borderId="8" xfId="3" applyNumberFormat="1" applyFont="1" applyFill="1" applyBorder="1" applyAlignment="1" applyProtection="1">
      <alignment horizontal="center" vertical="center"/>
      <protection locked="0"/>
    </xf>
    <xf numFmtId="0" fontId="30" fillId="0" borderId="10" xfId="4" applyFont="1" applyBorder="1" applyAlignment="1">
      <alignment horizontal="center" vertical="center" wrapText="1"/>
    </xf>
    <xf numFmtId="0" fontId="30" fillId="0" borderId="0" xfId="4" applyFont="1" applyAlignment="1">
      <alignment horizontal="left" vertical="center" wrapText="1"/>
    </xf>
    <xf numFmtId="0" fontId="30" fillId="0" borderId="0" xfId="4" applyFont="1" applyAlignment="1">
      <alignment horizontal="left" vertical="center"/>
    </xf>
    <xf numFmtId="177" fontId="76" fillId="0" borderId="10" xfId="3" applyNumberFormat="1" applyFont="1" applyBorder="1" applyProtection="1">
      <alignment vertical="center"/>
      <protection locked="0"/>
    </xf>
    <xf numFmtId="177" fontId="14" fillId="0" borderId="1" xfId="3" applyNumberFormat="1" applyFont="1" applyBorder="1" applyAlignment="1" applyProtection="1">
      <alignment horizontal="center" vertical="center" wrapText="1"/>
      <protection locked="0"/>
    </xf>
    <xf numFmtId="0" fontId="5" fillId="0" borderId="4" xfId="4" applyFont="1" applyFill="1" applyBorder="1" applyAlignment="1">
      <alignment horizontal="left" vertical="center" wrapText="1"/>
    </xf>
    <xf numFmtId="0" fontId="5" fillId="0" borderId="8" xfId="4" applyFont="1" applyFill="1" applyBorder="1" applyAlignment="1">
      <alignment horizontal="left" vertical="center" wrapText="1"/>
    </xf>
    <xf numFmtId="0" fontId="5" fillId="0" borderId="5" xfId="4" applyFont="1" applyFill="1" applyBorder="1" applyAlignment="1">
      <alignment horizontal="center" vertical="center" wrapText="1"/>
    </xf>
    <xf numFmtId="0" fontId="5" fillId="0" borderId="19"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4" xfId="4" applyFont="1" applyFill="1" applyBorder="1" applyAlignment="1">
      <alignment horizontal="left" vertical="top" wrapText="1"/>
    </xf>
    <xf numFmtId="0" fontId="5" fillId="0" borderId="8" xfId="4" applyFont="1" applyFill="1" applyBorder="1" applyAlignment="1">
      <alignment horizontal="left" vertical="top" wrapText="1"/>
    </xf>
    <xf numFmtId="0" fontId="16" fillId="0" borderId="0" xfId="4" applyFont="1" applyFill="1" applyBorder="1" applyAlignment="1">
      <alignment horizontal="center"/>
    </xf>
    <xf numFmtId="0" fontId="7" fillId="0" borderId="1" xfId="4" applyFont="1" applyFill="1" applyBorder="1" applyAlignment="1">
      <alignment horizontal="center" vertical="center" wrapText="1"/>
    </xf>
    <xf numFmtId="0" fontId="5" fillId="0" borderId="4" xfId="4" applyFont="1" applyFill="1" applyBorder="1" applyAlignment="1">
      <alignment horizontal="center"/>
    </xf>
    <xf numFmtId="0" fontId="5" fillId="0" borderId="9" xfId="4" applyFont="1" applyFill="1" applyBorder="1" applyAlignment="1">
      <alignment horizontal="center"/>
    </xf>
    <xf numFmtId="0" fontId="5" fillId="0" borderId="8" xfId="4" applyFont="1" applyFill="1" applyBorder="1" applyAlignment="1">
      <alignment horizontal="center"/>
    </xf>
    <xf numFmtId="176" fontId="5" fillId="3" borderId="5" xfId="4" applyNumberFormat="1" applyFont="1" applyFill="1" applyBorder="1" applyAlignment="1" applyProtection="1">
      <alignment horizontal="center" vertical="top"/>
      <protection locked="0"/>
    </xf>
    <xf numFmtId="176" fontId="5" fillId="3" borderId="19" xfId="4" applyNumberFormat="1" applyFont="1" applyFill="1" applyBorder="1" applyAlignment="1" applyProtection="1">
      <alignment horizontal="center" vertical="top"/>
      <protection locked="0"/>
    </xf>
    <xf numFmtId="176" fontId="5" fillId="3" borderId="2" xfId="4" applyNumberFormat="1" applyFont="1" applyFill="1" applyBorder="1" applyAlignment="1" applyProtection="1">
      <alignment horizontal="center" vertical="top"/>
      <protection locked="0"/>
    </xf>
    <xf numFmtId="176" fontId="5" fillId="0" borderId="5" xfId="4" applyNumberFormat="1" applyFont="1" applyBorder="1" applyAlignment="1">
      <alignment horizontal="center" vertical="top"/>
    </xf>
    <xf numFmtId="176" fontId="5" fillId="0" borderId="19" xfId="4" applyNumberFormat="1" applyFont="1" applyBorder="1" applyAlignment="1">
      <alignment horizontal="center" vertical="top"/>
    </xf>
    <xf numFmtId="176" fontId="5" fillId="0" borderId="2" xfId="4" applyNumberFormat="1" applyFont="1" applyBorder="1" applyAlignment="1">
      <alignment horizontal="center" vertical="top"/>
    </xf>
    <xf numFmtId="177" fontId="5" fillId="0" borderId="5" xfId="3" applyNumberFormat="1" applyFont="1" applyFill="1" applyBorder="1" applyAlignment="1">
      <alignment vertical="top" wrapText="1"/>
    </xf>
    <xf numFmtId="177" fontId="5" fillId="0" borderId="19" xfId="3" applyNumberFormat="1" applyFont="1" applyFill="1" applyBorder="1" applyAlignment="1">
      <alignment vertical="top" wrapText="1"/>
    </xf>
    <xf numFmtId="177" fontId="5" fillId="0" borderId="2" xfId="3" applyNumberFormat="1" applyFont="1" applyFill="1" applyBorder="1" applyAlignment="1">
      <alignment vertical="top" wrapText="1"/>
    </xf>
    <xf numFmtId="0" fontId="5" fillId="0" borderId="5"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1" xfId="4" applyFont="1" applyFill="1" applyBorder="1" applyAlignment="1">
      <alignment horizontal="center" vertical="center" wrapText="1"/>
    </xf>
    <xf numFmtId="177" fontId="5" fillId="0" borderId="1" xfId="4" applyNumberFormat="1" applyFont="1" applyBorder="1" applyAlignment="1">
      <alignment horizontal="center" vertical="center"/>
    </xf>
    <xf numFmtId="177" fontId="32" fillId="0" borderId="1" xfId="4" applyNumberFormat="1" applyFont="1" applyBorder="1" applyAlignment="1">
      <alignment horizontal="center" vertical="center"/>
    </xf>
    <xf numFmtId="0" fontId="32" fillId="0" borderId="1" xfId="4" applyFont="1" applyBorder="1" applyAlignment="1">
      <alignment horizontal="center" vertical="center"/>
    </xf>
    <xf numFmtId="0" fontId="20" fillId="0" borderId="10" xfId="4" applyFont="1" applyBorder="1" applyAlignment="1">
      <alignment horizontal="center" vertical="center"/>
    </xf>
    <xf numFmtId="0" fontId="70" fillId="0" borderId="0" xfId="4" applyFont="1" applyAlignment="1">
      <alignment horizontal="center" vertical="center" wrapText="1"/>
    </xf>
    <xf numFmtId="0" fontId="5" fillId="0" borderId="0" xfId="4" applyFont="1" applyAlignment="1">
      <alignment horizontal="center" vertical="center" wrapText="1"/>
    </xf>
    <xf numFmtId="0" fontId="5" fillId="0" borderId="6" xfId="4" applyFont="1" applyBorder="1" applyAlignment="1">
      <alignment horizontal="left" vertical="top" wrapText="1"/>
    </xf>
    <xf numFmtId="0" fontId="5" fillId="0" borderId="0" xfId="4" applyFont="1" applyBorder="1" applyAlignment="1">
      <alignment horizontal="left" vertical="top" wrapText="1"/>
    </xf>
    <xf numFmtId="0" fontId="5" fillId="0" borderId="52" xfId="4" applyFont="1" applyBorder="1" applyAlignment="1">
      <alignment horizontal="left" vertical="top" wrapText="1"/>
    </xf>
    <xf numFmtId="0" fontId="5" fillId="0" borderId="3" xfId="4" applyFont="1" applyBorder="1" applyAlignment="1">
      <alignment horizontal="left" vertical="top" wrapText="1"/>
    </xf>
    <xf numFmtId="0" fontId="5" fillId="0" borderId="10" xfId="4" applyFont="1" applyBorder="1" applyAlignment="1">
      <alignment horizontal="left" vertical="top" wrapText="1"/>
    </xf>
    <xf numFmtId="0" fontId="5" fillId="0" borderId="58" xfId="4" applyFont="1" applyBorder="1" applyAlignment="1">
      <alignment horizontal="left" vertical="top" wrapText="1"/>
    </xf>
  </cellXfs>
  <cellStyles count="16">
    <cellStyle name="一般" xfId="0" builtinId="0"/>
    <cellStyle name="一般 2" xfId="5"/>
    <cellStyle name="一般 2 2" xfId="9"/>
    <cellStyle name="一般 3" xfId="4"/>
    <cellStyle name="一般 4" xfId="13"/>
    <cellStyle name="一般 5" xfId="14"/>
    <cellStyle name="一般_102年兼代課概算-教務處" xfId="8"/>
    <cellStyle name="一般_103年概算收支彙整1020719" xfId="7"/>
    <cellStyle name="一般_12XXX-103年概算表(102.04.18修)" xfId="2"/>
    <cellStyle name="一般_鳳新-103-固定資產-工作底稿" xfId="6"/>
    <cellStyle name="千分位" xfId="1" builtinId="3"/>
    <cellStyle name="千分位 2" xfId="3"/>
    <cellStyle name="千分位 2 2" xfId="11"/>
    <cellStyle name="千分位 4" xfId="10"/>
    <cellStyle name="千分位 5" xfId="15"/>
    <cellStyle name="樣式 1" xfId="12"/>
  </cellStyles>
  <dxfs count="0"/>
  <tableStyles count="0" defaultTableStyle="TableStyleMedium2" defaultPivotStyle="PivotStyleLight16"/>
  <colors>
    <mruColors>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9.0.1\&#27284;&#26696;&#20132;&#25563;&#21312;\Documents%20and%20Settings\2262\&#26700;&#38754;\2262\2262\wu\&#27770;&#31639;\&#36027;&#29992;&#26126;&#32048;&#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3.68.65.24\&#26371;&#35336;&#25991;&#20214;\100&#24230;&#27010;&#31639;\Documents%20and%20Settings\2262\&#26700;&#38754;\2262\2262\wu\&#27770;&#31639;\&#36027;&#29992;&#26126;&#3204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103&#21508;&#27770;&#31639;&#36039;&#26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103&#21508;&#27770;&#31639;&#36039;&#26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03.68.65.24\&#26371;&#35336;&#25991;&#20214;\100&#24230;&#27010;&#31639;\Documents%20and%20Settings\2266\&#26700;&#38754;\97&#26989;&#212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98&#38928;&#25511;&#24115;\&#22522;&#26412;&#34892;&#25919;&#24037;&#20316;&#32173;&#2534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98&#38928;&#25511;&#24115;\&#25945;&#23416;&#35347;&#32946;&#36628;&#23566;&#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成本"/>
      <sheetName val="行銷費用"/>
      <sheetName val="管理費用"/>
      <sheetName val="研究費用"/>
      <sheetName val="業務外費用"/>
      <sheetName val="費用彙計"/>
      <sheetName val="費用底稿"/>
      <sheetName val="人數"/>
      <sheetName val="稅捐"/>
      <sheetName val="折舊"/>
      <sheetName val="報廢"/>
      <sheetName val="用人費"/>
      <sheetName val="車輛"/>
      <sheetName val="109年經常門補助計畫(參考)"/>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成本"/>
      <sheetName val="行銷費用"/>
      <sheetName val="管理費用"/>
      <sheetName val="研究費用"/>
      <sheetName val="業務外費用"/>
      <sheetName val="費用彙計"/>
      <sheetName val="費用底稿"/>
      <sheetName val="人數"/>
      <sheetName val="稅捐"/>
      <sheetName val="折舊"/>
      <sheetName val="報廢"/>
      <sheetName val="用人費"/>
      <sheetName val="車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學務"/>
      <sheetName val="輔導"/>
      <sheetName val="圖書"/>
      <sheetName val="總務"/>
      <sheetName val="主計"/>
      <sheetName val="校長室"/>
      <sheetName val="人事室"/>
    </sheetNames>
    <sheetDataSet>
      <sheetData sheetId="0"/>
      <sheetData sheetId="1"/>
      <sheetData sheetId="2"/>
      <sheetData sheetId="3">
        <row r="4">
          <cell r="A4" t="str">
            <v>計畫代碼及名稱</v>
          </cell>
          <cell r="C4" t="str">
            <v>請購單位</v>
          </cell>
          <cell r="E4" t="str">
            <v>案件編號</v>
          </cell>
          <cell r="F4" t="str">
            <v>經費用途</v>
          </cell>
          <cell r="G4" t="str">
            <v>預算科目</v>
          </cell>
          <cell r="H4" t="str">
            <v>核銷日期</v>
          </cell>
          <cell r="I4" t="str">
            <v>請購未銷數</v>
          </cell>
          <cell r="J4" t="str">
            <v>報銷金額</v>
          </cell>
          <cell r="K4" t="str">
            <v>暫付金額</v>
          </cell>
          <cell r="L4" t="str">
            <v>轉帳收支</v>
          </cell>
          <cell r="M4" t="str">
            <v>審核</v>
          </cell>
          <cell r="N4" t="str">
            <v>傳票號</v>
          </cell>
          <cell r="O4" t="str">
            <v>摘  要</v>
          </cell>
        </row>
        <row r="5">
          <cell r="A5" t="str">
            <v>103T2017</v>
          </cell>
          <cell r="B5" t="str">
            <v>(51A1)總務處</v>
          </cell>
          <cell r="C5" t="str">
            <v>G300</v>
          </cell>
          <cell r="D5" t="str">
            <v>文書組</v>
          </cell>
          <cell r="E5" t="str">
            <v>T103G3000003- 1</v>
          </cell>
          <cell r="F5" t="str">
            <v>2001業務費</v>
          </cell>
          <cell r="G5" t="str">
            <v>51A1-321辦公（事務）用品</v>
          </cell>
          <cell r="H5" t="str">
            <v>103.01.10</v>
          </cell>
          <cell r="I5">
            <v>0</v>
          </cell>
          <cell r="J5">
            <v>7400</v>
          </cell>
          <cell r="K5">
            <v>0</v>
          </cell>
          <cell r="L5">
            <v>0</v>
          </cell>
          <cell r="N5" t="str">
            <v>T200007</v>
          </cell>
          <cell r="O5" t="str">
            <v>公文承辦歸檔用※品名:檔卷封底面(上下二片)A4...等</v>
          </cell>
        </row>
        <row r="6">
          <cell r="A6" t="str">
            <v>103T2017</v>
          </cell>
          <cell r="B6" t="str">
            <v>(51A1)總務處</v>
          </cell>
          <cell r="C6" t="str">
            <v>G100</v>
          </cell>
          <cell r="D6" t="str">
            <v>庶務組</v>
          </cell>
          <cell r="E6" t="str">
            <v>T103G1000008- 1</v>
          </cell>
          <cell r="F6" t="str">
            <v>2001業務費</v>
          </cell>
          <cell r="G6" t="str">
            <v>51A1-255機械及設備修護費</v>
          </cell>
          <cell r="H6" t="str">
            <v>103.01.20</v>
          </cell>
          <cell r="I6">
            <v>0</v>
          </cell>
          <cell r="J6">
            <v>6500</v>
          </cell>
          <cell r="K6">
            <v>0</v>
          </cell>
          <cell r="L6">
            <v>0</v>
          </cell>
          <cell r="N6" t="str">
            <v>T200010</v>
          </cell>
          <cell r="O6" t="str">
            <v>松炎樓廣播主機維修※品名:廣播主機內-後級放大器機板損壞更新...等</v>
          </cell>
        </row>
        <row r="7">
          <cell r="A7" t="str">
            <v>103T2017</v>
          </cell>
          <cell r="B7" t="str">
            <v>(51A1)總務處</v>
          </cell>
          <cell r="C7" t="str">
            <v>G100</v>
          </cell>
          <cell r="D7" t="str">
            <v>庶務組</v>
          </cell>
          <cell r="E7" t="str">
            <v>T103G1000011- 1</v>
          </cell>
          <cell r="F7" t="str">
            <v>2001業務費</v>
          </cell>
          <cell r="G7" t="str">
            <v>51A1-312物料</v>
          </cell>
          <cell r="H7" t="str">
            <v>103.01.20</v>
          </cell>
          <cell r="I7">
            <v>0</v>
          </cell>
          <cell r="J7">
            <v>17600</v>
          </cell>
          <cell r="K7">
            <v>0</v>
          </cell>
          <cell r="L7">
            <v>0</v>
          </cell>
          <cell r="N7" t="str">
            <v>T200010</v>
          </cell>
          <cell r="O7" t="str">
            <v>科教大樓懸吊式滅火器更換藥紛※品名:懸吊式滅火器更換藥紛</v>
          </cell>
        </row>
        <row r="8">
          <cell r="A8" t="str">
            <v>103T2017</v>
          </cell>
          <cell r="B8" t="str">
            <v>(51A1)總務處</v>
          </cell>
          <cell r="C8" t="str">
            <v>G100</v>
          </cell>
          <cell r="D8" t="str">
            <v>庶務組</v>
          </cell>
          <cell r="E8" t="str">
            <v>T103G1000010- 1</v>
          </cell>
          <cell r="F8" t="str">
            <v>2001業務費</v>
          </cell>
          <cell r="G8" t="str">
            <v>51A1-287委託檢驗(定)試驗認證費</v>
          </cell>
          <cell r="H8" t="str">
            <v>103.01.27</v>
          </cell>
          <cell r="I8">
            <v>0</v>
          </cell>
          <cell r="J8">
            <v>3200</v>
          </cell>
          <cell r="K8">
            <v>0</v>
          </cell>
          <cell r="L8">
            <v>0</v>
          </cell>
          <cell r="N8" t="str">
            <v>T200018</v>
          </cell>
          <cell r="O8" t="str">
            <v>飲用水定期檢驗※品名:飲用水定期檢驗</v>
          </cell>
        </row>
        <row r="9">
          <cell r="A9" t="str">
            <v>103T2017</v>
          </cell>
          <cell r="B9" t="str">
            <v>(51A1)總務處</v>
          </cell>
          <cell r="C9" t="str">
            <v>G100</v>
          </cell>
          <cell r="D9" t="str">
            <v>庶務組</v>
          </cell>
          <cell r="E9" t="str">
            <v>T103G1000012</v>
          </cell>
          <cell r="F9" t="str">
            <v>2001業務費</v>
          </cell>
          <cell r="G9" t="str">
            <v>51A1-257什項設備修護費</v>
          </cell>
          <cell r="H9" t="str">
            <v>103.01.27</v>
          </cell>
          <cell r="I9">
            <v>0</v>
          </cell>
          <cell r="J9">
            <v>95</v>
          </cell>
          <cell r="K9">
            <v>0</v>
          </cell>
          <cell r="L9">
            <v>0</v>
          </cell>
          <cell r="N9" t="str">
            <v>T200018</v>
          </cell>
          <cell r="O9" t="str">
            <v>松炎樓地下室鐵捲門維修零件※品名:電容器</v>
          </cell>
        </row>
        <row r="10">
          <cell r="A10" t="str">
            <v>103T2017</v>
          </cell>
          <cell r="B10" t="str">
            <v>(51A1)總務處</v>
          </cell>
          <cell r="C10" t="str">
            <v>G100</v>
          </cell>
          <cell r="D10" t="str">
            <v>庶務組</v>
          </cell>
          <cell r="E10" t="str">
            <v>T103G1000013</v>
          </cell>
          <cell r="F10" t="str">
            <v>2001業務費</v>
          </cell>
          <cell r="G10" t="str">
            <v>51A1-257什項設備修護費</v>
          </cell>
          <cell r="H10" t="str">
            <v>103.01.27</v>
          </cell>
          <cell r="I10">
            <v>0</v>
          </cell>
          <cell r="J10">
            <v>600</v>
          </cell>
          <cell r="K10">
            <v>0</v>
          </cell>
          <cell r="L10">
            <v>0</v>
          </cell>
          <cell r="N10" t="str">
            <v>T200018</v>
          </cell>
          <cell r="O10" t="str">
            <v>人事室前飲水機維修零件※品名:高壓開關</v>
          </cell>
        </row>
        <row r="11">
          <cell r="A11" t="str">
            <v>103T2017</v>
          </cell>
          <cell r="B11" t="str">
            <v>(51A1)總務處</v>
          </cell>
          <cell r="C11" t="str">
            <v>G100</v>
          </cell>
          <cell r="D11" t="str">
            <v>庶務組</v>
          </cell>
          <cell r="E11" t="str">
            <v>T103G1000014- 1</v>
          </cell>
          <cell r="F11" t="str">
            <v>2001業務費</v>
          </cell>
          <cell r="G11" t="str">
            <v>51A1-312物料</v>
          </cell>
          <cell r="H11" t="str">
            <v>103.01.27</v>
          </cell>
          <cell r="I11">
            <v>0</v>
          </cell>
          <cell r="J11">
            <v>2010</v>
          </cell>
          <cell r="K11">
            <v>0</v>
          </cell>
          <cell r="L11">
            <v>0</v>
          </cell>
          <cell r="N11" t="str">
            <v>T200018</v>
          </cell>
          <cell r="O11" t="str">
            <v>校長室掛圖用※品名:軌道10尺...等</v>
          </cell>
        </row>
        <row r="12">
          <cell r="A12" t="str">
            <v>103T2017</v>
          </cell>
          <cell r="B12" t="str">
            <v>(51A1)總務處</v>
          </cell>
          <cell r="C12" t="str">
            <v>G100</v>
          </cell>
          <cell r="D12" t="str">
            <v>庶務組</v>
          </cell>
          <cell r="E12" t="str">
            <v>T103G1000015</v>
          </cell>
          <cell r="F12" t="str">
            <v>2001業務費</v>
          </cell>
          <cell r="G12" t="str">
            <v>51A1-257什項設備修護費</v>
          </cell>
          <cell r="H12" t="str">
            <v>103.01.27</v>
          </cell>
          <cell r="I12">
            <v>0</v>
          </cell>
          <cell r="J12">
            <v>800</v>
          </cell>
          <cell r="K12">
            <v>0</v>
          </cell>
          <cell r="L12">
            <v>0</v>
          </cell>
          <cell r="N12" t="str">
            <v>T200018</v>
          </cell>
          <cell r="O12" t="str">
            <v>人事室前飲水機維修零件※品名:進水電磁閥</v>
          </cell>
        </row>
        <row r="13">
          <cell r="A13" t="str">
            <v>103T2017</v>
          </cell>
          <cell r="B13" t="str">
            <v>(51A1)總務處</v>
          </cell>
          <cell r="C13" t="str">
            <v>G100</v>
          </cell>
          <cell r="D13" t="str">
            <v>庶務組</v>
          </cell>
          <cell r="E13" t="str">
            <v>T103G1000016</v>
          </cell>
          <cell r="F13" t="str">
            <v>2001業務費</v>
          </cell>
          <cell r="G13" t="str">
            <v>51A1-32Y其他</v>
          </cell>
          <cell r="H13" t="str">
            <v>103.01.27</v>
          </cell>
          <cell r="I13">
            <v>0</v>
          </cell>
          <cell r="J13">
            <v>800</v>
          </cell>
          <cell r="K13">
            <v>0</v>
          </cell>
          <cell r="L13">
            <v>0</v>
          </cell>
          <cell r="N13" t="str">
            <v>T200018</v>
          </cell>
          <cell r="O13" t="str">
            <v>桌巾淸洗各項活動佈置用※品名:桌巾淸洗</v>
          </cell>
        </row>
        <row r="14">
          <cell r="A14" t="str">
            <v>103T2017</v>
          </cell>
          <cell r="B14" t="str">
            <v>(51A1)總務處</v>
          </cell>
          <cell r="C14" t="str">
            <v>G300</v>
          </cell>
          <cell r="D14" t="str">
            <v>文書組</v>
          </cell>
          <cell r="E14" t="str">
            <v>T103G3000002- 1</v>
          </cell>
          <cell r="F14" t="str">
            <v>2001業務費</v>
          </cell>
          <cell r="G14" t="str">
            <v>51A1-451什項設備租金</v>
          </cell>
          <cell r="H14" t="str">
            <v>103.02.05</v>
          </cell>
          <cell r="I14">
            <v>0</v>
          </cell>
          <cell r="J14">
            <v>4500</v>
          </cell>
          <cell r="K14">
            <v>0</v>
          </cell>
          <cell r="L14">
            <v>0</v>
          </cell>
          <cell r="N14" t="str">
            <v>T200022</v>
          </cell>
          <cell r="O14" t="str">
            <v>1月-總務處影印機影印公文用(103.1.1－12.31)※品名:影印機租賃(續約)</v>
          </cell>
        </row>
        <row r="15">
          <cell r="A15" t="str">
            <v>103T2017</v>
          </cell>
          <cell r="B15" t="str">
            <v>(51A1)總務處</v>
          </cell>
          <cell r="C15" t="str">
            <v>G100</v>
          </cell>
          <cell r="D15" t="str">
            <v>庶務組</v>
          </cell>
          <cell r="E15" t="str">
            <v>T103G1000026</v>
          </cell>
          <cell r="F15" t="str">
            <v>2001業務費</v>
          </cell>
          <cell r="G15" t="str">
            <v>51A1-214工作場所水費</v>
          </cell>
          <cell r="H15" t="str">
            <v>103.02.11</v>
          </cell>
          <cell r="I15">
            <v>0</v>
          </cell>
          <cell r="J15">
            <v>53778</v>
          </cell>
          <cell r="K15">
            <v>0</v>
          </cell>
          <cell r="L15">
            <v>0</v>
          </cell>
          <cell r="N15" t="str">
            <v>T200027</v>
          </cell>
          <cell r="O15" t="str">
            <v>自來水費※品名:自來水費</v>
          </cell>
        </row>
        <row r="16">
          <cell r="A16" t="str">
            <v>103T2017</v>
          </cell>
          <cell r="B16" t="str">
            <v>(51A1)總務處</v>
          </cell>
          <cell r="C16" t="str">
            <v>G100</v>
          </cell>
          <cell r="D16" t="str">
            <v>庶務組</v>
          </cell>
          <cell r="E16" t="str">
            <v>T103G1000004- 1</v>
          </cell>
          <cell r="F16" t="str">
            <v>2001業務費</v>
          </cell>
          <cell r="G16" t="str">
            <v>51A1-279外包費</v>
          </cell>
          <cell r="H16" t="str">
            <v>103.02.13</v>
          </cell>
          <cell r="I16">
            <v>0</v>
          </cell>
          <cell r="J16">
            <v>47486</v>
          </cell>
          <cell r="K16">
            <v>0</v>
          </cell>
          <cell r="L16">
            <v>0</v>
          </cell>
          <cell r="N16" t="str">
            <v>T200031</v>
          </cell>
          <cell r="O16" t="str">
            <v>1月-校園保全(103.1.1－12.31)※品名:保全...等</v>
          </cell>
        </row>
        <row r="17">
          <cell r="A17" t="str">
            <v>103T2017</v>
          </cell>
          <cell r="B17" t="str">
            <v>(51A1)總務處</v>
          </cell>
          <cell r="C17" t="str">
            <v>G100</v>
          </cell>
          <cell r="D17" t="str">
            <v>庶務組</v>
          </cell>
          <cell r="E17" t="str">
            <v>T103G1000002- 1</v>
          </cell>
          <cell r="F17" t="str">
            <v>2001業務費</v>
          </cell>
          <cell r="G17" t="str">
            <v>51A1-255機械及設備修護費</v>
          </cell>
          <cell r="H17" t="str">
            <v>103.02.17</v>
          </cell>
          <cell r="I17">
            <v>0</v>
          </cell>
          <cell r="J17">
            <v>3000</v>
          </cell>
          <cell r="K17">
            <v>0</v>
          </cell>
          <cell r="L17">
            <v>0</v>
          </cell>
          <cell r="N17" t="str">
            <v>T200037</v>
          </cell>
          <cell r="O17" t="str">
            <v>1月-科教大樓電梯維護費(103.1.1－12.31)※品名:電梯維護費</v>
          </cell>
        </row>
        <row r="18">
          <cell r="A18" t="str">
            <v>103T2017</v>
          </cell>
          <cell r="B18" t="str">
            <v>(51A1)總務處</v>
          </cell>
          <cell r="C18" t="str">
            <v>G100</v>
          </cell>
          <cell r="D18" t="str">
            <v>庶務組</v>
          </cell>
          <cell r="E18" t="str">
            <v>T103G1000009- 1</v>
          </cell>
          <cell r="F18" t="str">
            <v>2001業務費</v>
          </cell>
          <cell r="G18" t="str">
            <v>51A1-257什項設備修護費</v>
          </cell>
          <cell r="H18" t="str">
            <v>103.02.17</v>
          </cell>
          <cell r="I18">
            <v>0</v>
          </cell>
          <cell r="J18">
            <v>2500</v>
          </cell>
          <cell r="K18">
            <v>0</v>
          </cell>
          <cell r="L18">
            <v>0</v>
          </cell>
          <cell r="N18" t="str">
            <v>T200037</v>
          </cell>
          <cell r="O18" t="str">
            <v>碎紙機維修更換刀棒組※品名:碎紙機維修更換刀棒組</v>
          </cell>
        </row>
        <row r="19">
          <cell r="A19" t="str">
            <v>103T2017</v>
          </cell>
          <cell r="B19" t="str">
            <v>(51A1)總務處</v>
          </cell>
          <cell r="C19" t="str">
            <v>G100</v>
          </cell>
          <cell r="D19" t="str">
            <v>庶務組</v>
          </cell>
          <cell r="E19" t="str">
            <v>T103G1000023- 1</v>
          </cell>
          <cell r="F19" t="str">
            <v>2001業務費</v>
          </cell>
          <cell r="G19" t="str">
            <v>51A1-217氣體費</v>
          </cell>
          <cell r="H19" t="str">
            <v>103.02.17</v>
          </cell>
          <cell r="I19">
            <v>0</v>
          </cell>
          <cell r="J19">
            <v>525</v>
          </cell>
          <cell r="K19">
            <v>0</v>
          </cell>
          <cell r="L19">
            <v>0</v>
          </cell>
          <cell r="N19" t="str">
            <v>T200037</v>
          </cell>
          <cell r="O19" t="str">
            <v>天然氣1月份游泳池用※品名:天然氣1月份</v>
          </cell>
        </row>
        <row r="20">
          <cell r="A20" t="str">
            <v>103T2017</v>
          </cell>
          <cell r="B20" t="str">
            <v>(51A1)總務處</v>
          </cell>
          <cell r="C20" t="str">
            <v>G100</v>
          </cell>
          <cell r="D20" t="str">
            <v>庶務組</v>
          </cell>
          <cell r="E20" t="str">
            <v>T103G1000027- 1</v>
          </cell>
          <cell r="F20" t="str">
            <v>2001業務費</v>
          </cell>
          <cell r="G20" t="str">
            <v>51A1-312物料</v>
          </cell>
          <cell r="H20" t="str">
            <v>103.02.17</v>
          </cell>
          <cell r="I20">
            <v>0</v>
          </cell>
          <cell r="J20">
            <v>2835</v>
          </cell>
          <cell r="K20">
            <v>0</v>
          </cell>
          <cell r="L20">
            <v>0</v>
          </cell>
          <cell r="N20" t="str">
            <v>T200037</v>
          </cell>
          <cell r="O20" t="str">
            <v>科教大樓花圃用※品名:路緣石...等</v>
          </cell>
        </row>
        <row r="21">
          <cell r="A21" t="str">
            <v>103T2017</v>
          </cell>
          <cell r="B21" t="str">
            <v>(51A1)總務處</v>
          </cell>
          <cell r="C21" t="str">
            <v>G100</v>
          </cell>
          <cell r="D21" t="str">
            <v>庶務組</v>
          </cell>
          <cell r="E21" t="str">
            <v>T103G1000034</v>
          </cell>
          <cell r="F21" t="str">
            <v>2001業務費</v>
          </cell>
          <cell r="G21" t="str">
            <v>51A1-257什項設備修護費</v>
          </cell>
          <cell r="H21" t="str">
            <v>103.02.17</v>
          </cell>
          <cell r="I21">
            <v>0</v>
          </cell>
          <cell r="J21">
            <v>950</v>
          </cell>
          <cell r="K21">
            <v>0</v>
          </cell>
          <cell r="L21">
            <v>0</v>
          </cell>
          <cell r="N21" t="str">
            <v>T200037</v>
          </cell>
          <cell r="O21" t="str">
            <v>公務機車維修※品名:高速胎...等</v>
          </cell>
        </row>
        <row r="22">
          <cell r="A22" t="str">
            <v>103T2017</v>
          </cell>
          <cell r="B22" t="str">
            <v>(51A1)總務處</v>
          </cell>
          <cell r="C22" t="str">
            <v>G100</v>
          </cell>
          <cell r="D22" t="str">
            <v>庶務組</v>
          </cell>
          <cell r="E22" t="str">
            <v>T103G1000025- 1</v>
          </cell>
          <cell r="F22" t="str">
            <v>2001業務費</v>
          </cell>
          <cell r="G22" t="str">
            <v>51A1-312物料</v>
          </cell>
          <cell r="H22" t="str">
            <v>103.02.19</v>
          </cell>
          <cell r="I22">
            <v>0</v>
          </cell>
          <cell r="J22">
            <v>3200</v>
          </cell>
          <cell r="K22">
            <v>0</v>
          </cell>
          <cell r="L22">
            <v>0</v>
          </cell>
          <cell r="N22" t="str">
            <v>T200040</v>
          </cell>
          <cell r="O22" t="str">
            <v>人文大樓東側緩降機固定架損壞更新※品名:緩降機固定架...等</v>
          </cell>
        </row>
        <row r="23">
          <cell r="A23" t="str">
            <v>103T2017</v>
          </cell>
          <cell r="B23" t="str">
            <v>(51A1)總務處</v>
          </cell>
          <cell r="C23" t="str">
            <v>G100</v>
          </cell>
          <cell r="D23" t="str">
            <v>庶務組</v>
          </cell>
          <cell r="E23" t="str">
            <v>T103G1000037- 1</v>
          </cell>
          <cell r="F23" t="str">
            <v>2001業務費</v>
          </cell>
          <cell r="G23" t="str">
            <v>51A1-312物料</v>
          </cell>
          <cell r="H23" t="str">
            <v>103.02.19</v>
          </cell>
          <cell r="I23">
            <v>0</v>
          </cell>
          <cell r="J23">
            <v>10000</v>
          </cell>
          <cell r="K23">
            <v>0</v>
          </cell>
          <cell r="L23">
            <v>0</v>
          </cell>
          <cell r="N23" t="str">
            <v>T200040</v>
          </cell>
          <cell r="O23" t="str">
            <v>滅火器充壓換藥※品名:10磅手提式ABC乾粉滅火器充壓加藥...等</v>
          </cell>
        </row>
        <row r="24">
          <cell r="A24" t="str">
            <v>103T2017</v>
          </cell>
          <cell r="B24" t="str">
            <v>(51A1)總務處</v>
          </cell>
          <cell r="C24" t="str">
            <v>G100</v>
          </cell>
          <cell r="D24" t="str">
            <v>庶務組</v>
          </cell>
          <cell r="E24" t="str">
            <v>T103G1000021- 1</v>
          </cell>
          <cell r="F24" t="str">
            <v>2001業務費</v>
          </cell>
          <cell r="G24" t="str">
            <v>51A1-252一般房屋修護費</v>
          </cell>
          <cell r="H24" t="str">
            <v>103.02.25</v>
          </cell>
          <cell r="I24">
            <v>0</v>
          </cell>
          <cell r="J24">
            <v>16800</v>
          </cell>
          <cell r="K24">
            <v>0</v>
          </cell>
          <cell r="L24">
            <v>0</v>
          </cell>
          <cell r="N24" t="str">
            <v>T200050</v>
          </cell>
          <cell r="O24" t="str">
            <v>人文大樓3樓廁所入口處水管破裂漏水※品名:3樓女廁庫房樓板滲水維修...等</v>
          </cell>
        </row>
        <row r="25">
          <cell r="A25" t="str">
            <v>103T2017</v>
          </cell>
          <cell r="B25" t="str">
            <v>(51A1)總務處</v>
          </cell>
          <cell r="C25" t="str">
            <v>G100</v>
          </cell>
          <cell r="D25" t="str">
            <v>庶務組</v>
          </cell>
          <cell r="E25" t="str">
            <v>T103G1000043- 1</v>
          </cell>
          <cell r="F25" t="str">
            <v>2001業務費</v>
          </cell>
          <cell r="G25" t="str">
            <v>51A1-312物料</v>
          </cell>
          <cell r="H25" t="str">
            <v>103.02.25</v>
          </cell>
          <cell r="I25">
            <v>0</v>
          </cell>
          <cell r="J25">
            <v>12463</v>
          </cell>
          <cell r="K25">
            <v>0</v>
          </cell>
          <cell r="L25">
            <v>0</v>
          </cell>
          <cell r="N25" t="str">
            <v>T200050</v>
          </cell>
          <cell r="O25" t="str">
            <v>水溝防蚊.水管及全校各項什項設備維修用※品名:三通等如附件</v>
          </cell>
        </row>
        <row r="26">
          <cell r="A26" t="str">
            <v>103T2017</v>
          </cell>
          <cell r="B26" t="str">
            <v>(51A1)總務處</v>
          </cell>
          <cell r="C26" t="str">
            <v>G100</v>
          </cell>
          <cell r="D26" t="str">
            <v>庶務組</v>
          </cell>
          <cell r="E26" t="str">
            <v>T103G1000038</v>
          </cell>
          <cell r="F26" t="str">
            <v>2001業務費</v>
          </cell>
          <cell r="G26" t="str">
            <v>51A1-314油脂</v>
          </cell>
          <cell r="H26" t="str">
            <v>103.03.01</v>
          </cell>
          <cell r="I26">
            <v>0</v>
          </cell>
          <cell r="J26">
            <v>780</v>
          </cell>
          <cell r="K26">
            <v>0</v>
          </cell>
          <cell r="L26">
            <v>0</v>
          </cell>
          <cell r="N26" t="str">
            <v>T200054</v>
          </cell>
          <cell r="O26" t="str">
            <v>割草機用※品名:機油</v>
          </cell>
        </row>
        <row r="27">
          <cell r="A27" t="str">
            <v>103T2017</v>
          </cell>
          <cell r="B27" t="str">
            <v>(51A1)總務處</v>
          </cell>
          <cell r="C27" t="str">
            <v>G100</v>
          </cell>
          <cell r="D27" t="str">
            <v>庶務組</v>
          </cell>
          <cell r="E27" t="str">
            <v>T103G1000044</v>
          </cell>
          <cell r="F27" t="str">
            <v>2001業務費</v>
          </cell>
          <cell r="G27" t="str">
            <v>51A1-32Y其他</v>
          </cell>
          <cell r="H27" t="str">
            <v>103.03.01</v>
          </cell>
          <cell r="I27">
            <v>0</v>
          </cell>
          <cell r="J27">
            <v>1688</v>
          </cell>
          <cell r="K27">
            <v>0</v>
          </cell>
          <cell r="L27">
            <v>0</v>
          </cell>
          <cell r="N27" t="str">
            <v>T200054</v>
          </cell>
          <cell r="O27" t="str">
            <v>各處室電話清潔※品名:電話清潔</v>
          </cell>
        </row>
        <row r="28">
          <cell r="A28" t="str">
            <v>103T2017</v>
          </cell>
          <cell r="B28" t="str">
            <v>(51A1)總務處</v>
          </cell>
          <cell r="C28" t="str">
            <v>G100</v>
          </cell>
          <cell r="D28" t="str">
            <v>庶務組</v>
          </cell>
          <cell r="E28" t="str">
            <v>T103G1000048</v>
          </cell>
          <cell r="F28" t="str">
            <v>2001業務費</v>
          </cell>
          <cell r="G28" t="str">
            <v>51A1-323農業與園藝用品及環境美化費</v>
          </cell>
          <cell r="H28" t="str">
            <v>103.03.01</v>
          </cell>
          <cell r="I28">
            <v>0</v>
          </cell>
          <cell r="J28">
            <v>1200</v>
          </cell>
          <cell r="K28">
            <v>0</v>
          </cell>
          <cell r="L28">
            <v>0</v>
          </cell>
          <cell r="N28" t="str">
            <v>T200054</v>
          </cell>
          <cell r="O28" t="str">
            <v>美化校園※品名:草花（瑪格麗特）</v>
          </cell>
        </row>
        <row r="29">
          <cell r="A29" t="str">
            <v>103T2017</v>
          </cell>
          <cell r="B29" t="str">
            <v>(51A1)總務處</v>
          </cell>
          <cell r="C29" t="str">
            <v>G300</v>
          </cell>
          <cell r="D29" t="str">
            <v>文書組</v>
          </cell>
          <cell r="E29" t="str">
            <v>T103G3000005- 1</v>
          </cell>
          <cell r="F29" t="str">
            <v>2001業務費</v>
          </cell>
          <cell r="G29" t="str">
            <v>51A1-221郵費</v>
          </cell>
          <cell r="H29" t="str">
            <v>103.03.01</v>
          </cell>
          <cell r="I29">
            <v>0</v>
          </cell>
          <cell r="J29">
            <v>9000</v>
          </cell>
          <cell r="K29">
            <v>0</v>
          </cell>
          <cell r="L29">
            <v>0</v>
          </cell>
          <cell r="N29" t="str">
            <v>T200054</v>
          </cell>
          <cell r="O29" t="str">
            <v>郵寄公文用※品名:25元郵票...等</v>
          </cell>
        </row>
        <row r="30">
          <cell r="A30" t="str">
            <v>103T2017</v>
          </cell>
          <cell r="B30" t="str">
            <v>(51A1)總務處</v>
          </cell>
          <cell r="C30" t="str">
            <v>G100</v>
          </cell>
          <cell r="D30" t="str">
            <v>庶務組</v>
          </cell>
          <cell r="E30" t="str">
            <v>T103G1000039- 1</v>
          </cell>
          <cell r="F30" t="str">
            <v>2001業務費</v>
          </cell>
          <cell r="G30" t="str">
            <v>51A1-255機械及設備修護費</v>
          </cell>
          <cell r="H30" t="str">
            <v>103.03.03</v>
          </cell>
          <cell r="I30">
            <v>0</v>
          </cell>
          <cell r="J30">
            <v>8190</v>
          </cell>
          <cell r="K30">
            <v>0</v>
          </cell>
          <cell r="L30">
            <v>0</v>
          </cell>
          <cell r="N30" t="str">
            <v>T200058</v>
          </cell>
          <cell r="O30" t="str">
            <v>東側門損壞維修※品名:減速馬達換減速機及鍊條拆除及安裝...等</v>
          </cell>
        </row>
        <row r="31">
          <cell r="A31" t="str">
            <v>103T2017</v>
          </cell>
          <cell r="B31" t="str">
            <v>(51A1)總務處</v>
          </cell>
          <cell r="C31" t="str">
            <v>G100</v>
          </cell>
          <cell r="D31" t="str">
            <v>庶務組</v>
          </cell>
          <cell r="E31" t="str">
            <v>T103G1000003- 1</v>
          </cell>
          <cell r="F31" t="str">
            <v>2001業務費</v>
          </cell>
          <cell r="G31" t="str">
            <v>51A1-255機械及設備修護費</v>
          </cell>
          <cell r="H31" t="str">
            <v>103.03.04</v>
          </cell>
          <cell r="I31">
            <v>0</v>
          </cell>
          <cell r="J31">
            <v>16600</v>
          </cell>
          <cell r="K31">
            <v>0</v>
          </cell>
          <cell r="L31">
            <v>0</v>
          </cell>
          <cell r="N31" t="str">
            <v>T200059</v>
          </cell>
          <cell r="O31" t="str">
            <v>1-2月-行政大樓.圖書館.松炎樓電梯維護費(103.1.1－12.31)※品名:電梯維護費</v>
          </cell>
        </row>
        <row r="32">
          <cell r="A32" t="str">
            <v>103T2017</v>
          </cell>
          <cell r="B32" t="str">
            <v>(51A1)總務處</v>
          </cell>
          <cell r="C32" t="str">
            <v>G100</v>
          </cell>
          <cell r="D32" t="str">
            <v>庶務組</v>
          </cell>
          <cell r="E32" t="str">
            <v>T103G1000004- 2</v>
          </cell>
          <cell r="F32" t="str">
            <v>2001業務費</v>
          </cell>
          <cell r="G32" t="str">
            <v>51A1-279外包費</v>
          </cell>
          <cell r="H32" t="str">
            <v>103.03.04</v>
          </cell>
          <cell r="I32">
            <v>0</v>
          </cell>
          <cell r="J32">
            <v>47486</v>
          </cell>
          <cell r="K32">
            <v>0</v>
          </cell>
          <cell r="L32">
            <v>0</v>
          </cell>
          <cell r="N32" t="str">
            <v>T200059</v>
          </cell>
          <cell r="O32" t="str">
            <v>2月-校園保全(103.1.1－12.31)※品名:保全...等</v>
          </cell>
        </row>
        <row r="33">
          <cell r="A33" t="str">
            <v>103T2017</v>
          </cell>
          <cell r="B33" t="str">
            <v>(51A1)總務處</v>
          </cell>
          <cell r="C33" t="str">
            <v>G100</v>
          </cell>
          <cell r="D33" t="str">
            <v>庶務組</v>
          </cell>
          <cell r="E33" t="str">
            <v>T103G1000022- 1</v>
          </cell>
          <cell r="F33" t="str">
            <v>2001業務費</v>
          </cell>
          <cell r="G33" t="str">
            <v>5131-321辦公（事務）用品</v>
          </cell>
          <cell r="H33" t="str">
            <v>103.03.05</v>
          </cell>
          <cell r="I33">
            <v>0</v>
          </cell>
          <cell r="J33">
            <v>6500</v>
          </cell>
          <cell r="K33">
            <v>0</v>
          </cell>
          <cell r="L33">
            <v>0</v>
          </cell>
          <cell r="N33" t="str">
            <v>T200060</v>
          </cell>
          <cell r="O33" t="str">
            <v>3樓會議室喇叭損壞更新※品名:喇叭及掛架</v>
          </cell>
        </row>
        <row r="34">
          <cell r="A34" t="str">
            <v>103T2017</v>
          </cell>
          <cell r="B34" t="str">
            <v>(51A1)總務處</v>
          </cell>
          <cell r="C34" t="str">
            <v>G100</v>
          </cell>
          <cell r="D34" t="str">
            <v>庶務組</v>
          </cell>
          <cell r="E34" t="str">
            <v>T103G1000057- 1</v>
          </cell>
          <cell r="F34" t="str">
            <v>2001業務費</v>
          </cell>
          <cell r="G34" t="str">
            <v>51A1-312物料</v>
          </cell>
          <cell r="H34" t="str">
            <v>103.03.05</v>
          </cell>
          <cell r="I34">
            <v>0</v>
          </cell>
          <cell r="J34">
            <v>37500</v>
          </cell>
          <cell r="K34">
            <v>0</v>
          </cell>
          <cell r="L34">
            <v>0</v>
          </cell>
          <cell r="N34" t="str">
            <v>T200060</v>
          </cell>
          <cell r="O34" t="str">
            <v>飲水機更換濾材用※品名:第一道PP纖維濾心等如附件</v>
          </cell>
        </row>
        <row r="35">
          <cell r="A35" t="str">
            <v>103T2017</v>
          </cell>
          <cell r="B35" t="str">
            <v>(51A1)總務處</v>
          </cell>
          <cell r="C35" t="str">
            <v>G300</v>
          </cell>
          <cell r="D35" t="str">
            <v>文書組</v>
          </cell>
          <cell r="E35" t="str">
            <v>T103G3000004- 1</v>
          </cell>
          <cell r="F35" t="str">
            <v>2001業務費</v>
          </cell>
          <cell r="G35" t="str">
            <v>51A1-321辦公（事務）用品</v>
          </cell>
          <cell r="H35" t="str">
            <v>103.03.05</v>
          </cell>
          <cell r="I35">
            <v>0</v>
          </cell>
          <cell r="J35">
            <v>10500</v>
          </cell>
          <cell r="K35">
            <v>0</v>
          </cell>
          <cell r="L35">
            <v>0</v>
          </cell>
          <cell r="N35" t="str">
            <v>T200060</v>
          </cell>
          <cell r="O35" t="str">
            <v>檔案歸檔用卷盒※品名:檔案歸檔用卷盒</v>
          </cell>
        </row>
        <row r="36">
          <cell r="A36" t="str">
            <v>103T2017</v>
          </cell>
          <cell r="B36" t="str">
            <v>(51A1)總務處</v>
          </cell>
          <cell r="C36" t="str">
            <v>G100</v>
          </cell>
          <cell r="D36" t="str">
            <v>庶務組</v>
          </cell>
          <cell r="E36" t="str">
            <v>T103G1000002- 2</v>
          </cell>
          <cell r="F36" t="str">
            <v>2001業務費</v>
          </cell>
          <cell r="G36" t="str">
            <v>51A1-255機械及設備修護費</v>
          </cell>
          <cell r="H36" t="str">
            <v>103.03.07</v>
          </cell>
          <cell r="I36">
            <v>0</v>
          </cell>
          <cell r="J36">
            <v>3000</v>
          </cell>
          <cell r="K36">
            <v>0</v>
          </cell>
          <cell r="L36">
            <v>0</v>
          </cell>
          <cell r="N36" t="str">
            <v>T200063</v>
          </cell>
          <cell r="O36" t="str">
            <v>2月-科教大樓電梯維護費(103.1.1－12.31)※品名:電梯維護費</v>
          </cell>
        </row>
        <row r="37">
          <cell r="A37" t="str">
            <v>103T2017</v>
          </cell>
          <cell r="B37" t="str">
            <v>(51A1)總務處</v>
          </cell>
          <cell r="C37" t="str">
            <v>G100</v>
          </cell>
          <cell r="D37" t="str">
            <v>庶務組</v>
          </cell>
          <cell r="E37" t="str">
            <v>T103G1000035- 1</v>
          </cell>
          <cell r="F37" t="str">
            <v>2001業務費</v>
          </cell>
          <cell r="G37" t="str">
            <v>51A1-257什項設備修護費</v>
          </cell>
          <cell r="H37" t="str">
            <v>103.03.07</v>
          </cell>
          <cell r="I37">
            <v>0</v>
          </cell>
          <cell r="J37">
            <v>5581</v>
          </cell>
          <cell r="K37">
            <v>0</v>
          </cell>
          <cell r="L37">
            <v>0</v>
          </cell>
          <cell r="N37" t="str">
            <v>T200063</v>
          </cell>
          <cell r="O37" t="str">
            <v>校內水管維修※品名:蝶閥等詳如附件</v>
          </cell>
        </row>
        <row r="38">
          <cell r="A38" t="str">
            <v>103T2017</v>
          </cell>
          <cell r="B38" t="str">
            <v>(51A1)總務處</v>
          </cell>
          <cell r="C38" t="str">
            <v>G100</v>
          </cell>
          <cell r="D38" t="str">
            <v>庶務組</v>
          </cell>
          <cell r="E38" t="str">
            <v>T103G1000049- 1</v>
          </cell>
          <cell r="F38" t="str">
            <v>2001業務費</v>
          </cell>
          <cell r="G38" t="str">
            <v>51A1-312物料</v>
          </cell>
          <cell r="H38" t="str">
            <v>103.03.07</v>
          </cell>
          <cell r="I38">
            <v>0</v>
          </cell>
          <cell r="J38">
            <v>3200</v>
          </cell>
          <cell r="K38">
            <v>0</v>
          </cell>
          <cell r="L38">
            <v>0</v>
          </cell>
          <cell r="N38" t="str">
            <v>T200063</v>
          </cell>
          <cell r="O38" t="str">
            <v>消防設施器材更換※品名:LED燈泡...等</v>
          </cell>
        </row>
        <row r="39">
          <cell r="A39" t="str">
            <v>103T2017</v>
          </cell>
          <cell r="B39" t="str">
            <v>(51A1)總務處</v>
          </cell>
          <cell r="C39" t="str">
            <v>G300</v>
          </cell>
          <cell r="D39" t="str">
            <v>文書組</v>
          </cell>
          <cell r="E39" t="str">
            <v>T103G3000006</v>
          </cell>
          <cell r="F39" t="str">
            <v>2001業務費</v>
          </cell>
          <cell r="G39" t="str">
            <v>51A1-321辦公（事務）用品</v>
          </cell>
          <cell r="H39" t="str">
            <v>103.03.07</v>
          </cell>
          <cell r="I39">
            <v>0</v>
          </cell>
          <cell r="J39">
            <v>450</v>
          </cell>
          <cell r="K39">
            <v>0</v>
          </cell>
          <cell r="L39">
            <v>0</v>
          </cell>
          <cell r="N39" t="str">
            <v>T200063</v>
          </cell>
          <cell r="O39" t="str">
            <v>公文處理用※品名:橡皮圖章...等</v>
          </cell>
        </row>
        <row r="40">
          <cell r="A40" t="str">
            <v>103T2017</v>
          </cell>
          <cell r="B40" t="str">
            <v>(51A1)總務處</v>
          </cell>
          <cell r="C40" t="str">
            <v>G100</v>
          </cell>
          <cell r="D40" t="str">
            <v>庶務組</v>
          </cell>
          <cell r="E40" t="str">
            <v>T103G1000006- 1</v>
          </cell>
          <cell r="F40" t="str">
            <v>2001業務費</v>
          </cell>
          <cell r="G40" t="str">
            <v>51A1-254其他建築修護費</v>
          </cell>
          <cell r="H40" t="str">
            <v>103.03.13</v>
          </cell>
          <cell r="I40">
            <v>0</v>
          </cell>
          <cell r="J40">
            <v>97200</v>
          </cell>
          <cell r="K40">
            <v>0</v>
          </cell>
          <cell r="L40">
            <v>0</v>
          </cell>
          <cell r="N40" t="str">
            <v>T200069</v>
          </cell>
          <cell r="O40" t="str">
            <v>科教大樓花台打除整修工程※品名:花台打除...等</v>
          </cell>
        </row>
        <row r="41">
          <cell r="A41" t="str">
            <v>103T2017</v>
          </cell>
          <cell r="B41" t="str">
            <v>(51A1)總務處</v>
          </cell>
          <cell r="C41" t="str">
            <v>G300</v>
          </cell>
          <cell r="D41" t="str">
            <v>文書組</v>
          </cell>
          <cell r="E41" t="str">
            <v>T103G3000002- 2</v>
          </cell>
          <cell r="F41" t="str">
            <v>2001業務費</v>
          </cell>
          <cell r="G41" t="str">
            <v>51A1-451什項設備租金</v>
          </cell>
          <cell r="H41" t="str">
            <v>103.03.14</v>
          </cell>
          <cell r="I41">
            <v>0</v>
          </cell>
          <cell r="J41">
            <v>4500</v>
          </cell>
          <cell r="K41">
            <v>0</v>
          </cell>
          <cell r="L41">
            <v>0</v>
          </cell>
          <cell r="N41" t="str">
            <v>T200071</v>
          </cell>
          <cell r="O41" t="str">
            <v>2月-總務處影印機影印公文用(103.1.1－12.31)※品名:影印機租賃(續約)</v>
          </cell>
        </row>
        <row r="42">
          <cell r="A42" t="str">
            <v>103T2017</v>
          </cell>
          <cell r="B42" t="str">
            <v>(51A1)總務處</v>
          </cell>
          <cell r="C42" t="str">
            <v>G100</v>
          </cell>
          <cell r="D42" t="str">
            <v>庶務組</v>
          </cell>
          <cell r="E42" t="str">
            <v>T103G1000040- 1</v>
          </cell>
          <cell r="F42" t="str">
            <v>2001業務費</v>
          </cell>
          <cell r="G42" t="str">
            <v>51A1-312物料</v>
          </cell>
          <cell r="H42" t="str">
            <v>103.03.19</v>
          </cell>
          <cell r="I42">
            <v>0</v>
          </cell>
          <cell r="J42">
            <v>580</v>
          </cell>
          <cell r="K42">
            <v>0</v>
          </cell>
          <cell r="L42">
            <v>0</v>
          </cell>
          <cell r="N42" t="str">
            <v>T200076</v>
          </cell>
          <cell r="O42" t="str">
            <v>4樓會議室投影機用※品名:5M電腦VGA線...等</v>
          </cell>
        </row>
        <row r="43">
          <cell r="A43" t="str">
            <v>103T2017</v>
          </cell>
          <cell r="B43" t="str">
            <v>(51A1)總務處</v>
          </cell>
          <cell r="C43" t="str">
            <v>G100</v>
          </cell>
          <cell r="D43" t="str">
            <v>庶務組</v>
          </cell>
          <cell r="E43" t="str">
            <v>T103G1000060- 1</v>
          </cell>
          <cell r="F43" t="str">
            <v>2001業務費</v>
          </cell>
          <cell r="G43" t="str">
            <v>51A1-312物料</v>
          </cell>
          <cell r="H43" t="str">
            <v>103.03.19</v>
          </cell>
          <cell r="I43">
            <v>0</v>
          </cell>
          <cell r="J43">
            <v>2800</v>
          </cell>
          <cell r="K43">
            <v>0</v>
          </cell>
          <cell r="L43">
            <v>0</v>
          </cell>
          <cell r="N43" t="str">
            <v>T200076</v>
          </cell>
          <cell r="O43" t="str">
            <v>4樓會議室兩側掛圖用※品名:軌道掛圖器</v>
          </cell>
        </row>
        <row r="44">
          <cell r="A44" t="str">
            <v>103T2017</v>
          </cell>
          <cell r="B44" t="str">
            <v>(51A1)總務處</v>
          </cell>
          <cell r="C44" t="str">
            <v>G100</v>
          </cell>
          <cell r="D44" t="str">
            <v>庶務組</v>
          </cell>
          <cell r="E44" t="str">
            <v>T103G1000064- 1</v>
          </cell>
          <cell r="F44" t="str">
            <v>2001業務費</v>
          </cell>
          <cell r="G44" t="str">
            <v>51A1-217氣體費</v>
          </cell>
          <cell r="H44" t="str">
            <v>103.03.19</v>
          </cell>
          <cell r="I44">
            <v>0</v>
          </cell>
          <cell r="J44">
            <v>525</v>
          </cell>
          <cell r="K44">
            <v>0</v>
          </cell>
          <cell r="L44">
            <v>0</v>
          </cell>
          <cell r="N44" t="str">
            <v>T200076</v>
          </cell>
          <cell r="O44" t="str">
            <v>游泳池用天然氣2月份※品名:天然氣2月份</v>
          </cell>
        </row>
        <row r="45">
          <cell r="A45" t="str">
            <v>103T2017</v>
          </cell>
          <cell r="B45" t="str">
            <v>(51A1)總務處</v>
          </cell>
          <cell r="C45" t="str">
            <v>G100</v>
          </cell>
          <cell r="D45" t="str">
            <v>庶務組</v>
          </cell>
          <cell r="E45" t="str">
            <v>T103G1000066- 1</v>
          </cell>
          <cell r="F45" t="str">
            <v>2001業務費</v>
          </cell>
          <cell r="G45" t="str">
            <v>51A1-257什項設備修護費</v>
          </cell>
          <cell r="H45" t="str">
            <v>103.03.19</v>
          </cell>
          <cell r="I45">
            <v>0</v>
          </cell>
          <cell r="J45">
            <v>4200</v>
          </cell>
          <cell r="K45">
            <v>0</v>
          </cell>
          <cell r="L45">
            <v>0</v>
          </cell>
          <cell r="N45" t="str">
            <v>T200076</v>
          </cell>
          <cell r="O45" t="str">
            <v>活動中心.松炎樓.圖書館等廣播無聲更換線材※品名:廣播線查修</v>
          </cell>
        </row>
        <row r="46">
          <cell r="A46" t="str">
            <v>103T2017</v>
          </cell>
          <cell r="B46" t="str">
            <v>(51A1)總務處</v>
          </cell>
          <cell r="C46" t="str">
            <v>G100</v>
          </cell>
          <cell r="D46" t="str">
            <v>庶務組</v>
          </cell>
          <cell r="E46" t="str">
            <v>T103G1000069</v>
          </cell>
          <cell r="F46" t="str">
            <v>2001業務費</v>
          </cell>
          <cell r="G46" t="str">
            <v>51A1-312物料</v>
          </cell>
          <cell r="H46" t="str">
            <v>103.03.19</v>
          </cell>
          <cell r="I46">
            <v>0</v>
          </cell>
          <cell r="J46">
            <v>1050</v>
          </cell>
          <cell r="K46">
            <v>0</v>
          </cell>
          <cell r="L46">
            <v>0</v>
          </cell>
          <cell r="N46" t="str">
            <v>T200076</v>
          </cell>
          <cell r="O46" t="str">
            <v>教室.辦公室窗戶玻離維修用※品名:輥輪</v>
          </cell>
        </row>
        <row r="47">
          <cell r="A47" t="str">
            <v>103T2017</v>
          </cell>
          <cell r="B47" t="str">
            <v>(51A1)總務處</v>
          </cell>
          <cell r="C47" t="str">
            <v>G100</v>
          </cell>
          <cell r="D47" t="str">
            <v>庶務組</v>
          </cell>
          <cell r="E47" t="str">
            <v>T103G1000070- 1</v>
          </cell>
          <cell r="F47" t="str">
            <v>2001業務費</v>
          </cell>
          <cell r="G47" t="str">
            <v>51A1-252一般房屋修護費</v>
          </cell>
          <cell r="H47" t="str">
            <v>103.03.20</v>
          </cell>
          <cell r="I47">
            <v>0</v>
          </cell>
          <cell r="J47">
            <v>56000</v>
          </cell>
          <cell r="K47">
            <v>0</v>
          </cell>
          <cell r="L47">
            <v>0</v>
          </cell>
          <cell r="N47" t="str">
            <v>T200079</v>
          </cell>
          <cell r="O47" t="str">
            <v>松炎樓.行政大樓.科教大樓厠所維修※品名:松炎樓修理馬桶等如附件...等</v>
          </cell>
        </row>
        <row r="48">
          <cell r="A48" t="str">
            <v>103T2017</v>
          </cell>
          <cell r="B48" t="str">
            <v>(51A1)總務處</v>
          </cell>
          <cell r="C48" t="str">
            <v>G100</v>
          </cell>
          <cell r="D48" t="str">
            <v>庶務組</v>
          </cell>
          <cell r="E48" t="str">
            <v>T103G1000045- 1</v>
          </cell>
          <cell r="F48" t="str">
            <v>2001業務費</v>
          </cell>
          <cell r="G48" t="str">
            <v>5131-252一般房屋修護費</v>
          </cell>
          <cell r="H48" t="str">
            <v>103.03.27</v>
          </cell>
          <cell r="I48">
            <v>0</v>
          </cell>
          <cell r="J48">
            <v>11800</v>
          </cell>
          <cell r="K48">
            <v>0</v>
          </cell>
          <cell r="L48">
            <v>0</v>
          </cell>
          <cell r="N48" t="str">
            <v>T200088</v>
          </cell>
          <cell r="O48" t="str">
            <v>校史室及人文大樓3－4樓梯間門損壞更換※品名:校史室門片w91.5*h200公分...等</v>
          </cell>
        </row>
        <row r="49">
          <cell r="A49" t="str">
            <v>103T2017</v>
          </cell>
          <cell r="B49" t="str">
            <v>(51A1)總務處</v>
          </cell>
          <cell r="C49" t="str">
            <v>G300</v>
          </cell>
          <cell r="D49" t="str">
            <v>文書組</v>
          </cell>
          <cell r="E49" t="str">
            <v>T103G3000001- 1</v>
          </cell>
          <cell r="F49" t="str">
            <v>2001業務費</v>
          </cell>
          <cell r="G49" t="str">
            <v>51A1-28A電子計算機軟體服務費</v>
          </cell>
          <cell r="H49" t="str">
            <v>103.03.27</v>
          </cell>
          <cell r="I49">
            <v>0</v>
          </cell>
          <cell r="J49">
            <v>4500</v>
          </cell>
          <cell r="K49">
            <v>0</v>
          </cell>
          <cell r="L49">
            <v>0</v>
          </cell>
          <cell r="N49" t="str">
            <v>T200088</v>
          </cell>
          <cell r="O49" t="str">
            <v>1-3月-公文管理軟體系統維護</v>
          </cell>
        </row>
        <row r="50">
          <cell r="A50" t="str">
            <v>103T2017</v>
          </cell>
          <cell r="B50" t="str">
            <v>(51A1)總務處</v>
          </cell>
          <cell r="C50" t="str">
            <v>G100</v>
          </cell>
          <cell r="D50" t="str">
            <v>庶務組</v>
          </cell>
          <cell r="E50" t="str">
            <v>T103G1000001- 1</v>
          </cell>
          <cell r="F50" t="str">
            <v>2001業務費</v>
          </cell>
          <cell r="G50" t="str">
            <v>51A1-255機械及設備修護費</v>
          </cell>
          <cell r="H50" t="str">
            <v>103.04.03</v>
          </cell>
          <cell r="I50">
            <v>0</v>
          </cell>
          <cell r="J50">
            <v>8400</v>
          </cell>
          <cell r="K50">
            <v>0</v>
          </cell>
          <cell r="L50">
            <v>0</v>
          </cell>
          <cell r="N50" t="str">
            <v>T200097</v>
          </cell>
          <cell r="O50" t="str">
            <v>1-3月-高壓電設備維護合約(103.1.1－12.31)每季付8400※品名:高壓電設備維護費</v>
          </cell>
        </row>
        <row r="51">
          <cell r="A51" t="str">
            <v>103T2017</v>
          </cell>
          <cell r="B51" t="str">
            <v>(51A1)總務處</v>
          </cell>
          <cell r="C51" t="str">
            <v>G100</v>
          </cell>
          <cell r="D51" t="str">
            <v>庶務組</v>
          </cell>
          <cell r="E51" t="str">
            <v>T103G1000065</v>
          </cell>
          <cell r="F51" t="str">
            <v>2001業務費</v>
          </cell>
          <cell r="G51" t="str">
            <v>51A1-312物料</v>
          </cell>
          <cell r="H51" t="str">
            <v>103.04.03</v>
          </cell>
          <cell r="I51">
            <v>0</v>
          </cell>
          <cell r="J51">
            <v>600</v>
          </cell>
          <cell r="K51">
            <v>0</v>
          </cell>
          <cell r="L51">
            <v>0</v>
          </cell>
          <cell r="N51" t="str">
            <v>T200096</v>
          </cell>
          <cell r="O51" t="str">
            <v>科教大樓505教室窗玻離損壞更新※品名:窗玻離</v>
          </cell>
        </row>
        <row r="52">
          <cell r="A52" t="str">
            <v>103T2017</v>
          </cell>
          <cell r="B52" t="str">
            <v>(51A1)總務處</v>
          </cell>
          <cell r="C52" t="str">
            <v>G100</v>
          </cell>
          <cell r="D52" t="str">
            <v>庶務組</v>
          </cell>
          <cell r="E52" t="str">
            <v>T103G1000075</v>
          </cell>
          <cell r="F52" t="str">
            <v>2001業務費</v>
          </cell>
          <cell r="G52" t="str">
            <v>51A1-314油脂</v>
          </cell>
          <cell r="H52" t="str">
            <v>103.04.03</v>
          </cell>
          <cell r="I52">
            <v>0</v>
          </cell>
          <cell r="J52">
            <v>700</v>
          </cell>
          <cell r="K52">
            <v>0</v>
          </cell>
          <cell r="L52">
            <v>0</v>
          </cell>
          <cell r="N52" t="str">
            <v>T200096</v>
          </cell>
          <cell r="O52" t="str">
            <v>割草機用※品名:92無铅汽油</v>
          </cell>
        </row>
        <row r="53">
          <cell r="A53" t="str">
            <v>103T2017</v>
          </cell>
          <cell r="B53" t="str">
            <v>(51A1)總務處</v>
          </cell>
          <cell r="C53" t="str">
            <v>G100</v>
          </cell>
          <cell r="D53" t="str">
            <v>庶務組</v>
          </cell>
          <cell r="E53" t="str">
            <v>T103G1000076</v>
          </cell>
          <cell r="F53" t="str">
            <v>2001業務費</v>
          </cell>
          <cell r="G53" t="str">
            <v>51A1-312物料</v>
          </cell>
          <cell r="H53" t="str">
            <v>103.04.03</v>
          </cell>
          <cell r="I53">
            <v>0</v>
          </cell>
          <cell r="J53">
            <v>4167</v>
          </cell>
          <cell r="K53">
            <v>0</v>
          </cell>
          <cell r="L53">
            <v>0</v>
          </cell>
          <cell r="N53" t="str">
            <v>T200096</v>
          </cell>
          <cell r="O53" t="str">
            <v>彩繪車棚用※品名:油漆等詳如附件</v>
          </cell>
        </row>
        <row r="54">
          <cell r="A54" t="str">
            <v>103T2017</v>
          </cell>
          <cell r="B54" t="str">
            <v>(51A1)總務處</v>
          </cell>
          <cell r="C54" t="str">
            <v>G100</v>
          </cell>
          <cell r="D54" t="str">
            <v>庶務組</v>
          </cell>
          <cell r="E54" t="str">
            <v>T103G1000081</v>
          </cell>
          <cell r="F54" t="str">
            <v>2001業務費</v>
          </cell>
          <cell r="G54" t="str">
            <v>51A1-321辦公（事務）用品</v>
          </cell>
          <cell r="H54" t="str">
            <v>103.04.03</v>
          </cell>
          <cell r="I54">
            <v>0</v>
          </cell>
          <cell r="J54">
            <v>416</v>
          </cell>
          <cell r="K54">
            <v>0</v>
          </cell>
          <cell r="L54">
            <v>0</v>
          </cell>
          <cell r="N54" t="str">
            <v>T200096</v>
          </cell>
          <cell r="O54" t="str">
            <v>彩繪車棚設計用※品名:膠片...等</v>
          </cell>
        </row>
        <row r="55">
          <cell r="A55" t="str">
            <v>103T2017</v>
          </cell>
          <cell r="B55" t="str">
            <v>(51A1)總務處</v>
          </cell>
          <cell r="C55" t="str">
            <v>G100</v>
          </cell>
          <cell r="D55" t="str">
            <v>庶務組</v>
          </cell>
          <cell r="E55" t="str">
            <v>T103G1000082</v>
          </cell>
          <cell r="F55" t="str">
            <v>2001業務費</v>
          </cell>
          <cell r="G55" t="str">
            <v>51A1-321辦公（事務）用品</v>
          </cell>
          <cell r="H55" t="str">
            <v>103.04.03</v>
          </cell>
          <cell r="I55">
            <v>0</v>
          </cell>
          <cell r="J55">
            <v>160</v>
          </cell>
          <cell r="K55">
            <v>0</v>
          </cell>
          <cell r="L55">
            <v>0</v>
          </cell>
          <cell r="N55" t="str">
            <v>T200096</v>
          </cell>
          <cell r="O55" t="str">
            <v>校務評鑑佈置用※品名:珍珠板字</v>
          </cell>
        </row>
        <row r="56">
          <cell r="A56" t="str">
            <v>103T2017</v>
          </cell>
          <cell r="B56" t="str">
            <v>(51A1)總務處</v>
          </cell>
          <cell r="C56" t="str">
            <v>G200</v>
          </cell>
          <cell r="D56" t="str">
            <v>出納組</v>
          </cell>
          <cell r="E56" t="str">
            <v>T103G2000007- 1</v>
          </cell>
          <cell r="F56" t="str">
            <v>2001業務費</v>
          </cell>
          <cell r="G56" t="str">
            <v>51A1-28A電子計算機軟體服務費</v>
          </cell>
          <cell r="H56" t="str">
            <v>103.04.07</v>
          </cell>
          <cell r="I56">
            <v>0</v>
          </cell>
          <cell r="J56">
            <v>9900</v>
          </cell>
          <cell r="K56">
            <v>0</v>
          </cell>
          <cell r="L56">
            <v>0</v>
          </cell>
          <cell r="N56" t="str">
            <v>T200099</v>
          </cell>
          <cell r="O56" t="str">
            <v>1-3月-103年總務處出納帳務管理系統租賃維護費(103.1.1－12.31)※品名:103年總務處出納帳務管理系統租賃維Å</v>
          </cell>
        </row>
        <row r="57">
          <cell r="A57" t="str">
            <v>103T2017</v>
          </cell>
          <cell r="B57" t="str">
            <v>(51A1)總務處</v>
          </cell>
          <cell r="C57" t="str">
            <v>G100</v>
          </cell>
          <cell r="D57" t="str">
            <v>庶務組</v>
          </cell>
          <cell r="E57" t="str">
            <v>T103G1000004- 3</v>
          </cell>
          <cell r="F57" t="str">
            <v>2001業務費</v>
          </cell>
          <cell r="G57" t="str">
            <v>51A1-279外包費</v>
          </cell>
          <cell r="H57" t="str">
            <v>103.04.09</v>
          </cell>
          <cell r="I57">
            <v>0</v>
          </cell>
          <cell r="J57">
            <v>47486</v>
          </cell>
          <cell r="K57">
            <v>0</v>
          </cell>
          <cell r="L57">
            <v>0</v>
          </cell>
          <cell r="N57" t="str">
            <v>T200105</v>
          </cell>
          <cell r="O57" t="str">
            <v>3月-校園保全(103.1.1－12.31)※品名:保全...等</v>
          </cell>
        </row>
        <row r="58">
          <cell r="A58" t="str">
            <v>103T2017</v>
          </cell>
          <cell r="B58" t="str">
            <v>(51A1)總務處</v>
          </cell>
          <cell r="C58" t="str">
            <v>G100</v>
          </cell>
          <cell r="D58" t="str">
            <v>庶務組</v>
          </cell>
          <cell r="E58" t="str">
            <v>T103G1000036- 1</v>
          </cell>
          <cell r="F58" t="str">
            <v>2001業務費</v>
          </cell>
          <cell r="G58" t="str">
            <v>51A1-287委託檢驗(定)試驗認證費</v>
          </cell>
          <cell r="H58" t="str">
            <v>103.04.09</v>
          </cell>
          <cell r="I58">
            <v>0</v>
          </cell>
          <cell r="J58">
            <v>17000</v>
          </cell>
          <cell r="K58">
            <v>0</v>
          </cell>
          <cell r="L58">
            <v>0</v>
          </cell>
          <cell r="N58" t="str">
            <v>T200105</v>
          </cell>
          <cell r="O58" t="str">
            <v>103年度消防安全設備檢查申報※品名:消防檢查申報〈明細如報價單〉</v>
          </cell>
        </row>
        <row r="59">
          <cell r="A59" t="str">
            <v>103T2017</v>
          </cell>
          <cell r="B59" t="str">
            <v>(51A1)總務處</v>
          </cell>
          <cell r="C59" t="str">
            <v>G100</v>
          </cell>
          <cell r="D59" t="str">
            <v>庶務組</v>
          </cell>
          <cell r="E59" t="str">
            <v>T103G1000088</v>
          </cell>
          <cell r="F59" t="str">
            <v>2001業務費</v>
          </cell>
          <cell r="G59" t="str">
            <v>51A1-312物料</v>
          </cell>
          <cell r="H59" t="str">
            <v>103.04.09</v>
          </cell>
          <cell r="I59">
            <v>0</v>
          </cell>
          <cell r="J59">
            <v>7000</v>
          </cell>
          <cell r="K59">
            <v>0</v>
          </cell>
          <cell r="L59">
            <v>0</v>
          </cell>
          <cell r="N59" t="str">
            <v>T200105</v>
          </cell>
          <cell r="O59" t="str">
            <v>行政大樓－－－4樓會議室前警示燈動作未亮※品名:警示燈配新線材〈含燈泡.燈罩等〉...等</v>
          </cell>
        </row>
        <row r="60">
          <cell r="A60" t="str">
            <v>103T2017</v>
          </cell>
          <cell r="B60" t="str">
            <v>(51A1)總務處</v>
          </cell>
          <cell r="C60" t="str">
            <v>G300</v>
          </cell>
          <cell r="D60" t="str">
            <v>文書組</v>
          </cell>
          <cell r="E60" t="str">
            <v>T103G3000007- 1</v>
          </cell>
          <cell r="F60" t="str">
            <v>2001業務費</v>
          </cell>
          <cell r="G60" t="str">
            <v>5131-321辦公（事務）用品</v>
          </cell>
          <cell r="H60" t="str">
            <v>103.04.09</v>
          </cell>
          <cell r="I60">
            <v>0</v>
          </cell>
          <cell r="J60">
            <v>6486</v>
          </cell>
          <cell r="K60">
            <v>0</v>
          </cell>
          <cell r="L60">
            <v>0</v>
          </cell>
          <cell r="N60" t="str">
            <v>T200105</v>
          </cell>
          <cell r="O60" t="str">
            <v>校務評鑑卷夾分頁用※品名:迪士特加大型10段分段紙</v>
          </cell>
        </row>
        <row r="61">
          <cell r="A61" t="str">
            <v>103T2017</v>
          </cell>
          <cell r="B61" t="str">
            <v>(51A1)總務處</v>
          </cell>
          <cell r="C61" t="str">
            <v>G100</v>
          </cell>
          <cell r="D61" t="str">
            <v>庶務組</v>
          </cell>
          <cell r="E61" t="str">
            <v>T103G1000002- 3</v>
          </cell>
          <cell r="F61" t="str">
            <v>2001業務費</v>
          </cell>
          <cell r="G61" t="str">
            <v>51A1-255機械及設備修護費</v>
          </cell>
          <cell r="H61" t="str">
            <v>103.04.15</v>
          </cell>
          <cell r="I61">
            <v>0</v>
          </cell>
          <cell r="J61">
            <v>3000</v>
          </cell>
          <cell r="K61">
            <v>0</v>
          </cell>
          <cell r="L61">
            <v>0</v>
          </cell>
          <cell r="N61" t="str">
            <v>T200113</v>
          </cell>
          <cell r="O61" t="str">
            <v>3月-科教大樓電梯維護費(103.1.1－12.31)※品名:電梯維護費</v>
          </cell>
        </row>
        <row r="62">
          <cell r="A62" t="str">
            <v>103T2017</v>
          </cell>
          <cell r="B62" t="str">
            <v>(51A1)總務處</v>
          </cell>
          <cell r="C62" t="str">
            <v>G100</v>
          </cell>
          <cell r="D62" t="str">
            <v>庶務組</v>
          </cell>
          <cell r="E62" t="str">
            <v>T103G1000079</v>
          </cell>
          <cell r="F62" t="str">
            <v>2001業務費</v>
          </cell>
          <cell r="G62" t="str">
            <v>51A1-312物料</v>
          </cell>
          <cell r="H62" t="str">
            <v>103.04.15</v>
          </cell>
          <cell r="I62">
            <v>0</v>
          </cell>
          <cell r="J62">
            <v>2100</v>
          </cell>
          <cell r="K62">
            <v>0</v>
          </cell>
          <cell r="L62">
            <v>0</v>
          </cell>
          <cell r="N62" t="str">
            <v>T200113</v>
          </cell>
          <cell r="O62" t="str">
            <v>行政大樓電梯對面牆面掛圖用※品名:掛圖器軌道</v>
          </cell>
        </row>
        <row r="63">
          <cell r="A63" t="str">
            <v>103T2017</v>
          </cell>
          <cell r="B63" t="str">
            <v>(51A1)總務處</v>
          </cell>
          <cell r="C63" t="str">
            <v>G100</v>
          </cell>
          <cell r="D63" t="str">
            <v>庶務組</v>
          </cell>
          <cell r="E63" t="str">
            <v>T103G1000083- 1</v>
          </cell>
          <cell r="F63" t="str">
            <v>2001業務費</v>
          </cell>
          <cell r="G63" t="str">
            <v>51A1-326食品</v>
          </cell>
          <cell r="H63" t="str">
            <v>103.04.15</v>
          </cell>
          <cell r="I63">
            <v>0</v>
          </cell>
          <cell r="J63">
            <v>2480</v>
          </cell>
          <cell r="K63">
            <v>0</v>
          </cell>
          <cell r="L63">
            <v>0</v>
          </cell>
          <cell r="N63" t="str">
            <v>T200113</v>
          </cell>
          <cell r="O63" t="str">
            <v>校務評鑑行政人員誤餐3/28中午※品名:便當〈含2素〉</v>
          </cell>
        </row>
        <row r="64">
          <cell r="A64" t="str">
            <v>103T2017</v>
          </cell>
          <cell r="B64" t="str">
            <v>(51A1)總務處</v>
          </cell>
          <cell r="C64" t="str">
            <v>G100</v>
          </cell>
          <cell r="D64" t="str">
            <v>庶務組</v>
          </cell>
          <cell r="E64" t="str">
            <v>T103G1000084- 1</v>
          </cell>
          <cell r="F64" t="str">
            <v>2001業務費</v>
          </cell>
          <cell r="G64" t="str">
            <v>51A1-217氣體費</v>
          </cell>
          <cell r="H64" t="str">
            <v>103.04.15</v>
          </cell>
          <cell r="I64">
            <v>0</v>
          </cell>
          <cell r="J64">
            <v>500</v>
          </cell>
          <cell r="K64">
            <v>0</v>
          </cell>
          <cell r="L64">
            <v>0</v>
          </cell>
          <cell r="N64" t="str">
            <v>T200113</v>
          </cell>
          <cell r="O64" t="str">
            <v>游泳池用天然氣3月份※品名:天然氣3月份</v>
          </cell>
        </row>
        <row r="65">
          <cell r="A65" t="str">
            <v>103T2017</v>
          </cell>
          <cell r="B65" t="str">
            <v>(51A1)總務處</v>
          </cell>
          <cell r="C65" t="str">
            <v>G100</v>
          </cell>
          <cell r="D65" t="str">
            <v>庶務組</v>
          </cell>
          <cell r="E65" t="str">
            <v>T103G1000099- 1</v>
          </cell>
          <cell r="F65" t="str">
            <v>2001業務費</v>
          </cell>
          <cell r="G65" t="str">
            <v>51A1-312物料</v>
          </cell>
          <cell r="H65" t="str">
            <v>103.04.15</v>
          </cell>
          <cell r="I65">
            <v>0</v>
          </cell>
          <cell r="J65">
            <v>5600</v>
          </cell>
          <cell r="K65">
            <v>0</v>
          </cell>
          <cell r="L65">
            <v>0</v>
          </cell>
          <cell r="N65" t="str">
            <v>T200111</v>
          </cell>
          <cell r="O65" t="str">
            <v>科教大樓更換緊急照明燈※品名:LED緊急照明燈</v>
          </cell>
        </row>
        <row r="66">
          <cell r="A66" t="str">
            <v>103T2017</v>
          </cell>
          <cell r="B66" t="str">
            <v>(51A1)總務處</v>
          </cell>
          <cell r="C66" t="str">
            <v>G300</v>
          </cell>
          <cell r="D66" t="str">
            <v>文書組</v>
          </cell>
          <cell r="E66" t="str">
            <v>T103G3000002- 3</v>
          </cell>
          <cell r="F66" t="str">
            <v>2001業務費</v>
          </cell>
          <cell r="G66" t="str">
            <v>51A1-451什項設備租金</v>
          </cell>
          <cell r="H66" t="str">
            <v>103.04.15</v>
          </cell>
          <cell r="I66">
            <v>0</v>
          </cell>
          <cell r="J66">
            <v>4500</v>
          </cell>
          <cell r="K66">
            <v>0</v>
          </cell>
          <cell r="L66">
            <v>0</v>
          </cell>
          <cell r="N66" t="str">
            <v>T200111</v>
          </cell>
          <cell r="O66" t="str">
            <v>3月-總務處影印機影印公文用(103.1.1－12.31)※品名:影印機租賃(續約)</v>
          </cell>
        </row>
        <row r="67">
          <cell r="A67" t="str">
            <v>103T2017</v>
          </cell>
          <cell r="B67" t="str">
            <v>(51A1)總務處</v>
          </cell>
          <cell r="C67" t="str">
            <v>G100</v>
          </cell>
          <cell r="D67" t="str">
            <v>庶務組</v>
          </cell>
          <cell r="E67" t="str">
            <v>T103G1000024- 1</v>
          </cell>
          <cell r="F67" t="str">
            <v>2001業務費</v>
          </cell>
          <cell r="G67" t="str">
            <v>51A1-312物料</v>
          </cell>
          <cell r="H67" t="str">
            <v>103.04.21</v>
          </cell>
          <cell r="I67">
            <v>0</v>
          </cell>
          <cell r="J67">
            <v>1260</v>
          </cell>
          <cell r="K67">
            <v>0</v>
          </cell>
          <cell r="L67">
            <v>0</v>
          </cell>
          <cell r="N67" t="str">
            <v>T200117</v>
          </cell>
          <cell r="O67" t="str">
            <v>科教大樓電梯保養※品名:HG捲揚機專用油...等</v>
          </cell>
        </row>
        <row r="68">
          <cell r="A68" t="str">
            <v>103T2017</v>
          </cell>
          <cell r="B68" t="str">
            <v>(51A1)總務處</v>
          </cell>
          <cell r="C68" t="str">
            <v>G100</v>
          </cell>
          <cell r="D68" t="str">
            <v>庶務組</v>
          </cell>
          <cell r="E68" t="str">
            <v>T103G1000098- 1</v>
          </cell>
          <cell r="F68" t="str">
            <v>2001業務費</v>
          </cell>
          <cell r="G68" t="str">
            <v>51A1-323農業與園藝用品及環境美化費</v>
          </cell>
          <cell r="H68" t="str">
            <v>103.04.21</v>
          </cell>
          <cell r="I68">
            <v>0</v>
          </cell>
          <cell r="J68">
            <v>3600</v>
          </cell>
          <cell r="K68">
            <v>0</v>
          </cell>
          <cell r="L68">
            <v>0</v>
          </cell>
          <cell r="N68" t="str">
            <v>T200117</v>
          </cell>
          <cell r="O68" t="str">
            <v>校園前庭東側植樹※品名:台灣石楠</v>
          </cell>
        </row>
        <row r="69">
          <cell r="A69" t="str">
            <v>103T2017</v>
          </cell>
          <cell r="B69" t="str">
            <v>(51A1)總務處</v>
          </cell>
          <cell r="C69" t="str">
            <v>G100</v>
          </cell>
          <cell r="D69" t="str">
            <v>庶務組</v>
          </cell>
          <cell r="E69" t="str">
            <v>T103G1000100</v>
          </cell>
          <cell r="F69" t="str">
            <v>2001業務費</v>
          </cell>
          <cell r="G69" t="str">
            <v>51A1-287委託檢驗(定)試驗認證費</v>
          </cell>
          <cell r="H69" t="str">
            <v>103.04.21</v>
          </cell>
          <cell r="I69">
            <v>0</v>
          </cell>
          <cell r="J69">
            <v>3200</v>
          </cell>
          <cell r="K69">
            <v>0</v>
          </cell>
          <cell r="L69">
            <v>0</v>
          </cell>
          <cell r="N69" t="str">
            <v>T200117</v>
          </cell>
          <cell r="O69" t="str">
            <v>飲水機用水定期檢測※品名:水質檢驗費</v>
          </cell>
        </row>
        <row r="70">
          <cell r="A70" t="str">
            <v>103T2017</v>
          </cell>
          <cell r="B70" t="str">
            <v>(51A1)總務處</v>
          </cell>
          <cell r="C70" t="str">
            <v>G100</v>
          </cell>
          <cell r="D70" t="str">
            <v>庶務組</v>
          </cell>
          <cell r="E70" t="str">
            <v>T103G1000003- 2</v>
          </cell>
          <cell r="F70" t="str">
            <v>2001業務費</v>
          </cell>
          <cell r="G70" t="str">
            <v>51A1-255機械及設備修護費</v>
          </cell>
          <cell r="H70" t="str">
            <v>103.05.01</v>
          </cell>
          <cell r="I70">
            <v>0</v>
          </cell>
          <cell r="J70">
            <v>16600</v>
          </cell>
          <cell r="K70">
            <v>0</v>
          </cell>
          <cell r="L70">
            <v>0</v>
          </cell>
          <cell r="N70" t="str">
            <v>T200132</v>
          </cell>
          <cell r="O70" t="str">
            <v>3-4月-行政大樓.圖書館.松炎樓電梯維護費(103.1.1－12.31)※品名:電梯維護費</v>
          </cell>
        </row>
        <row r="71">
          <cell r="A71" t="str">
            <v>103T2017</v>
          </cell>
          <cell r="B71" t="str">
            <v>(51A1)總務處</v>
          </cell>
          <cell r="C71" t="str">
            <v>G100</v>
          </cell>
          <cell r="D71" t="str">
            <v>庶務組</v>
          </cell>
          <cell r="E71" t="str">
            <v>T103G1000004- 4</v>
          </cell>
          <cell r="F71" t="str">
            <v>2001業務費</v>
          </cell>
          <cell r="G71" t="str">
            <v>51A1-279外包費</v>
          </cell>
          <cell r="H71" t="str">
            <v>103.05.02</v>
          </cell>
          <cell r="I71">
            <v>0</v>
          </cell>
          <cell r="J71">
            <v>47486</v>
          </cell>
          <cell r="K71">
            <v>0</v>
          </cell>
          <cell r="L71">
            <v>0</v>
          </cell>
          <cell r="N71" t="str">
            <v>T200133</v>
          </cell>
          <cell r="O71" t="str">
            <v>4月-103年度校園保全(103.1.1－12.31)※品名:保全...等</v>
          </cell>
        </row>
        <row r="72">
          <cell r="A72" t="str">
            <v>103T2017</v>
          </cell>
          <cell r="B72" t="str">
            <v>(51A1)總務處</v>
          </cell>
          <cell r="C72" t="str">
            <v>G100</v>
          </cell>
          <cell r="D72" t="str">
            <v>庶務組</v>
          </cell>
          <cell r="E72" t="str">
            <v>T103G1000002- 4</v>
          </cell>
          <cell r="F72" t="str">
            <v>2001業務費</v>
          </cell>
          <cell r="G72" t="str">
            <v>51A1-255機械及設備修護費</v>
          </cell>
          <cell r="H72" t="str">
            <v>103.05.05</v>
          </cell>
          <cell r="I72">
            <v>0</v>
          </cell>
          <cell r="J72">
            <v>3000</v>
          </cell>
          <cell r="K72">
            <v>0</v>
          </cell>
          <cell r="L72">
            <v>0</v>
          </cell>
          <cell r="N72" t="str">
            <v>T200134</v>
          </cell>
          <cell r="O72" t="str">
            <v>4月-科教大樓電梯維護費(103.1.1－12.31)※品名:電梯維護費</v>
          </cell>
        </row>
        <row r="73">
          <cell r="A73" t="str">
            <v>103T2017</v>
          </cell>
          <cell r="B73" t="str">
            <v>(51A1)總務處</v>
          </cell>
          <cell r="C73" t="str">
            <v>G100</v>
          </cell>
          <cell r="D73" t="str">
            <v>庶務組</v>
          </cell>
          <cell r="E73" t="str">
            <v>T103G1000095- 1</v>
          </cell>
          <cell r="F73" t="str">
            <v>2001業務費</v>
          </cell>
          <cell r="G73" t="str">
            <v>51A1-256交通及運輸設備修護費</v>
          </cell>
          <cell r="H73" t="str">
            <v>103.05.05</v>
          </cell>
          <cell r="I73">
            <v>0</v>
          </cell>
          <cell r="J73">
            <v>3500</v>
          </cell>
          <cell r="K73">
            <v>0</v>
          </cell>
          <cell r="L73">
            <v>0</v>
          </cell>
          <cell r="N73" t="str">
            <v>T200134</v>
          </cell>
          <cell r="O73" t="str">
            <v>廣播系統主機維修※品名:廣播系統主機維修</v>
          </cell>
        </row>
        <row r="74">
          <cell r="A74" t="str">
            <v>103T2017</v>
          </cell>
          <cell r="B74" t="str">
            <v>(51A1)總務處</v>
          </cell>
          <cell r="C74" t="str">
            <v>G100</v>
          </cell>
          <cell r="D74" t="str">
            <v>庶務組</v>
          </cell>
          <cell r="E74" t="str">
            <v>T103G1000097</v>
          </cell>
          <cell r="F74" t="str">
            <v>2001業務費</v>
          </cell>
          <cell r="G74" t="str">
            <v>51A1-312物料</v>
          </cell>
          <cell r="H74" t="str">
            <v>103.05.05</v>
          </cell>
          <cell r="I74">
            <v>0</v>
          </cell>
          <cell r="J74">
            <v>1000</v>
          </cell>
          <cell r="K74">
            <v>0</v>
          </cell>
          <cell r="L74">
            <v>0</v>
          </cell>
          <cell r="N74" t="str">
            <v>T200134</v>
          </cell>
          <cell r="O74" t="str">
            <v>314教室玻璃破損更換※品名:5mm玻離</v>
          </cell>
        </row>
        <row r="75">
          <cell r="A75" t="str">
            <v>103T2017</v>
          </cell>
          <cell r="B75" t="str">
            <v>(51A1)總務處</v>
          </cell>
          <cell r="C75" t="str">
            <v>G100</v>
          </cell>
          <cell r="D75" t="str">
            <v>庶務組</v>
          </cell>
          <cell r="E75" t="str">
            <v>T103G1000102</v>
          </cell>
          <cell r="F75" t="str">
            <v>2001業務費</v>
          </cell>
          <cell r="G75" t="str">
            <v>51A1-257什項設備修護費</v>
          </cell>
          <cell r="H75" t="str">
            <v>103.05.05</v>
          </cell>
          <cell r="I75">
            <v>0</v>
          </cell>
          <cell r="J75">
            <v>600</v>
          </cell>
          <cell r="K75">
            <v>0</v>
          </cell>
          <cell r="L75">
            <v>0</v>
          </cell>
          <cell r="N75" t="str">
            <v>T200134</v>
          </cell>
          <cell r="O75" t="str">
            <v>活動中心1樓塑窗玻璃損壞更新※品名:塑窗玻璃</v>
          </cell>
        </row>
        <row r="76">
          <cell r="A76" t="str">
            <v>103T2017</v>
          </cell>
          <cell r="B76" t="str">
            <v>(51A1)總務處</v>
          </cell>
          <cell r="C76" t="str">
            <v>G100</v>
          </cell>
          <cell r="D76" t="str">
            <v>庶務組</v>
          </cell>
          <cell r="E76" t="str">
            <v>T103G1000104- 1</v>
          </cell>
          <cell r="F76" t="str">
            <v>2001業務費</v>
          </cell>
          <cell r="G76" t="str">
            <v>51A1-312物料</v>
          </cell>
          <cell r="H76" t="str">
            <v>103.05.05</v>
          </cell>
          <cell r="I76">
            <v>0</v>
          </cell>
          <cell r="J76">
            <v>1940</v>
          </cell>
          <cell r="K76">
            <v>0</v>
          </cell>
          <cell r="L76">
            <v>0</v>
          </cell>
          <cell r="N76" t="str">
            <v>T200134</v>
          </cell>
          <cell r="O76" t="str">
            <v>松炎樓廁所通風用※品名:排風機等詳如附件</v>
          </cell>
        </row>
        <row r="77">
          <cell r="A77" t="str">
            <v>103T2017</v>
          </cell>
          <cell r="B77" t="str">
            <v>(51A1)總務處</v>
          </cell>
          <cell r="C77" t="str">
            <v>G100</v>
          </cell>
          <cell r="D77" t="str">
            <v>庶務組</v>
          </cell>
          <cell r="E77" t="str">
            <v>T103G1000105</v>
          </cell>
          <cell r="F77" t="str">
            <v>2001業務費</v>
          </cell>
          <cell r="G77" t="str">
            <v>51A1-314油脂</v>
          </cell>
          <cell r="H77" t="str">
            <v>103.05.05</v>
          </cell>
          <cell r="I77">
            <v>0</v>
          </cell>
          <cell r="J77">
            <v>1300</v>
          </cell>
          <cell r="K77">
            <v>0</v>
          </cell>
          <cell r="L77">
            <v>0</v>
          </cell>
          <cell r="N77" t="str">
            <v>T200134</v>
          </cell>
          <cell r="O77" t="str">
            <v>割草機用※品名:92無铅汽油</v>
          </cell>
        </row>
        <row r="78">
          <cell r="A78" t="str">
            <v>103T2017</v>
          </cell>
          <cell r="B78" t="str">
            <v>(51A1)總務處</v>
          </cell>
          <cell r="C78" t="str">
            <v>G100</v>
          </cell>
          <cell r="D78" t="str">
            <v>庶務組</v>
          </cell>
          <cell r="E78" t="str">
            <v>T103G1000107</v>
          </cell>
          <cell r="F78" t="str">
            <v>2001業務費</v>
          </cell>
          <cell r="G78" t="str">
            <v>51A1-321辦公（事務）用品</v>
          </cell>
          <cell r="H78" t="str">
            <v>103.05.05</v>
          </cell>
          <cell r="I78">
            <v>0</v>
          </cell>
          <cell r="J78">
            <v>998</v>
          </cell>
          <cell r="K78">
            <v>0</v>
          </cell>
          <cell r="L78">
            <v>0</v>
          </cell>
          <cell r="N78" t="str">
            <v>T200134</v>
          </cell>
          <cell r="O78" t="str">
            <v>306及407會議室用※品名:無線分享器</v>
          </cell>
        </row>
        <row r="79">
          <cell r="A79" t="str">
            <v>103T2017</v>
          </cell>
          <cell r="B79" t="str">
            <v>(51A1)總務處</v>
          </cell>
          <cell r="C79" t="str">
            <v>G100</v>
          </cell>
          <cell r="D79" t="str">
            <v>庶務組</v>
          </cell>
          <cell r="E79" t="str">
            <v>T103G1000110</v>
          </cell>
          <cell r="F79" t="str">
            <v>2001業務費</v>
          </cell>
          <cell r="G79" t="str">
            <v>51A1-312物料</v>
          </cell>
          <cell r="H79" t="str">
            <v>103.05.05</v>
          </cell>
          <cell r="I79">
            <v>0</v>
          </cell>
          <cell r="J79">
            <v>2709</v>
          </cell>
          <cell r="K79">
            <v>0</v>
          </cell>
          <cell r="L79">
            <v>0</v>
          </cell>
          <cell r="N79" t="str">
            <v>T200134</v>
          </cell>
          <cell r="O79" t="str">
            <v>校園內自來管爆裂維修※品名:PVC管...等</v>
          </cell>
        </row>
        <row r="80">
          <cell r="A80" t="str">
            <v>103T2017</v>
          </cell>
          <cell r="B80" t="str">
            <v>(51A1)總務處</v>
          </cell>
          <cell r="C80" t="str">
            <v>G100</v>
          </cell>
          <cell r="D80" t="str">
            <v>庶務組</v>
          </cell>
          <cell r="E80" t="str">
            <v>T103G1000112- 1</v>
          </cell>
          <cell r="F80" t="str">
            <v>2001業務費</v>
          </cell>
          <cell r="G80" t="str">
            <v>51A1-321辦公（事務）用品</v>
          </cell>
          <cell r="H80" t="str">
            <v>103.05.05</v>
          </cell>
          <cell r="I80">
            <v>0</v>
          </cell>
          <cell r="J80">
            <v>21989</v>
          </cell>
          <cell r="K80">
            <v>0</v>
          </cell>
          <cell r="L80">
            <v>0</v>
          </cell>
          <cell r="N80" t="str">
            <v>T200135</v>
          </cell>
          <cell r="O80" t="str">
            <v>供各處室文具備領用※品名:修正內帶【WH-606R】...等</v>
          </cell>
        </row>
        <row r="81">
          <cell r="A81" t="str">
            <v>103T2017</v>
          </cell>
          <cell r="B81" t="str">
            <v>(51A1)總務處</v>
          </cell>
          <cell r="C81" t="str">
            <v>G100</v>
          </cell>
          <cell r="D81" t="str">
            <v>庶務組</v>
          </cell>
          <cell r="E81" t="str">
            <v>T103G1000118</v>
          </cell>
          <cell r="F81" t="str">
            <v>2001業務費</v>
          </cell>
          <cell r="G81" t="str">
            <v>51A1-321辦公（事務）用品</v>
          </cell>
          <cell r="H81" t="str">
            <v>103.05.05</v>
          </cell>
          <cell r="I81">
            <v>0</v>
          </cell>
          <cell r="J81">
            <v>30</v>
          </cell>
          <cell r="K81">
            <v>0</v>
          </cell>
          <cell r="L81">
            <v>0</v>
          </cell>
          <cell r="N81" t="str">
            <v>T200134</v>
          </cell>
          <cell r="O81" t="str">
            <v>演奏廳音控室配鎖※品名:配鎖</v>
          </cell>
        </row>
        <row r="82">
          <cell r="A82" t="str">
            <v>103T2017</v>
          </cell>
          <cell r="B82" t="str">
            <v>(51A1)總務處</v>
          </cell>
          <cell r="C82" t="str">
            <v>G100</v>
          </cell>
          <cell r="D82" t="str">
            <v>庶務組</v>
          </cell>
          <cell r="E82" t="str">
            <v>T103G1000119</v>
          </cell>
          <cell r="F82" t="str">
            <v>2001業務費</v>
          </cell>
          <cell r="G82" t="str">
            <v>51A1-321辦公（事務）用品</v>
          </cell>
          <cell r="H82" t="str">
            <v>103.05.05</v>
          </cell>
          <cell r="I82">
            <v>0</v>
          </cell>
          <cell r="J82">
            <v>300</v>
          </cell>
          <cell r="K82">
            <v>0</v>
          </cell>
          <cell r="L82">
            <v>0</v>
          </cell>
          <cell r="N82" t="str">
            <v>T200134</v>
          </cell>
          <cell r="O82" t="str">
            <v>校門口守衛室用※品名:遙控器</v>
          </cell>
        </row>
        <row r="83">
          <cell r="A83" t="str">
            <v>103T2017</v>
          </cell>
          <cell r="B83" t="str">
            <v>(51A1)總務處</v>
          </cell>
          <cell r="C83" t="str">
            <v>G300</v>
          </cell>
          <cell r="D83" t="str">
            <v>文書組</v>
          </cell>
          <cell r="E83" t="str">
            <v>T103G3000002- 4</v>
          </cell>
          <cell r="F83" t="str">
            <v>2001業務費</v>
          </cell>
          <cell r="G83" t="str">
            <v>51A1-451什項設備租金</v>
          </cell>
          <cell r="H83" t="str">
            <v>103.05.08</v>
          </cell>
          <cell r="I83">
            <v>0</v>
          </cell>
          <cell r="J83">
            <v>4500</v>
          </cell>
          <cell r="K83">
            <v>0</v>
          </cell>
          <cell r="L83">
            <v>0</v>
          </cell>
          <cell r="N83" t="str">
            <v>T200137</v>
          </cell>
          <cell r="O83" t="str">
            <v>4月-總務處影印機影印公文用(103.1.1－12.31)※品名:影印機租賃(續約)</v>
          </cell>
        </row>
        <row r="84">
          <cell r="A84" t="str">
            <v>103T2017</v>
          </cell>
          <cell r="B84" t="str">
            <v>(51A1)總務處</v>
          </cell>
          <cell r="C84" t="str">
            <v>G100</v>
          </cell>
          <cell r="D84" t="str">
            <v>庶務組</v>
          </cell>
          <cell r="E84" t="str">
            <v>T103G1000111- 1</v>
          </cell>
          <cell r="F84" t="str">
            <v>2001業務費</v>
          </cell>
          <cell r="G84" t="str">
            <v>51A1-261一般房屋保險費</v>
          </cell>
          <cell r="H84" t="str">
            <v>103.05.13</v>
          </cell>
          <cell r="I84">
            <v>0</v>
          </cell>
          <cell r="J84">
            <v>50340</v>
          </cell>
          <cell r="K84">
            <v>0</v>
          </cell>
          <cell r="L84">
            <v>0</v>
          </cell>
          <cell r="N84" t="str">
            <v>T200143</v>
          </cell>
          <cell r="O84" t="str">
            <v>校園建物火險※品名:校園建物火險費〈各棟投保金額、明細如附件〉</v>
          </cell>
        </row>
        <row r="85">
          <cell r="A85" t="str">
            <v>103T2017</v>
          </cell>
          <cell r="B85" t="str">
            <v>(51A1)總務處</v>
          </cell>
          <cell r="C85" t="str">
            <v>G100</v>
          </cell>
          <cell r="D85" t="str">
            <v>庶務組</v>
          </cell>
          <cell r="E85" t="str">
            <v>T103G1000123- 1</v>
          </cell>
          <cell r="F85" t="str">
            <v>2001業務費</v>
          </cell>
          <cell r="G85" t="str">
            <v>51A1-217氣體費</v>
          </cell>
          <cell r="H85" t="str">
            <v>103.05.13</v>
          </cell>
          <cell r="I85">
            <v>0</v>
          </cell>
          <cell r="J85">
            <v>1435</v>
          </cell>
          <cell r="K85">
            <v>0</v>
          </cell>
          <cell r="L85">
            <v>0</v>
          </cell>
          <cell r="N85" t="str">
            <v>T200145</v>
          </cell>
          <cell r="O85" t="str">
            <v>游泳池用天然氣3月份※品名:天然氣4月份</v>
          </cell>
        </row>
        <row r="86">
          <cell r="A86" t="str">
            <v>103T2017</v>
          </cell>
          <cell r="B86" t="str">
            <v>(51A1)總務處</v>
          </cell>
          <cell r="C86" t="str">
            <v>G300</v>
          </cell>
          <cell r="D86" t="str">
            <v>文書組</v>
          </cell>
          <cell r="E86" t="str">
            <v>T103G3000009- 1</v>
          </cell>
          <cell r="F86" t="str">
            <v>2001業務費</v>
          </cell>
          <cell r="G86" t="str">
            <v>51A1-221郵費</v>
          </cell>
          <cell r="H86" t="str">
            <v>103.05.13</v>
          </cell>
          <cell r="I86">
            <v>0</v>
          </cell>
          <cell r="J86">
            <v>9000</v>
          </cell>
          <cell r="K86">
            <v>0</v>
          </cell>
          <cell r="L86">
            <v>0</v>
          </cell>
          <cell r="N86" t="str">
            <v>T200145</v>
          </cell>
          <cell r="O86" t="str">
            <v>郵寄公文用※品名:25元郵票...等</v>
          </cell>
        </row>
        <row r="87">
          <cell r="A87" t="str">
            <v>103T2017</v>
          </cell>
          <cell r="B87" t="str">
            <v>(51A1)總務處</v>
          </cell>
          <cell r="C87" t="str">
            <v>G300</v>
          </cell>
          <cell r="D87" t="str">
            <v>文書組</v>
          </cell>
          <cell r="E87" t="str">
            <v>T103G3000010- 1</v>
          </cell>
          <cell r="F87" t="str">
            <v>2001業務費</v>
          </cell>
          <cell r="G87" t="str">
            <v>51A1-221郵費</v>
          </cell>
          <cell r="H87" t="str">
            <v>103.05.13</v>
          </cell>
          <cell r="I87">
            <v>0</v>
          </cell>
          <cell r="J87">
            <v>565</v>
          </cell>
          <cell r="K87">
            <v>0</v>
          </cell>
          <cell r="L87">
            <v>0</v>
          </cell>
          <cell r="N87" t="str">
            <v>T200145</v>
          </cell>
          <cell r="O87" t="str">
            <v>郵寄(計畫書)公文用※品名:65元便利袋...等</v>
          </cell>
        </row>
        <row r="88">
          <cell r="A88" t="str">
            <v>103T2017</v>
          </cell>
          <cell r="B88" t="str">
            <v>(51A1)總務處</v>
          </cell>
          <cell r="C88" t="str">
            <v>G100</v>
          </cell>
          <cell r="D88" t="str">
            <v>庶務組</v>
          </cell>
          <cell r="E88" t="str">
            <v>T103G1000132- 1</v>
          </cell>
          <cell r="F88" t="str">
            <v>2001業務費</v>
          </cell>
          <cell r="G88" t="str">
            <v>51A1-256交通及運輸設備修護費</v>
          </cell>
          <cell r="H88" t="str">
            <v>103.05.21</v>
          </cell>
          <cell r="I88">
            <v>0</v>
          </cell>
          <cell r="J88">
            <v>4000</v>
          </cell>
          <cell r="K88">
            <v>0</v>
          </cell>
          <cell r="L88">
            <v>0</v>
          </cell>
          <cell r="N88" t="str">
            <v>T200153</v>
          </cell>
          <cell r="O88" t="str">
            <v>4樓會議室桌上型麥克風線路拆裝復原測試※品名:會議系統拆裝復原測試</v>
          </cell>
        </row>
        <row r="89">
          <cell r="A89" t="str">
            <v>103T2017</v>
          </cell>
          <cell r="B89" t="str">
            <v>(51A1)總務處</v>
          </cell>
          <cell r="C89" t="str">
            <v>G100</v>
          </cell>
          <cell r="D89" t="str">
            <v>庶務組</v>
          </cell>
          <cell r="E89" t="str">
            <v>T103G1000127- 1</v>
          </cell>
          <cell r="F89" t="str">
            <v>2001業務費</v>
          </cell>
          <cell r="G89" t="str">
            <v>51A1-451什項設備租金</v>
          </cell>
          <cell r="H89" t="str">
            <v>103.05.22</v>
          </cell>
          <cell r="I89">
            <v>0</v>
          </cell>
          <cell r="J89">
            <v>12000</v>
          </cell>
          <cell r="K89">
            <v>0</v>
          </cell>
          <cell r="L89">
            <v>0</v>
          </cell>
          <cell r="N89" t="str">
            <v>T200156</v>
          </cell>
          <cell r="O89" t="str">
            <v>校園前庭水管破裂※品名:挖土機</v>
          </cell>
        </row>
        <row r="90">
          <cell r="A90" t="str">
            <v>103T2017</v>
          </cell>
          <cell r="B90" t="str">
            <v>(51A1)總務處</v>
          </cell>
          <cell r="C90" t="str">
            <v>G100</v>
          </cell>
          <cell r="D90" t="str">
            <v>庶務組</v>
          </cell>
          <cell r="E90" t="str">
            <v>T103G1000134</v>
          </cell>
          <cell r="F90" t="str">
            <v>2001業務費</v>
          </cell>
          <cell r="G90" t="str">
            <v>51A1-257什項設備修護費</v>
          </cell>
          <cell r="H90" t="str">
            <v>103.05.27</v>
          </cell>
          <cell r="I90">
            <v>0</v>
          </cell>
          <cell r="J90">
            <v>2000</v>
          </cell>
          <cell r="K90">
            <v>0</v>
          </cell>
          <cell r="L90">
            <v>0</v>
          </cell>
          <cell r="N90" t="str">
            <v>T200161</v>
          </cell>
          <cell r="O90" t="str">
            <v>社會科前飲水機維修※品名:風扇馬逹組...等</v>
          </cell>
        </row>
        <row r="91">
          <cell r="A91" t="str">
            <v>103T2017</v>
          </cell>
          <cell r="B91" t="str">
            <v>(51A1)總務處</v>
          </cell>
          <cell r="C91" t="str">
            <v>G100</v>
          </cell>
          <cell r="D91" t="str">
            <v>庶務組</v>
          </cell>
          <cell r="E91" t="str">
            <v>T103G1000135</v>
          </cell>
          <cell r="F91" t="str">
            <v>2001業務費</v>
          </cell>
          <cell r="G91" t="str">
            <v>51A1-323農業與園藝用品及環境美化費</v>
          </cell>
          <cell r="H91" t="str">
            <v>103.05.27</v>
          </cell>
          <cell r="I91">
            <v>0</v>
          </cell>
          <cell r="J91">
            <v>1688</v>
          </cell>
          <cell r="K91">
            <v>0</v>
          </cell>
          <cell r="L91">
            <v>0</v>
          </cell>
          <cell r="N91" t="str">
            <v>T200161</v>
          </cell>
          <cell r="O91" t="str">
            <v>各處室電話清潔※品名:電話清潔</v>
          </cell>
        </row>
        <row r="92">
          <cell r="A92" t="str">
            <v>103T2017</v>
          </cell>
          <cell r="B92" t="str">
            <v>(51A1)總務處</v>
          </cell>
          <cell r="C92" t="str">
            <v>G100</v>
          </cell>
          <cell r="D92" t="str">
            <v>庶務組</v>
          </cell>
          <cell r="E92" t="str">
            <v>T103G1000145</v>
          </cell>
          <cell r="F92" t="str">
            <v>2001業務費</v>
          </cell>
          <cell r="G92" t="str">
            <v>51A1-255機械及設備修護費</v>
          </cell>
          <cell r="H92" t="str">
            <v>103.05.27</v>
          </cell>
          <cell r="I92">
            <v>0</v>
          </cell>
          <cell r="J92">
            <v>1699</v>
          </cell>
          <cell r="K92">
            <v>0</v>
          </cell>
          <cell r="L92">
            <v>0</v>
          </cell>
          <cell r="N92" t="str">
            <v>T200161</v>
          </cell>
          <cell r="O92" t="str">
            <v>原硬碟毀損更新※品名:500G硬碟</v>
          </cell>
        </row>
        <row r="93">
          <cell r="A93" t="str">
            <v>103T2017</v>
          </cell>
          <cell r="B93" t="str">
            <v>(51A1)總務處</v>
          </cell>
          <cell r="C93" t="str">
            <v>G200</v>
          </cell>
          <cell r="D93" t="str">
            <v>出納組</v>
          </cell>
          <cell r="E93" t="str">
            <v>T103G2000043- 1</v>
          </cell>
          <cell r="F93" t="str">
            <v>2001業務費</v>
          </cell>
          <cell r="G93" t="str">
            <v>51A1-321辦公（事務）用品</v>
          </cell>
          <cell r="H93" t="str">
            <v>103.05.27</v>
          </cell>
          <cell r="I93">
            <v>0</v>
          </cell>
          <cell r="J93">
            <v>225</v>
          </cell>
          <cell r="K93">
            <v>0</v>
          </cell>
          <cell r="L93">
            <v>0</v>
          </cell>
          <cell r="N93" t="str">
            <v>T200161</v>
          </cell>
          <cell r="O93" t="str">
            <v>辦公桌用※品名:桌墊</v>
          </cell>
        </row>
        <row r="94">
          <cell r="A94" t="str">
            <v>103T2017</v>
          </cell>
          <cell r="B94" t="str">
            <v>(51A1)總務處</v>
          </cell>
          <cell r="C94" t="str">
            <v>G300</v>
          </cell>
          <cell r="D94" t="str">
            <v>文書組</v>
          </cell>
          <cell r="E94" t="str">
            <v>T103G3000008- 1</v>
          </cell>
          <cell r="F94" t="str">
            <v>2001業務費</v>
          </cell>
          <cell r="G94" t="str">
            <v>51A1-321辦公（事務）用品</v>
          </cell>
          <cell r="H94" t="str">
            <v>103.05.27</v>
          </cell>
          <cell r="I94">
            <v>0</v>
          </cell>
          <cell r="J94">
            <v>160</v>
          </cell>
          <cell r="K94">
            <v>0</v>
          </cell>
          <cell r="L94">
            <v>0</v>
          </cell>
          <cell r="N94" t="str">
            <v>T200161</v>
          </cell>
          <cell r="O94" t="str">
            <v>收發公文用※品名:日期戳</v>
          </cell>
        </row>
        <row r="95">
          <cell r="A95" t="str">
            <v>103T2017</v>
          </cell>
          <cell r="B95" t="str">
            <v>(51A1)總務處</v>
          </cell>
          <cell r="C95" t="str">
            <v>G100</v>
          </cell>
          <cell r="D95" t="str">
            <v>庶務組</v>
          </cell>
          <cell r="E95" t="str">
            <v>T103G1000146- 1</v>
          </cell>
          <cell r="F95" t="str">
            <v>2001業務費</v>
          </cell>
          <cell r="G95" t="str">
            <v>51A1-252一般房屋修護費</v>
          </cell>
          <cell r="H95" t="str">
            <v>103.06.01</v>
          </cell>
          <cell r="I95">
            <v>0</v>
          </cell>
          <cell r="J95">
            <v>8500</v>
          </cell>
          <cell r="K95">
            <v>0</v>
          </cell>
          <cell r="L95">
            <v>0</v>
          </cell>
          <cell r="N95" t="str">
            <v>T200162</v>
          </cell>
          <cell r="O95" t="str">
            <v>圖書館.行政大樓及科教大樓厠所維修※品名:圖書館更換馬桶等如附件</v>
          </cell>
        </row>
        <row r="96">
          <cell r="A96" t="str">
            <v>103T2017</v>
          </cell>
          <cell r="B96" t="str">
            <v>(51A1)總務處</v>
          </cell>
          <cell r="F96" t="str">
            <v>2001業務費</v>
          </cell>
          <cell r="G96" t="str">
            <v>51A1-321辦公（事務）用品</v>
          </cell>
          <cell r="H96" t="str">
            <v>103.06.03</v>
          </cell>
          <cell r="I96">
            <v>0</v>
          </cell>
          <cell r="J96">
            <v>6500</v>
          </cell>
          <cell r="K96">
            <v>0</v>
          </cell>
          <cell r="L96">
            <v>0</v>
          </cell>
          <cell r="N96" t="str">
            <v>T400049</v>
          </cell>
          <cell r="O96" t="str">
            <v>科目轉正-3樓會議室喇叭損壞更新</v>
          </cell>
        </row>
        <row r="97">
          <cell r="A97" t="str">
            <v>103T2017</v>
          </cell>
          <cell r="B97" t="str">
            <v>(51A1)總務處</v>
          </cell>
          <cell r="F97" t="str">
            <v>2001業務費</v>
          </cell>
          <cell r="G97" t="str">
            <v>5131-321辦公（事務）用品</v>
          </cell>
          <cell r="H97" t="str">
            <v>103.06.03</v>
          </cell>
          <cell r="I97">
            <v>0</v>
          </cell>
          <cell r="J97">
            <v>-6500</v>
          </cell>
          <cell r="K97">
            <v>0</v>
          </cell>
          <cell r="L97">
            <v>0</v>
          </cell>
          <cell r="N97" t="str">
            <v>T400049</v>
          </cell>
          <cell r="O97" t="str">
            <v>科目轉正-3樓會議室喇叭損壞更新</v>
          </cell>
        </row>
        <row r="98">
          <cell r="A98" t="str">
            <v>103T2017</v>
          </cell>
          <cell r="B98" t="str">
            <v>(51A1)總務處</v>
          </cell>
          <cell r="F98" t="str">
            <v>2001業務費</v>
          </cell>
          <cell r="G98" t="str">
            <v>51A1-252一般房屋修護費</v>
          </cell>
          <cell r="H98" t="str">
            <v>103.06.03</v>
          </cell>
          <cell r="I98">
            <v>0</v>
          </cell>
          <cell r="J98">
            <v>11800</v>
          </cell>
          <cell r="K98">
            <v>0</v>
          </cell>
          <cell r="L98">
            <v>0</v>
          </cell>
          <cell r="N98" t="str">
            <v>T400049</v>
          </cell>
          <cell r="O98" t="str">
            <v>科目轉正-校史室及人文大樓3~4樓梯間門損壞更換</v>
          </cell>
        </row>
        <row r="99">
          <cell r="A99" t="str">
            <v>103T2017</v>
          </cell>
          <cell r="B99" t="str">
            <v>(51A1)總務處</v>
          </cell>
          <cell r="F99" t="str">
            <v>2001業務費</v>
          </cell>
          <cell r="G99" t="str">
            <v>5131-252一般房屋修護費</v>
          </cell>
          <cell r="H99" t="str">
            <v>103.06.03</v>
          </cell>
          <cell r="I99">
            <v>0</v>
          </cell>
          <cell r="J99">
            <v>-11800</v>
          </cell>
          <cell r="K99">
            <v>0</v>
          </cell>
          <cell r="L99">
            <v>0</v>
          </cell>
          <cell r="N99" t="str">
            <v>T400049</v>
          </cell>
          <cell r="O99" t="str">
            <v>科目轉正-校史室及人文大樓3~4樓梯間門損壞更換</v>
          </cell>
        </row>
        <row r="100">
          <cell r="A100" t="str">
            <v>103T2017</v>
          </cell>
          <cell r="B100" t="str">
            <v>(51A1)總務處</v>
          </cell>
          <cell r="F100" t="str">
            <v>2001業務費</v>
          </cell>
          <cell r="G100" t="str">
            <v>51A1-321辦公（事務）用品</v>
          </cell>
          <cell r="H100" t="str">
            <v>103.06.03</v>
          </cell>
          <cell r="I100">
            <v>0</v>
          </cell>
          <cell r="J100">
            <v>6486</v>
          </cell>
          <cell r="K100">
            <v>0</v>
          </cell>
          <cell r="L100">
            <v>0</v>
          </cell>
          <cell r="N100" t="str">
            <v>T400049</v>
          </cell>
          <cell r="O100" t="str">
            <v>科目轉正-校務評鑑卷夾分頁用迪士特大加大型10段分段紙</v>
          </cell>
        </row>
        <row r="101">
          <cell r="A101" t="str">
            <v>103T2017</v>
          </cell>
          <cell r="B101" t="str">
            <v>(51A1)總務處</v>
          </cell>
          <cell r="F101" t="str">
            <v>2001業務費</v>
          </cell>
          <cell r="G101" t="str">
            <v>5131-321辦公（事務）用品</v>
          </cell>
          <cell r="H101" t="str">
            <v>103.06.03</v>
          </cell>
          <cell r="I101">
            <v>0</v>
          </cell>
          <cell r="J101">
            <v>-6486</v>
          </cell>
          <cell r="K101">
            <v>0</v>
          </cell>
          <cell r="L101">
            <v>0</v>
          </cell>
          <cell r="N101" t="str">
            <v>T400049</v>
          </cell>
          <cell r="O101" t="str">
            <v>科目轉正-校務評鑑卷夾分頁用迪士特大加大型10段分段紙</v>
          </cell>
        </row>
        <row r="102">
          <cell r="A102" t="str">
            <v>103T2017</v>
          </cell>
          <cell r="B102" t="str">
            <v>(51A1)總務處</v>
          </cell>
          <cell r="C102" t="str">
            <v>G100</v>
          </cell>
          <cell r="D102" t="str">
            <v>庶務組</v>
          </cell>
          <cell r="E102" t="str">
            <v>T103G1000004- 5</v>
          </cell>
          <cell r="F102" t="str">
            <v>2001業務費</v>
          </cell>
          <cell r="G102" t="str">
            <v>51A1-279外包費</v>
          </cell>
          <cell r="H102" t="str">
            <v>103.06.04</v>
          </cell>
          <cell r="I102">
            <v>0</v>
          </cell>
          <cell r="J102">
            <v>47486</v>
          </cell>
          <cell r="K102">
            <v>0</v>
          </cell>
          <cell r="L102">
            <v>0</v>
          </cell>
          <cell r="N102" t="str">
            <v>T200169</v>
          </cell>
          <cell r="O102" t="str">
            <v>5月-校園保全(103.1.1－12.31)※品名:保全...等</v>
          </cell>
        </row>
        <row r="103">
          <cell r="A103" t="str">
            <v>103T2017</v>
          </cell>
          <cell r="B103" t="str">
            <v>(51A1)總務處</v>
          </cell>
          <cell r="C103" t="str">
            <v>G100</v>
          </cell>
          <cell r="D103" t="str">
            <v>庶務組</v>
          </cell>
          <cell r="E103" t="str">
            <v>T103G1000002- 5</v>
          </cell>
          <cell r="F103" t="str">
            <v>2001業務費</v>
          </cell>
          <cell r="G103" t="str">
            <v>51A1-255機械及設備修護費</v>
          </cell>
          <cell r="H103" t="str">
            <v>103.06.09</v>
          </cell>
          <cell r="I103">
            <v>0</v>
          </cell>
          <cell r="J103">
            <v>3000</v>
          </cell>
          <cell r="K103">
            <v>0</v>
          </cell>
          <cell r="L103">
            <v>0</v>
          </cell>
          <cell r="N103" t="str">
            <v>T200172</v>
          </cell>
          <cell r="O103" t="str">
            <v>5月-科教大樓電梯維護費(103.1.1－12.31)※品名:電梯維護費</v>
          </cell>
        </row>
        <row r="104">
          <cell r="A104" t="str">
            <v>103T2017</v>
          </cell>
          <cell r="B104" t="str">
            <v>(51A1)總務處</v>
          </cell>
          <cell r="C104" t="str">
            <v>G100</v>
          </cell>
          <cell r="D104" t="str">
            <v>庶務組</v>
          </cell>
          <cell r="E104" t="str">
            <v>T103G1000147</v>
          </cell>
          <cell r="F104" t="str">
            <v>2001業務費</v>
          </cell>
          <cell r="G104" t="str">
            <v>51A1-314油脂</v>
          </cell>
          <cell r="H104" t="str">
            <v>103.06.09</v>
          </cell>
          <cell r="I104">
            <v>0</v>
          </cell>
          <cell r="J104">
            <v>730</v>
          </cell>
          <cell r="K104">
            <v>0</v>
          </cell>
          <cell r="L104">
            <v>0</v>
          </cell>
          <cell r="N104" t="str">
            <v>T200172</v>
          </cell>
          <cell r="O104" t="str">
            <v>割草機用※品名:92無铅汽油</v>
          </cell>
        </row>
        <row r="105">
          <cell r="A105" t="str">
            <v>103T2017</v>
          </cell>
          <cell r="B105" t="str">
            <v>(51A1)總務處</v>
          </cell>
          <cell r="C105" t="str">
            <v>G100</v>
          </cell>
          <cell r="D105" t="str">
            <v>庶務組</v>
          </cell>
          <cell r="E105" t="str">
            <v>T103G1000148</v>
          </cell>
          <cell r="F105" t="str">
            <v>2001業務費</v>
          </cell>
          <cell r="G105" t="str">
            <v>51A1-312物料</v>
          </cell>
          <cell r="H105" t="str">
            <v>103.06.09</v>
          </cell>
          <cell r="I105">
            <v>0</v>
          </cell>
          <cell r="J105">
            <v>600</v>
          </cell>
          <cell r="K105">
            <v>0</v>
          </cell>
          <cell r="L105">
            <v>0</v>
          </cell>
          <cell r="N105" t="str">
            <v>T200172</v>
          </cell>
          <cell r="O105" t="str">
            <v>西側門維修※品名:電磁開關</v>
          </cell>
        </row>
        <row r="106">
          <cell r="A106" t="str">
            <v>103T2017</v>
          </cell>
          <cell r="B106" t="str">
            <v>(51A1)總務處</v>
          </cell>
          <cell r="C106" t="str">
            <v>G100</v>
          </cell>
          <cell r="D106" t="str">
            <v>庶務組</v>
          </cell>
          <cell r="E106" t="str">
            <v>T103G1000149- 1</v>
          </cell>
          <cell r="F106" t="str">
            <v>2001業務費</v>
          </cell>
          <cell r="G106" t="str">
            <v>51A1-217氣體費</v>
          </cell>
          <cell r="H106" t="str">
            <v>103.06.09</v>
          </cell>
          <cell r="I106">
            <v>0</v>
          </cell>
          <cell r="J106">
            <v>1627</v>
          </cell>
          <cell r="K106">
            <v>0</v>
          </cell>
          <cell r="L106">
            <v>0</v>
          </cell>
          <cell r="N106" t="str">
            <v>T200172</v>
          </cell>
          <cell r="O106" t="str">
            <v>天然氣5月份游泳池用※品名:天然氣5月份</v>
          </cell>
        </row>
        <row r="107">
          <cell r="A107" t="str">
            <v>103T2017</v>
          </cell>
          <cell r="B107" t="str">
            <v>(51A1)總務處</v>
          </cell>
          <cell r="C107" t="str">
            <v>G100</v>
          </cell>
          <cell r="D107" t="str">
            <v>庶務組</v>
          </cell>
          <cell r="E107" t="str">
            <v>T103G1000154</v>
          </cell>
          <cell r="F107" t="str">
            <v>2001業務費</v>
          </cell>
          <cell r="G107" t="str">
            <v>51A1-312物料</v>
          </cell>
          <cell r="H107" t="str">
            <v>103.06.09</v>
          </cell>
          <cell r="I107">
            <v>0</v>
          </cell>
          <cell r="J107">
            <v>788</v>
          </cell>
          <cell r="K107">
            <v>0</v>
          </cell>
          <cell r="L107">
            <v>0</v>
          </cell>
          <cell r="N107" t="str">
            <v>T200172</v>
          </cell>
          <cell r="O107" t="str">
            <v>教室冷氣維修※品名:電容器</v>
          </cell>
        </row>
        <row r="108">
          <cell r="A108" t="str">
            <v>103T2017</v>
          </cell>
          <cell r="B108" t="str">
            <v>(51A1)總務處</v>
          </cell>
          <cell r="C108" t="str">
            <v>G100</v>
          </cell>
          <cell r="D108" t="str">
            <v>庶務組</v>
          </cell>
          <cell r="E108" t="str">
            <v>T103G1000157</v>
          </cell>
          <cell r="F108" t="str">
            <v>2001業務費</v>
          </cell>
          <cell r="G108" t="str">
            <v>51A1-285講課鐘點、稿費及出席審查及查詢費</v>
          </cell>
          <cell r="H108" t="str">
            <v>103.06.16</v>
          </cell>
          <cell r="I108">
            <v>0</v>
          </cell>
          <cell r="J108">
            <v>4000</v>
          </cell>
          <cell r="K108">
            <v>0</v>
          </cell>
          <cell r="L108">
            <v>0</v>
          </cell>
          <cell r="N108" t="str">
            <v>T200183</v>
          </cell>
          <cell r="O108" t="str">
            <v>永續校園與美感校園規劃委員會外聘專家學者出席費※品名:出席費</v>
          </cell>
        </row>
        <row r="109">
          <cell r="A109" t="str">
            <v>103T2017</v>
          </cell>
          <cell r="B109" t="str">
            <v>(51A1)總務處</v>
          </cell>
          <cell r="C109" t="str">
            <v>G200</v>
          </cell>
          <cell r="D109" t="str">
            <v>出納組</v>
          </cell>
          <cell r="E109" t="str">
            <v>T103G2000054</v>
          </cell>
          <cell r="F109" t="str">
            <v>2001業務費</v>
          </cell>
          <cell r="G109" t="str">
            <v>5131-276佣金、匯費、經理費及手續費</v>
          </cell>
          <cell r="H109" t="str">
            <v>103.06.16</v>
          </cell>
          <cell r="I109">
            <v>0</v>
          </cell>
          <cell r="J109">
            <v>30</v>
          </cell>
          <cell r="K109">
            <v>0</v>
          </cell>
          <cell r="L109">
            <v>0</v>
          </cell>
          <cell r="N109" t="str">
            <v>T200183</v>
          </cell>
          <cell r="O109" t="str">
            <v>教甄報名費匯款手續費※品名:教甄報名費匯款手續費</v>
          </cell>
        </row>
        <row r="110">
          <cell r="A110" t="str">
            <v>103T2017</v>
          </cell>
          <cell r="B110" t="str">
            <v>(51A1)總務處</v>
          </cell>
          <cell r="C110" t="str">
            <v>G100</v>
          </cell>
          <cell r="D110" t="str">
            <v>庶務組</v>
          </cell>
          <cell r="E110" t="str">
            <v>T103G1000163</v>
          </cell>
          <cell r="F110" t="str">
            <v>2001業務費</v>
          </cell>
          <cell r="G110" t="str">
            <v>51A1-217氣體費</v>
          </cell>
          <cell r="H110" t="str">
            <v>103.06.19</v>
          </cell>
          <cell r="I110">
            <v>0</v>
          </cell>
          <cell r="J110">
            <v>750</v>
          </cell>
          <cell r="K110">
            <v>0</v>
          </cell>
          <cell r="L110">
            <v>0</v>
          </cell>
          <cell r="N110" t="str">
            <v>T200187</v>
          </cell>
          <cell r="O110" t="str">
            <v>4樓會議室用※品名:液化瓦斯6</v>
          </cell>
        </row>
        <row r="111">
          <cell r="A111" t="str">
            <v>103T2017</v>
          </cell>
          <cell r="B111" t="str">
            <v>(51A1)總務處</v>
          </cell>
          <cell r="C111" t="str">
            <v>G100</v>
          </cell>
          <cell r="D111" t="str">
            <v>庶務組</v>
          </cell>
          <cell r="E111" t="str">
            <v>T103G1000165</v>
          </cell>
          <cell r="F111" t="str">
            <v>2001業務費</v>
          </cell>
          <cell r="G111" t="str">
            <v>51A1-321辦公（事務）用品</v>
          </cell>
          <cell r="H111" t="str">
            <v>103.06.19</v>
          </cell>
          <cell r="I111">
            <v>0</v>
          </cell>
          <cell r="J111">
            <v>60</v>
          </cell>
          <cell r="K111">
            <v>0</v>
          </cell>
          <cell r="L111">
            <v>0</v>
          </cell>
          <cell r="N111" t="str">
            <v>T200187</v>
          </cell>
          <cell r="O111" t="str">
            <v>教室開門用※品名:鎖匙</v>
          </cell>
        </row>
        <row r="112">
          <cell r="A112" t="str">
            <v>103T2017</v>
          </cell>
          <cell r="B112" t="str">
            <v>(51A1)總務處</v>
          </cell>
          <cell r="C112" t="str">
            <v>G100</v>
          </cell>
          <cell r="D112" t="str">
            <v>庶務組</v>
          </cell>
          <cell r="E112" t="str">
            <v>T103G1000001- 2</v>
          </cell>
          <cell r="F112" t="str">
            <v>2001業務費</v>
          </cell>
          <cell r="G112" t="str">
            <v>51A1-255機械及設備修護費</v>
          </cell>
          <cell r="H112" t="str">
            <v>103.07.01</v>
          </cell>
          <cell r="I112">
            <v>0</v>
          </cell>
          <cell r="J112">
            <v>8400</v>
          </cell>
          <cell r="K112">
            <v>0</v>
          </cell>
          <cell r="L112">
            <v>0</v>
          </cell>
          <cell r="N112" t="str">
            <v>T200202</v>
          </cell>
          <cell r="O112" t="str">
            <v>4-6月-高壓電設備維護合約(103.1.1－12.31)每季付8400※品名:高壓電設備維護費</v>
          </cell>
        </row>
        <row r="113">
          <cell r="A113" t="str">
            <v>103T2017</v>
          </cell>
          <cell r="B113" t="str">
            <v>(51A1)總務處</v>
          </cell>
          <cell r="C113" t="str">
            <v>G100</v>
          </cell>
          <cell r="D113" t="str">
            <v>庶務組</v>
          </cell>
          <cell r="E113" t="str">
            <v>T103G1000003- 3</v>
          </cell>
          <cell r="F113" t="str">
            <v>2001業務費</v>
          </cell>
          <cell r="G113" t="str">
            <v>51A1-255機械及設備修護費</v>
          </cell>
          <cell r="H113" t="str">
            <v>103.07.01</v>
          </cell>
          <cell r="I113">
            <v>0</v>
          </cell>
          <cell r="J113">
            <v>16600</v>
          </cell>
          <cell r="K113">
            <v>0</v>
          </cell>
          <cell r="L113">
            <v>0</v>
          </cell>
          <cell r="N113" t="str">
            <v>T200202</v>
          </cell>
          <cell r="O113" t="str">
            <v>5-6月-行政大樓.圖書館.松炎樓電梯維護費(103.1.1－12.31)※品名:電梯維護費</v>
          </cell>
        </row>
        <row r="114">
          <cell r="A114" t="str">
            <v>103T2017</v>
          </cell>
          <cell r="B114" t="str">
            <v>(51A1)總務處</v>
          </cell>
          <cell r="C114" t="str">
            <v>G100</v>
          </cell>
          <cell r="D114" t="str">
            <v>庶務組</v>
          </cell>
          <cell r="E114" t="str">
            <v>T103G1000164- 1</v>
          </cell>
          <cell r="F114" t="str">
            <v>2001業務費</v>
          </cell>
          <cell r="G114" t="str">
            <v>51A1-257什項設備修護費</v>
          </cell>
          <cell r="H114" t="str">
            <v>103.07.01</v>
          </cell>
          <cell r="I114">
            <v>0</v>
          </cell>
          <cell r="J114">
            <v>5300</v>
          </cell>
          <cell r="K114">
            <v>0</v>
          </cell>
          <cell r="L114">
            <v>0</v>
          </cell>
          <cell r="N114" t="str">
            <v>T200200</v>
          </cell>
          <cell r="O114" t="str">
            <v>庶務組影印維修更換零件※品名:SHARP AR-M351U電源迴路版</v>
          </cell>
        </row>
        <row r="115">
          <cell r="A115" t="str">
            <v>103T2017</v>
          </cell>
          <cell r="B115" t="str">
            <v>(51A1)總務處</v>
          </cell>
          <cell r="C115" t="str">
            <v>G200</v>
          </cell>
          <cell r="D115" t="str">
            <v>出納組</v>
          </cell>
          <cell r="E115" t="str">
            <v>T103G2000006- 1</v>
          </cell>
          <cell r="F115" t="str">
            <v>2001業務費</v>
          </cell>
          <cell r="G115" t="str">
            <v>51A1-28A電子計算機軟體服務費</v>
          </cell>
          <cell r="H115" t="str">
            <v>103.07.01</v>
          </cell>
          <cell r="I115">
            <v>0</v>
          </cell>
          <cell r="J115">
            <v>4000</v>
          </cell>
          <cell r="K115">
            <v>0</v>
          </cell>
          <cell r="L115">
            <v>0</v>
          </cell>
          <cell r="N115" t="str">
            <v>T200202</v>
          </cell>
          <cell r="O115" t="str">
            <v>1-6月-103年薪資管理作業系統維護費※品名:103年薪資管理作業系統維護費</v>
          </cell>
        </row>
        <row r="116">
          <cell r="A116" t="str">
            <v>103T2017</v>
          </cell>
          <cell r="B116" t="str">
            <v>(51A1)總務處</v>
          </cell>
          <cell r="C116" t="str">
            <v>G200</v>
          </cell>
          <cell r="D116" t="str">
            <v>出納組</v>
          </cell>
          <cell r="E116" t="str">
            <v>T103G2000007- 2</v>
          </cell>
          <cell r="F116" t="str">
            <v>2001業務費</v>
          </cell>
          <cell r="G116" t="str">
            <v>51A1-28A電子計算機軟體服務費</v>
          </cell>
          <cell r="H116" t="str">
            <v>103.07.01</v>
          </cell>
          <cell r="I116">
            <v>0</v>
          </cell>
          <cell r="J116">
            <v>9900</v>
          </cell>
          <cell r="K116">
            <v>0</v>
          </cell>
          <cell r="L116">
            <v>0</v>
          </cell>
          <cell r="N116" t="str">
            <v>T200200</v>
          </cell>
          <cell r="O116" t="str">
            <v>4-6月-103年總務處出納帳務管理系統租賃維護費</v>
          </cell>
        </row>
        <row r="117">
          <cell r="A117" t="str">
            <v>103T2017</v>
          </cell>
          <cell r="B117" t="str">
            <v>(51A1)總務處</v>
          </cell>
          <cell r="C117" t="str">
            <v>G300</v>
          </cell>
          <cell r="D117" t="str">
            <v>文書組</v>
          </cell>
          <cell r="E117" t="str">
            <v>T103G3000001- 2</v>
          </cell>
          <cell r="F117" t="str">
            <v>2001業務費</v>
          </cell>
          <cell r="G117" t="str">
            <v>51A1-28A電子計算機軟體服務費</v>
          </cell>
          <cell r="H117" t="str">
            <v>103.07.01</v>
          </cell>
          <cell r="I117">
            <v>0</v>
          </cell>
          <cell r="J117">
            <v>4500</v>
          </cell>
          <cell r="K117">
            <v>0</v>
          </cell>
          <cell r="L117">
            <v>0</v>
          </cell>
          <cell r="N117" t="str">
            <v>T200200</v>
          </cell>
          <cell r="O117" t="str">
            <v>4-6月-公文管理軟體系統維護合約103年1－12月按季支付＄4500※品名:公文管理軟體系統維護合約103年1－12月«</v>
          </cell>
        </row>
        <row r="118">
          <cell r="A118" t="str">
            <v>103T2017</v>
          </cell>
          <cell r="B118" t="str">
            <v>(51A1)總務處</v>
          </cell>
          <cell r="C118" t="str">
            <v>G300</v>
          </cell>
          <cell r="D118" t="str">
            <v>文書組</v>
          </cell>
          <cell r="E118" t="str">
            <v>T103G3000002- 5</v>
          </cell>
          <cell r="F118" t="str">
            <v>2001業務費</v>
          </cell>
          <cell r="G118" t="str">
            <v>51A1-451什項設備租金</v>
          </cell>
          <cell r="H118" t="str">
            <v>103.07.01</v>
          </cell>
          <cell r="I118">
            <v>0</v>
          </cell>
          <cell r="J118">
            <v>4500</v>
          </cell>
          <cell r="K118">
            <v>0</v>
          </cell>
          <cell r="L118">
            <v>0</v>
          </cell>
          <cell r="N118" t="str">
            <v>T200200</v>
          </cell>
          <cell r="O118" t="str">
            <v>5月-總務處影印機影印公文用(103.1.1－12.31)※品名:影印機租賃(續約)</v>
          </cell>
        </row>
        <row r="119">
          <cell r="A119" t="str">
            <v>103T2017</v>
          </cell>
          <cell r="B119" t="str">
            <v>(51A1)總務處</v>
          </cell>
          <cell r="C119" t="str">
            <v>G100</v>
          </cell>
          <cell r="D119" t="str">
            <v>庶務組</v>
          </cell>
          <cell r="E119" t="str">
            <v>T103G1000002- 6</v>
          </cell>
          <cell r="F119" t="str">
            <v>2001業務費</v>
          </cell>
          <cell r="G119" t="str">
            <v>51A1-255機械及設備修護費</v>
          </cell>
          <cell r="H119" t="str">
            <v>103.07.03</v>
          </cell>
          <cell r="I119">
            <v>0</v>
          </cell>
          <cell r="J119">
            <v>3000</v>
          </cell>
          <cell r="K119">
            <v>0</v>
          </cell>
          <cell r="L119">
            <v>0</v>
          </cell>
          <cell r="N119" t="str">
            <v>T200207</v>
          </cell>
          <cell r="O119" t="str">
            <v>6月-科教大樓電梯維護費(103.1.1－12.31)※品名:電梯維護費</v>
          </cell>
        </row>
        <row r="120">
          <cell r="A120" t="str">
            <v>103T2017</v>
          </cell>
          <cell r="B120" t="str">
            <v>(51A1)總務處</v>
          </cell>
          <cell r="C120" t="str">
            <v>G100</v>
          </cell>
          <cell r="D120" t="str">
            <v>庶務組</v>
          </cell>
          <cell r="E120" t="str">
            <v>T103G1000004- 6</v>
          </cell>
          <cell r="F120" t="str">
            <v>2001業務費</v>
          </cell>
          <cell r="G120" t="str">
            <v>51A1-279外包費</v>
          </cell>
          <cell r="H120" t="str">
            <v>103.07.03</v>
          </cell>
          <cell r="I120">
            <v>0</v>
          </cell>
          <cell r="J120">
            <v>47486</v>
          </cell>
          <cell r="K120">
            <v>0</v>
          </cell>
          <cell r="L120">
            <v>0</v>
          </cell>
          <cell r="N120" t="str">
            <v>T200208</v>
          </cell>
          <cell r="O120" t="str">
            <v>6月-103年度校園保全(103.1.1－12.31)※品名:保全...等</v>
          </cell>
        </row>
        <row r="121">
          <cell r="A121" t="str">
            <v>103T2017</v>
          </cell>
          <cell r="B121" t="str">
            <v>(51A1)總務處</v>
          </cell>
          <cell r="C121" t="str">
            <v>G100</v>
          </cell>
          <cell r="D121" t="str">
            <v>庶務組</v>
          </cell>
          <cell r="E121" t="str">
            <v>T103G1000156- 1</v>
          </cell>
          <cell r="F121" t="str">
            <v>2001業務費</v>
          </cell>
          <cell r="G121" t="str">
            <v>51A1-255機械及設備修護費</v>
          </cell>
          <cell r="H121" t="str">
            <v>103.07.03</v>
          </cell>
          <cell r="I121">
            <v>0</v>
          </cell>
          <cell r="J121">
            <v>8190</v>
          </cell>
          <cell r="K121">
            <v>0</v>
          </cell>
          <cell r="L121">
            <v>0</v>
          </cell>
          <cell r="N121" t="str">
            <v>T200206</v>
          </cell>
          <cell r="O121" t="str">
            <v>游泳池水循環馬達故障維修※品名:10hp馬達維修〈馬達線圈軸封、承更新拆裝〉...等</v>
          </cell>
        </row>
        <row r="122">
          <cell r="A122" t="str">
            <v>103T2017</v>
          </cell>
          <cell r="B122" t="str">
            <v>(51A1)總務處</v>
          </cell>
          <cell r="C122" t="str">
            <v>G100</v>
          </cell>
          <cell r="D122" t="str">
            <v>庶務組</v>
          </cell>
          <cell r="E122" t="str">
            <v>T103G1000160- 1</v>
          </cell>
          <cell r="F122" t="str">
            <v>2001業務費</v>
          </cell>
          <cell r="G122" t="str">
            <v>51A1-321辦公（事務）用品</v>
          </cell>
          <cell r="H122" t="str">
            <v>103.07.03</v>
          </cell>
          <cell r="I122">
            <v>0</v>
          </cell>
          <cell r="J122">
            <v>1114</v>
          </cell>
          <cell r="K122">
            <v>0</v>
          </cell>
          <cell r="L122">
            <v>0</v>
          </cell>
          <cell r="N122" t="str">
            <v>T200207</v>
          </cell>
          <cell r="O122" t="str">
            <v>供各處室文具領用※品名:飛龍ZEH-05橡皮擦...等</v>
          </cell>
        </row>
        <row r="123">
          <cell r="A123" t="str">
            <v>103T2017</v>
          </cell>
          <cell r="B123" t="str">
            <v>(51A1)總務處</v>
          </cell>
          <cell r="C123" t="str">
            <v>G100</v>
          </cell>
          <cell r="D123" t="str">
            <v>庶務組</v>
          </cell>
          <cell r="E123" t="str">
            <v>T103G1000168</v>
          </cell>
          <cell r="F123" t="str">
            <v>2001業務費</v>
          </cell>
          <cell r="G123" t="str">
            <v>51A1-321辦公（事務）用品</v>
          </cell>
          <cell r="H123" t="str">
            <v>103.07.03</v>
          </cell>
          <cell r="I123">
            <v>0</v>
          </cell>
          <cell r="J123">
            <v>250</v>
          </cell>
          <cell r="K123">
            <v>0</v>
          </cell>
          <cell r="L123">
            <v>0</v>
          </cell>
          <cell r="N123" t="str">
            <v>T200207</v>
          </cell>
          <cell r="O123" t="str">
            <v>辦公室開門用※品名:鎖匙...等</v>
          </cell>
        </row>
        <row r="124">
          <cell r="A124" t="str">
            <v>103T2017</v>
          </cell>
          <cell r="B124" t="str">
            <v>(51A1)總務處</v>
          </cell>
          <cell r="C124" t="str">
            <v>G100</v>
          </cell>
          <cell r="D124" t="str">
            <v>庶務組</v>
          </cell>
          <cell r="E124" t="str">
            <v>T103G1000169</v>
          </cell>
          <cell r="F124" t="str">
            <v>2001業務費</v>
          </cell>
          <cell r="G124" t="str">
            <v>51A1-314油脂</v>
          </cell>
          <cell r="H124" t="str">
            <v>103.07.03</v>
          </cell>
          <cell r="I124">
            <v>0</v>
          </cell>
          <cell r="J124">
            <v>1330</v>
          </cell>
          <cell r="K124">
            <v>0</v>
          </cell>
          <cell r="L124">
            <v>0</v>
          </cell>
          <cell r="N124" t="str">
            <v>T200207</v>
          </cell>
          <cell r="O124" t="str">
            <v>割草機用※品名:92無铅汽油</v>
          </cell>
        </row>
        <row r="125">
          <cell r="A125" t="str">
            <v>103T2017</v>
          </cell>
          <cell r="B125" t="str">
            <v>(51A1)總務處</v>
          </cell>
          <cell r="C125" t="str">
            <v>G100</v>
          </cell>
          <cell r="D125" t="str">
            <v>庶務組</v>
          </cell>
          <cell r="E125" t="str">
            <v>T103G1000179</v>
          </cell>
          <cell r="F125" t="str">
            <v>2001業務費</v>
          </cell>
          <cell r="G125" t="str">
            <v>51A1-321辦公（事務）用品</v>
          </cell>
          <cell r="H125" t="str">
            <v>103.07.03</v>
          </cell>
          <cell r="I125">
            <v>0</v>
          </cell>
          <cell r="J125">
            <v>260</v>
          </cell>
          <cell r="K125">
            <v>0</v>
          </cell>
          <cell r="L125">
            <v>0</v>
          </cell>
          <cell r="N125" t="str">
            <v>T200207</v>
          </cell>
          <cell r="O125" t="str">
            <v>請購用※品名:橡皮圖章</v>
          </cell>
        </row>
        <row r="126">
          <cell r="A126" t="str">
            <v>103T2017</v>
          </cell>
          <cell r="B126" t="str">
            <v>(51A1)總務處</v>
          </cell>
          <cell r="C126" t="str">
            <v>G100</v>
          </cell>
          <cell r="D126" t="str">
            <v>庶務組</v>
          </cell>
          <cell r="E126" t="str">
            <v>T103G1000180</v>
          </cell>
          <cell r="F126" t="str">
            <v>2001業務費</v>
          </cell>
          <cell r="G126" t="str">
            <v>51A1-312物料</v>
          </cell>
          <cell r="H126" t="str">
            <v>103.07.03</v>
          </cell>
          <cell r="I126">
            <v>0</v>
          </cell>
          <cell r="J126">
            <v>2500</v>
          </cell>
          <cell r="K126">
            <v>0</v>
          </cell>
          <cell r="L126">
            <v>0</v>
          </cell>
          <cell r="N126" t="str">
            <v>T200207</v>
          </cell>
          <cell r="O126" t="str">
            <v>駕駛式割草機維修※品名:駕駛式刀片</v>
          </cell>
        </row>
        <row r="127">
          <cell r="A127" t="str">
            <v>103T2017</v>
          </cell>
          <cell r="B127" t="str">
            <v>(51A1)總務處</v>
          </cell>
          <cell r="C127" t="str">
            <v>G100</v>
          </cell>
          <cell r="D127" t="str">
            <v>庶務組</v>
          </cell>
          <cell r="E127" t="str">
            <v>T103G1000181- 1</v>
          </cell>
          <cell r="F127" t="str">
            <v>2001業務費</v>
          </cell>
          <cell r="G127" t="str">
            <v>51A1-312物料</v>
          </cell>
          <cell r="H127" t="str">
            <v>103.07.03</v>
          </cell>
          <cell r="I127">
            <v>0</v>
          </cell>
          <cell r="J127">
            <v>4350</v>
          </cell>
          <cell r="K127">
            <v>0</v>
          </cell>
          <cell r="L127">
            <v>0</v>
          </cell>
          <cell r="N127" t="str">
            <v>T200206</v>
          </cell>
          <cell r="O127" t="str">
            <v>全校飲水機用※品名:100加侖RO膜管濾心...等</v>
          </cell>
        </row>
        <row r="128">
          <cell r="A128" t="str">
            <v>103T2017</v>
          </cell>
          <cell r="B128" t="str">
            <v>(51A1)總務處</v>
          </cell>
          <cell r="C128" t="str">
            <v>G100</v>
          </cell>
          <cell r="D128" t="str">
            <v>庶務組</v>
          </cell>
          <cell r="E128" t="str">
            <v>T103G1000182- 1</v>
          </cell>
          <cell r="F128" t="str">
            <v>2001業務費</v>
          </cell>
          <cell r="G128" t="str">
            <v>51A1-257什項設備修護費</v>
          </cell>
          <cell r="H128" t="str">
            <v>103.07.03</v>
          </cell>
          <cell r="I128">
            <v>0</v>
          </cell>
          <cell r="J128">
            <v>2850</v>
          </cell>
          <cell r="K128">
            <v>0</v>
          </cell>
          <cell r="L128">
            <v>0</v>
          </cell>
          <cell r="N128" t="str">
            <v>T200207</v>
          </cell>
          <cell r="O128" t="str">
            <v>監視器主機錄影儲存(損壞更換)※品名:硬碟</v>
          </cell>
        </row>
        <row r="129">
          <cell r="A129" t="str">
            <v>103T2017</v>
          </cell>
          <cell r="B129" t="str">
            <v>(51A1)總務處</v>
          </cell>
          <cell r="C129" t="str">
            <v>G100</v>
          </cell>
          <cell r="D129" t="str">
            <v>庶務組</v>
          </cell>
          <cell r="E129" t="str">
            <v>T103G1000185</v>
          </cell>
          <cell r="F129" t="str">
            <v>2001業務費</v>
          </cell>
          <cell r="G129" t="str">
            <v>51A1-312物料</v>
          </cell>
          <cell r="H129" t="str">
            <v>103.07.03</v>
          </cell>
          <cell r="I129">
            <v>0</v>
          </cell>
          <cell r="J129">
            <v>1050</v>
          </cell>
          <cell r="K129">
            <v>0</v>
          </cell>
          <cell r="L129">
            <v>0</v>
          </cell>
          <cell r="N129" t="str">
            <v>T200207</v>
          </cell>
          <cell r="O129" t="str">
            <v>冷氣維修用※品名:電容</v>
          </cell>
        </row>
        <row r="130">
          <cell r="A130" t="str">
            <v>103T2017</v>
          </cell>
          <cell r="B130" t="str">
            <v>(51A1)總務處</v>
          </cell>
          <cell r="C130" t="str">
            <v>G100</v>
          </cell>
          <cell r="D130" t="str">
            <v>庶務組</v>
          </cell>
          <cell r="E130" t="str">
            <v>T103G1000187</v>
          </cell>
          <cell r="F130" t="str">
            <v>2001業務費</v>
          </cell>
          <cell r="G130" t="str">
            <v>51A1-451什項設備租金</v>
          </cell>
          <cell r="H130" t="str">
            <v>103.07.03</v>
          </cell>
          <cell r="I130">
            <v>0</v>
          </cell>
          <cell r="J130">
            <v>2498</v>
          </cell>
          <cell r="K130">
            <v>0</v>
          </cell>
          <cell r="L130">
            <v>0</v>
          </cell>
          <cell r="N130" t="str">
            <v>T200206</v>
          </cell>
          <cell r="O130" t="str">
            <v>租用影印機超額影印紙張費※品名:影印費</v>
          </cell>
        </row>
        <row r="131">
          <cell r="A131" t="str">
            <v>103T2017</v>
          </cell>
          <cell r="B131" t="str">
            <v>(51A1)總務處</v>
          </cell>
          <cell r="C131" t="str">
            <v>G300</v>
          </cell>
          <cell r="D131" t="str">
            <v>文書組</v>
          </cell>
          <cell r="E131" t="str">
            <v>T103G3000002- 6</v>
          </cell>
          <cell r="F131" t="str">
            <v>2001業務費</v>
          </cell>
          <cell r="G131" t="str">
            <v>51A1-451什項設備租金</v>
          </cell>
          <cell r="H131" t="str">
            <v>103.07.03</v>
          </cell>
          <cell r="I131">
            <v>0</v>
          </cell>
          <cell r="J131">
            <v>4500</v>
          </cell>
          <cell r="K131">
            <v>0</v>
          </cell>
          <cell r="L131">
            <v>0</v>
          </cell>
          <cell r="N131" t="str">
            <v>T200206</v>
          </cell>
          <cell r="O131" t="str">
            <v>6月-總務處影印機影印公文用(103.1.1－12.31)※品名:影印機租賃(續約)</v>
          </cell>
        </row>
        <row r="132">
          <cell r="A132" t="str">
            <v>103T2017</v>
          </cell>
          <cell r="B132" t="str">
            <v>(51A1)總務處</v>
          </cell>
          <cell r="C132" t="str">
            <v>G300</v>
          </cell>
          <cell r="D132" t="str">
            <v>文書組</v>
          </cell>
          <cell r="E132" t="str">
            <v>T103G3000012- 1</v>
          </cell>
          <cell r="F132" t="str">
            <v>2001業務費</v>
          </cell>
          <cell r="G132" t="str">
            <v>51A1-321辦公（事務）用品</v>
          </cell>
          <cell r="H132" t="str">
            <v>103.07.03</v>
          </cell>
          <cell r="I132">
            <v>0</v>
          </cell>
          <cell r="J132">
            <v>950</v>
          </cell>
          <cell r="K132">
            <v>0</v>
          </cell>
          <cell r="L132">
            <v>0</v>
          </cell>
          <cell r="N132" t="str">
            <v>T200207</v>
          </cell>
          <cell r="O132" t="str">
            <v>關防機用海棉※品名:關防機用海棉</v>
          </cell>
        </row>
        <row r="133">
          <cell r="A133" t="str">
            <v>103T2017</v>
          </cell>
          <cell r="B133" t="str">
            <v>(51A1)總務處</v>
          </cell>
          <cell r="C133" t="str">
            <v>G300</v>
          </cell>
          <cell r="D133" t="str">
            <v>文書組</v>
          </cell>
          <cell r="E133" t="str">
            <v>T103G3000013- 1</v>
          </cell>
          <cell r="F133" t="str">
            <v>2001業務費</v>
          </cell>
          <cell r="G133" t="str">
            <v>51A1-321辦公（事務）用品</v>
          </cell>
          <cell r="H133" t="str">
            <v>103.07.03</v>
          </cell>
          <cell r="I133">
            <v>0</v>
          </cell>
          <cell r="J133">
            <v>650</v>
          </cell>
          <cell r="K133">
            <v>0</v>
          </cell>
          <cell r="L133">
            <v>0</v>
          </cell>
          <cell r="N133" t="str">
            <v>T200207</v>
          </cell>
          <cell r="O133" t="str">
            <v>郵寄公文用※品名:便利袋</v>
          </cell>
        </row>
        <row r="134">
          <cell r="A134" t="str">
            <v>103T2017</v>
          </cell>
          <cell r="B134" t="str">
            <v>(51A1)總務處</v>
          </cell>
          <cell r="C134" t="str">
            <v>G300</v>
          </cell>
          <cell r="D134" t="str">
            <v>文書組</v>
          </cell>
          <cell r="E134" t="str">
            <v>T103G3000014- 1</v>
          </cell>
          <cell r="F134" t="str">
            <v>2001業務費</v>
          </cell>
          <cell r="G134" t="str">
            <v>51A1-221郵費</v>
          </cell>
          <cell r="H134" t="str">
            <v>103.07.03</v>
          </cell>
          <cell r="I134">
            <v>0</v>
          </cell>
          <cell r="J134">
            <v>9000</v>
          </cell>
          <cell r="K134">
            <v>0</v>
          </cell>
          <cell r="L134">
            <v>0</v>
          </cell>
          <cell r="N134" t="str">
            <v>T200207</v>
          </cell>
          <cell r="O134" t="str">
            <v>郵寄公文用※品名:25元郵票...等</v>
          </cell>
        </row>
        <row r="135">
          <cell r="A135" t="str">
            <v>103T2017</v>
          </cell>
          <cell r="B135" t="str">
            <v>(51A1)總務處</v>
          </cell>
          <cell r="C135" t="str">
            <v>G100</v>
          </cell>
          <cell r="D135" t="str">
            <v>庶務組</v>
          </cell>
          <cell r="E135" t="str">
            <v>T103G1000125- 1</v>
          </cell>
          <cell r="F135" t="str">
            <v>2001業務費</v>
          </cell>
          <cell r="G135" t="str">
            <v>51A1-28A電子計算機軟體服務費</v>
          </cell>
          <cell r="H135" t="str">
            <v>103.07.09</v>
          </cell>
          <cell r="I135">
            <v>0</v>
          </cell>
          <cell r="J135">
            <v>8000</v>
          </cell>
          <cell r="K135">
            <v>0</v>
          </cell>
          <cell r="L135">
            <v>0</v>
          </cell>
          <cell r="N135" t="str">
            <v>T200210</v>
          </cell>
          <cell r="O135" t="str">
            <v>1-6月-財產管理系統維護</v>
          </cell>
        </row>
        <row r="136">
          <cell r="A136" t="str">
            <v>103T2017</v>
          </cell>
          <cell r="B136" t="str">
            <v>(51A1)總務處</v>
          </cell>
          <cell r="C136" t="str">
            <v>G100</v>
          </cell>
          <cell r="D136" t="str">
            <v>庶務組</v>
          </cell>
          <cell r="E136" t="str">
            <v>T103G1000188- 1</v>
          </cell>
          <cell r="F136" t="str">
            <v>2001業務費</v>
          </cell>
          <cell r="G136" t="str">
            <v>51A1-217氣體費</v>
          </cell>
          <cell r="H136" t="str">
            <v>103.07.09</v>
          </cell>
          <cell r="I136">
            <v>0</v>
          </cell>
          <cell r="J136">
            <v>973</v>
          </cell>
          <cell r="K136">
            <v>0</v>
          </cell>
          <cell r="L136">
            <v>0</v>
          </cell>
          <cell r="N136" t="str">
            <v>T200211</v>
          </cell>
          <cell r="O136" t="str">
            <v>游泳池用天然氣6月份※品名:天然氣6月份</v>
          </cell>
        </row>
        <row r="137">
          <cell r="A137" t="str">
            <v>103T2017</v>
          </cell>
          <cell r="B137" t="str">
            <v>(51A1)總務處</v>
          </cell>
          <cell r="C137" t="str">
            <v>G100</v>
          </cell>
          <cell r="D137" t="str">
            <v>庶務組</v>
          </cell>
          <cell r="E137" t="str">
            <v>T103G1000190</v>
          </cell>
          <cell r="F137" t="str">
            <v>2001業務費</v>
          </cell>
          <cell r="G137" t="str">
            <v>51A1-257什項設備修護費</v>
          </cell>
          <cell r="H137" t="str">
            <v>103.07.09</v>
          </cell>
          <cell r="I137">
            <v>0</v>
          </cell>
          <cell r="J137">
            <v>6360</v>
          </cell>
          <cell r="K137">
            <v>0</v>
          </cell>
          <cell r="L137">
            <v>0</v>
          </cell>
          <cell r="N137" t="str">
            <v>T200210</v>
          </cell>
          <cell r="O137" t="str">
            <v>割草機維修零件※品名:原軸承...等</v>
          </cell>
        </row>
        <row r="138">
          <cell r="A138" t="str">
            <v>103T2017</v>
          </cell>
          <cell r="B138" t="str">
            <v>(51A1)總務處</v>
          </cell>
          <cell r="C138" t="str">
            <v>G100</v>
          </cell>
          <cell r="D138" t="str">
            <v>庶務組</v>
          </cell>
          <cell r="E138" t="str">
            <v>T103G1000140</v>
          </cell>
          <cell r="F138" t="str">
            <v>2001業務費</v>
          </cell>
          <cell r="G138" t="str">
            <v>51A1-312物料</v>
          </cell>
          <cell r="H138" t="str">
            <v>103.07.28</v>
          </cell>
          <cell r="I138">
            <v>0</v>
          </cell>
          <cell r="J138">
            <v>160</v>
          </cell>
          <cell r="K138">
            <v>0</v>
          </cell>
          <cell r="L138">
            <v>0</v>
          </cell>
          <cell r="N138" t="str">
            <v>T200227</v>
          </cell>
          <cell r="O138" t="str">
            <v>照明用活動中心至圖書館通路※品名:燈泡</v>
          </cell>
        </row>
        <row r="139">
          <cell r="A139" t="str">
            <v>103T2017</v>
          </cell>
          <cell r="B139" t="str">
            <v>(51A1)總務處</v>
          </cell>
          <cell r="C139" t="str">
            <v>G100</v>
          </cell>
          <cell r="D139" t="str">
            <v>庶務組</v>
          </cell>
          <cell r="E139" t="str">
            <v>T103G1000195</v>
          </cell>
          <cell r="F139" t="str">
            <v>2001業務費</v>
          </cell>
          <cell r="G139" t="str">
            <v>51A1-314油脂</v>
          </cell>
          <cell r="H139" t="str">
            <v>103.07.28</v>
          </cell>
          <cell r="I139">
            <v>0</v>
          </cell>
          <cell r="J139">
            <v>714</v>
          </cell>
          <cell r="K139">
            <v>0</v>
          </cell>
          <cell r="L139">
            <v>0</v>
          </cell>
          <cell r="N139" t="str">
            <v>T200227</v>
          </cell>
          <cell r="O139" t="str">
            <v>割草機用※品名:92無铅汽油</v>
          </cell>
        </row>
        <row r="140">
          <cell r="A140" t="str">
            <v>103T2017</v>
          </cell>
          <cell r="B140" t="str">
            <v>(51A1)總務處</v>
          </cell>
          <cell r="C140" t="str">
            <v>G100</v>
          </cell>
          <cell r="D140" t="str">
            <v>庶務組</v>
          </cell>
          <cell r="E140" t="str">
            <v>T103G1000197</v>
          </cell>
          <cell r="F140" t="str">
            <v>2001業務費</v>
          </cell>
          <cell r="G140" t="str">
            <v>51A1-312物料</v>
          </cell>
          <cell r="H140" t="str">
            <v>103.07.28</v>
          </cell>
          <cell r="I140">
            <v>0</v>
          </cell>
          <cell r="J140">
            <v>210</v>
          </cell>
          <cell r="K140">
            <v>0</v>
          </cell>
          <cell r="L140">
            <v>0</v>
          </cell>
          <cell r="N140" t="str">
            <v>T200227</v>
          </cell>
          <cell r="O140" t="str">
            <v>冷氣維修用※品名:電容〈小〉</v>
          </cell>
        </row>
        <row r="141">
          <cell r="A141" t="str">
            <v>103T2017</v>
          </cell>
          <cell r="B141" t="str">
            <v>(51A1)總務處</v>
          </cell>
          <cell r="C141" t="str">
            <v>G100</v>
          </cell>
          <cell r="D141" t="str">
            <v>庶務組</v>
          </cell>
          <cell r="E141" t="str">
            <v>T103G1000202- 1</v>
          </cell>
          <cell r="F141" t="str">
            <v>2001業務費</v>
          </cell>
          <cell r="G141" t="str">
            <v>51A1-321辦公（事務）用品</v>
          </cell>
          <cell r="H141" t="str">
            <v>103.07.28</v>
          </cell>
          <cell r="I141">
            <v>0</v>
          </cell>
          <cell r="J141">
            <v>2200</v>
          </cell>
          <cell r="K141">
            <v>0</v>
          </cell>
          <cell r="L141">
            <v>0</v>
          </cell>
          <cell r="N141" t="str">
            <v>T200227</v>
          </cell>
          <cell r="O141" t="str">
            <v>列印財產標籤用-TZe-261護貝標籤帶(36mm白底黑字)</v>
          </cell>
        </row>
        <row r="142">
          <cell r="A142" t="str">
            <v>103T2017</v>
          </cell>
          <cell r="B142" t="str">
            <v>(51A1)總務處</v>
          </cell>
          <cell r="C142" t="str">
            <v>G300</v>
          </cell>
          <cell r="D142" t="str">
            <v>文書組</v>
          </cell>
          <cell r="E142" t="str">
            <v>T103G3000015- 1</v>
          </cell>
          <cell r="F142" t="str">
            <v>2001業務費</v>
          </cell>
          <cell r="G142" t="str">
            <v>51A1-257什項設備修護費</v>
          </cell>
          <cell r="H142" t="str">
            <v>103.07.28</v>
          </cell>
          <cell r="I142">
            <v>0</v>
          </cell>
          <cell r="J142">
            <v>3500</v>
          </cell>
          <cell r="K142">
            <v>0</v>
          </cell>
          <cell r="L142">
            <v>0</v>
          </cell>
          <cell r="N142" t="str">
            <v>T200227</v>
          </cell>
          <cell r="O142" t="str">
            <v>郵寄公文函件用電腦郵資計價秤維修</v>
          </cell>
        </row>
        <row r="143">
          <cell r="A143" t="str">
            <v>103T2017</v>
          </cell>
          <cell r="B143" t="str">
            <v>(51A1)總務處</v>
          </cell>
          <cell r="C143" t="str">
            <v>G100</v>
          </cell>
          <cell r="D143" t="str">
            <v>庶務組</v>
          </cell>
          <cell r="E143" t="str">
            <v>T103G1000002- 7</v>
          </cell>
          <cell r="F143" t="str">
            <v>2001業務費</v>
          </cell>
          <cell r="G143" t="str">
            <v>51A1-255機械及設備修護費</v>
          </cell>
          <cell r="H143" t="str">
            <v>103.08.07</v>
          </cell>
          <cell r="I143">
            <v>0</v>
          </cell>
          <cell r="J143">
            <v>3000</v>
          </cell>
          <cell r="K143">
            <v>0</v>
          </cell>
          <cell r="L143">
            <v>0</v>
          </cell>
          <cell r="N143" t="str">
            <v>T200234</v>
          </cell>
          <cell r="O143" t="str">
            <v>7月-科教大樓電梯維護費(103.1.1－12.31)</v>
          </cell>
        </row>
        <row r="144">
          <cell r="A144" t="str">
            <v>103T2017</v>
          </cell>
          <cell r="B144" t="str">
            <v>(51A1)總務處</v>
          </cell>
          <cell r="C144" t="str">
            <v>G100</v>
          </cell>
          <cell r="D144" t="str">
            <v>庶務組</v>
          </cell>
          <cell r="E144" t="str">
            <v>T103G1000210</v>
          </cell>
          <cell r="F144" t="str">
            <v>2001業務費</v>
          </cell>
          <cell r="G144" t="str">
            <v>51A1-287委託檢驗(定)試驗認證費</v>
          </cell>
          <cell r="H144" t="str">
            <v>103.08.07</v>
          </cell>
          <cell r="I144">
            <v>0</v>
          </cell>
          <cell r="J144">
            <v>3200</v>
          </cell>
          <cell r="K144">
            <v>0</v>
          </cell>
          <cell r="L144">
            <v>0</v>
          </cell>
          <cell r="N144" t="str">
            <v>T200234</v>
          </cell>
          <cell r="O144" t="str">
            <v>飲水機水質定期檢驗</v>
          </cell>
        </row>
        <row r="145">
          <cell r="A145" t="str">
            <v>103T2017</v>
          </cell>
          <cell r="B145" t="str">
            <v>(51A1)總務處</v>
          </cell>
          <cell r="C145" t="str">
            <v>G100</v>
          </cell>
          <cell r="D145" t="str">
            <v>庶務組</v>
          </cell>
          <cell r="E145" t="str">
            <v>T103G1000212</v>
          </cell>
          <cell r="F145" t="str">
            <v>2001業務費</v>
          </cell>
          <cell r="G145" t="str">
            <v>51A1-314油脂</v>
          </cell>
          <cell r="H145" t="str">
            <v>103.08.07</v>
          </cell>
          <cell r="I145">
            <v>0</v>
          </cell>
          <cell r="J145">
            <v>730</v>
          </cell>
          <cell r="K145">
            <v>0</v>
          </cell>
          <cell r="L145">
            <v>0</v>
          </cell>
          <cell r="N145" t="str">
            <v>T200234</v>
          </cell>
          <cell r="O145" t="str">
            <v>割草機用-92無铅汽油</v>
          </cell>
        </row>
        <row r="146">
          <cell r="A146" t="str">
            <v>103T2017</v>
          </cell>
          <cell r="B146" t="str">
            <v>(51A1)總務處</v>
          </cell>
          <cell r="C146" t="str">
            <v>G100</v>
          </cell>
          <cell r="D146" t="str">
            <v>庶務組</v>
          </cell>
          <cell r="E146" t="str">
            <v>T103G1000214</v>
          </cell>
          <cell r="F146" t="str">
            <v>2001業務費</v>
          </cell>
          <cell r="G146" t="str">
            <v>51A1-312物料</v>
          </cell>
          <cell r="H146" t="str">
            <v>103.08.07</v>
          </cell>
          <cell r="I146">
            <v>0</v>
          </cell>
          <cell r="J146">
            <v>600</v>
          </cell>
          <cell r="K146">
            <v>0</v>
          </cell>
          <cell r="L146">
            <v>0</v>
          </cell>
          <cell r="N146" t="str">
            <v>T200234</v>
          </cell>
          <cell r="O146" t="str">
            <v>西側電動門維修※品名:電磁開關</v>
          </cell>
        </row>
        <row r="147">
          <cell r="A147" t="str">
            <v>103T2017</v>
          </cell>
          <cell r="B147" t="str">
            <v>(51A1)總務處</v>
          </cell>
          <cell r="C147" t="str">
            <v>G300</v>
          </cell>
          <cell r="D147" t="str">
            <v>文書組</v>
          </cell>
          <cell r="E147" t="str">
            <v>T103G3000016- 1</v>
          </cell>
          <cell r="F147" t="str">
            <v>2001業務費</v>
          </cell>
          <cell r="G147" t="str">
            <v>51A1-683汽車燃料使用費</v>
          </cell>
          <cell r="H147" t="str">
            <v>103.08.07</v>
          </cell>
          <cell r="I147">
            <v>0</v>
          </cell>
          <cell r="J147">
            <v>450</v>
          </cell>
          <cell r="K147">
            <v>0</v>
          </cell>
          <cell r="L147">
            <v>0</v>
          </cell>
          <cell r="N147" t="str">
            <v>T200234</v>
          </cell>
          <cell r="O147" t="str">
            <v>公務機車OLR－826燃料使用費</v>
          </cell>
        </row>
        <row r="148">
          <cell r="A148" t="str">
            <v>103T2017</v>
          </cell>
          <cell r="B148" t="str">
            <v>(51A1)總務處</v>
          </cell>
          <cell r="C148" t="str">
            <v>G100</v>
          </cell>
          <cell r="D148" t="str">
            <v>庶務組</v>
          </cell>
          <cell r="E148" t="str">
            <v>T103G1000004- 7</v>
          </cell>
          <cell r="F148" t="str">
            <v>2001業務費</v>
          </cell>
          <cell r="G148" t="str">
            <v>51A1-279外包費</v>
          </cell>
          <cell r="H148" t="str">
            <v>103.08.11</v>
          </cell>
          <cell r="I148">
            <v>0</v>
          </cell>
          <cell r="J148">
            <v>47486</v>
          </cell>
          <cell r="K148">
            <v>0</v>
          </cell>
          <cell r="L148">
            <v>0</v>
          </cell>
          <cell r="N148" t="str">
            <v>T200237</v>
          </cell>
          <cell r="O148" t="str">
            <v>7月-103年度校園保全</v>
          </cell>
        </row>
        <row r="149">
          <cell r="A149" t="str">
            <v>103T2017</v>
          </cell>
          <cell r="B149" t="str">
            <v>(51A1)總務處</v>
          </cell>
          <cell r="C149" t="str">
            <v>G300</v>
          </cell>
          <cell r="D149" t="str">
            <v>文書組</v>
          </cell>
          <cell r="E149" t="str">
            <v>T103G3000002- 7</v>
          </cell>
          <cell r="F149" t="str">
            <v>2001業務費</v>
          </cell>
          <cell r="G149" t="str">
            <v>51A1-451什項設備租金</v>
          </cell>
          <cell r="H149" t="str">
            <v>103.08.12</v>
          </cell>
          <cell r="I149">
            <v>0</v>
          </cell>
          <cell r="J149">
            <v>4500</v>
          </cell>
          <cell r="K149">
            <v>0</v>
          </cell>
          <cell r="L149">
            <v>0</v>
          </cell>
          <cell r="N149" t="str">
            <v>T200239</v>
          </cell>
          <cell r="O149" t="str">
            <v>7月-總務處影印機影印公文用</v>
          </cell>
        </row>
        <row r="150">
          <cell r="A150" t="str">
            <v>103T2017</v>
          </cell>
          <cell r="B150" t="str">
            <v>(51A1)總務處</v>
          </cell>
          <cell r="C150" t="str">
            <v>G100</v>
          </cell>
          <cell r="D150" t="str">
            <v>庶務組</v>
          </cell>
          <cell r="E150" t="str">
            <v>T103G1000209</v>
          </cell>
          <cell r="F150" t="str">
            <v>2001業務費</v>
          </cell>
          <cell r="G150" t="str">
            <v>51A1-312物料</v>
          </cell>
          <cell r="H150" t="str">
            <v>103.08.21</v>
          </cell>
          <cell r="I150">
            <v>0</v>
          </cell>
          <cell r="J150">
            <v>1200</v>
          </cell>
          <cell r="K150">
            <v>0</v>
          </cell>
          <cell r="L150">
            <v>0</v>
          </cell>
          <cell r="N150" t="str">
            <v>T200243</v>
          </cell>
          <cell r="O150" t="str">
            <v>活動中心.松炎樓等舞台使用-舞台燈燈座</v>
          </cell>
        </row>
        <row r="151">
          <cell r="A151" t="str">
            <v>103T2017</v>
          </cell>
          <cell r="B151" t="str">
            <v>(51A1)總務處</v>
          </cell>
          <cell r="C151" t="str">
            <v>G100</v>
          </cell>
          <cell r="D151" t="str">
            <v>庶務組</v>
          </cell>
          <cell r="E151" t="str">
            <v>T103G1000213- 1</v>
          </cell>
          <cell r="F151" t="str">
            <v>2001業務費</v>
          </cell>
          <cell r="G151" t="str">
            <v>51A1-257什項設備修護費</v>
          </cell>
          <cell r="H151" t="str">
            <v>103.08.21</v>
          </cell>
          <cell r="I151">
            <v>0</v>
          </cell>
          <cell r="J151">
            <v>2850</v>
          </cell>
          <cell r="K151">
            <v>0</v>
          </cell>
          <cell r="L151">
            <v>0</v>
          </cell>
          <cell r="N151" t="str">
            <v>T200243</v>
          </cell>
          <cell r="O151" t="str">
            <v>電子看板修理－－大明路※品名:電子看板修理</v>
          </cell>
        </row>
        <row r="152">
          <cell r="A152" t="str">
            <v>103T2017</v>
          </cell>
          <cell r="B152" t="str">
            <v>(51A1)總務處</v>
          </cell>
          <cell r="C152" t="str">
            <v>G100</v>
          </cell>
          <cell r="D152" t="str">
            <v>庶務組</v>
          </cell>
          <cell r="E152" t="str">
            <v>T103G1000215</v>
          </cell>
          <cell r="F152" t="str">
            <v>2001業務費</v>
          </cell>
          <cell r="G152" t="str">
            <v>51A1-312物料</v>
          </cell>
          <cell r="H152" t="str">
            <v>103.08.21</v>
          </cell>
          <cell r="I152">
            <v>0</v>
          </cell>
          <cell r="J152">
            <v>320</v>
          </cell>
          <cell r="K152">
            <v>0</v>
          </cell>
          <cell r="L152">
            <v>0</v>
          </cell>
          <cell r="N152" t="str">
            <v>T200243</v>
          </cell>
          <cell r="O152" t="str">
            <v>西側電動門維修-定時器</v>
          </cell>
        </row>
        <row r="153">
          <cell r="A153" t="str">
            <v>103T2017</v>
          </cell>
          <cell r="B153" t="str">
            <v>(51A1)總務處</v>
          </cell>
          <cell r="C153" t="str">
            <v>G100</v>
          </cell>
          <cell r="D153" t="str">
            <v>庶務組</v>
          </cell>
          <cell r="E153" t="str">
            <v>T103G1000216- 1</v>
          </cell>
          <cell r="F153" t="str">
            <v>2001業務費</v>
          </cell>
          <cell r="G153" t="str">
            <v>51A1-217氣體費</v>
          </cell>
          <cell r="H153" t="str">
            <v>103.08.21</v>
          </cell>
          <cell r="I153">
            <v>0</v>
          </cell>
          <cell r="J153">
            <v>500</v>
          </cell>
          <cell r="K153">
            <v>0</v>
          </cell>
          <cell r="L153">
            <v>0</v>
          </cell>
          <cell r="N153" t="str">
            <v>T200243</v>
          </cell>
          <cell r="O153" t="str">
            <v>游泳池用天然氣7月份</v>
          </cell>
        </row>
        <row r="154">
          <cell r="A154" t="str">
            <v>103T2017</v>
          </cell>
          <cell r="B154" t="str">
            <v>(51A1)總務處</v>
          </cell>
          <cell r="C154" t="str">
            <v>G100</v>
          </cell>
          <cell r="D154" t="str">
            <v>庶務組</v>
          </cell>
          <cell r="E154" t="str">
            <v>T103G1000198</v>
          </cell>
          <cell r="F154" t="str">
            <v>2001業務費</v>
          </cell>
          <cell r="G154" t="str">
            <v>51A1-312物料</v>
          </cell>
          <cell r="H154" t="str">
            <v>103.08.27</v>
          </cell>
          <cell r="I154">
            <v>0</v>
          </cell>
          <cell r="J154">
            <v>2000</v>
          </cell>
          <cell r="K154">
            <v>0</v>
          </cell>
          <cell r="L154">
            <v>0</v>
          </cell>
          <cell r="N154" t="str">
            <v>T200251</v>
          </cell>
          <cell r="O154" t="str">
            <v>K館冷氣維修※品名:機板</v>
          </cell>
        </row>
        <row r="155">
          <cell r="A155" t="str">
            <v>103T2017</v>
          </cell>
          <cell r="B155" t="str">
            <v>(51A1)總務處</v>
          </cell>
          <cell r="C155" t="str">
            <v>G100</v>
          </cell>
          <cell r="D155" t="str">
            <v>庶務組</v>
          </cell>
          <cell r="E155" t="str">
            <v>T103G1000219</v>
          </cell>
          <cell r="F155" t="str">
            <v>2001業務費</v>
          </cell>
          <cell r="G155" t="str">
            <v>51A1-312物料</v>
          </cell>
          <cell r="H155" t="str">
            <v>103.08.27</v>
          </cell>
          <cell r="I155">
            <v>0</v>
          </cell>
          <cell r="J155">
            <v>90</v>
          </cell>
          <cell r="K155">
            <v>0</v>
          </cell>
          <cell r="L155">
            <v>0</v>
          </cell>
          <cell r="N155" t="str">
            <v>T200251</v>
          </cell>
          <cell r="O155" t="str">
            <v>2年2班教室配鎖</v>
          </cell>
        </row>
        <row r="156">
          <cell r="A156" t="str">
            <v>103T2017</v>
          </cell>
          <cell r="B156" t="str">
            <v>(51A1)總務處</v>
          </cell>
          <cell r="C156" t="str">
            <v>G100</v>
          </cell>
          <cell r="D156" t="str">
            <v>庶務組</v>
          </cell>
          <cell r="E156" t="str">
            <v>T103G1000225</v>
          </cell>
          <cell r="F156" t="str">
            <v>2001業務費</v>
          </cell>
          <cell r="G156" t="str">
            <v>51A1-321辦公（事務）用品</v>
          </cell>
          <cell r="H156" t="str">
            <v>103.08.27</v>
          </cell>
          <cell r="I156">
            <v>0</v>
          </cell>
          <cell r="J156">
            <v>80</v>
          </cell>
          <cell r="K156">
            <v>0</v>
          </cell>
          <cell r="L156">
            <v>0</v>
          </cell>
          <cell r="N156" t="str">
            <v>T200251</v>
          </cell>
          <cell r="O156" t="str">
            <v>貼財產用※品名:標籤貼紙</v>
          </cell>
        </row>
        <row r="157">
          <cell r="A157" t="str">
            <v>103T2017</v>
          </cell>
          <cell r="B157" t="str">
            <v>(51A1)總務處</v>
          </cell>
          <cell r="C157" t="str">
            <v>G100</v>
          </cell>
          <cell r="D157" t="str">
            <v>庶務組</v>
          </cell>
          <cell r="E157" t="str">
            <v>T103G1000226</v>
          </cell>
          <cell r="F157" t="str">
            <v>2001業務費</v>
          </cell>
          <cell r="G157" t="str">
            <v>51A1-323農業與園藝用品及環境美化費</v>
          </cell>
          <cell r="H157" t="str">
            <v>103.08.27</v>
          </cell>
          <cell r="I157">
            <v>0</v>
          </cell>
          <cell r="J157">
            <v>2880</v>
          </cell>
          <cell r="K157">
            <v>0</v>
          </cell>
          <cell r="L157">
            <v>0</v>
          </cell>
          <cell r="N157" t="str">
            <v>T200251</v>
          </cell>
          <cell r="O157" t="str">
            <v>各項活動佈置用※品名:桌巾清洗</v>
          </cell>
        </row>
        <row r="158">
          <cell r="A158" t="str">
            <v>103T2017</v>
          </cell>
          <cell r="B158" t="str">
            <v>(51A1)總務處</v>
          </cell>
          <cell r="C158" t="str">
            <v>G100</v>
          </cell>
          <cell r="D158" t="str">
            <v>庶務組</v>
          </cell>
          <cell r="E158" t="str">
            <v>T103G1000232</v>
          </cell>
          <cell r="F158" t="str">
            <v>2001業務費</v>
          </cell>
          <cell r="G158" t="str">
            <v>51A1-314油脂</v>
          </cell>
          <cell r="H158" t="str">
            <v>103.08.27</v>
          </cell>
          <cell r="I158">
            <v>0</v>
          </cell>
          <cell r="J158">
            <v>1320</v>
          </cell>
          <cell r="K158">
            <v>0</v>
          </cell>
          <cell r="L158">
            <v>0</v>
          </cell>
          <cell r="N158" t="str">
            <v>T200251</v>
          </cell>
          <cell r="O158" t="str">
            <v>割草機用※品名:92無铅汽油</v>
          </cell>
        </row>
        <row r="159">
          <cell r="A159" t="str">
            <v>103T2017</v>
          </cell>
          <cell r="B159" t="str">
            <v>(51A1)總務處</v>
          </cell>
          <cell r="C159" t="str">
            <v>G200</v>
          </cell>
          <cell r="D159" t="str">
            <v>出納組</v>
          </cell>
          <cell r="E159" t="str">
            <v>T103G2000073- 1</v>
          </cell>
          <cell r="F159" t="str">
            <v>2001業務費</v>
          </cell>
          <cell r="G159" t="str">
            <v>51A1-326食品</v>
          </cell>
          <cell r="H159" t="str">
            <v>103.08.27</v>
          </cell>
          <cell r="I159">
            <v>0</v>
          </cell>
          <cell r="J159">
            <v>845</v>
          </cell>
          <cell r="K159">
            <v>0</v>
          </cell>
          <cell r="L159">
            <v>0</v>
          </cell>
          <cell r="N159" t="str">
            <v>T200251</v>
          </cell>
          <cell r="O159" t="str">
            <v>學生代收代辦會議便當</v>
          </cell>
        </row>
        <row r="160">
          <cell r="A160" t="str">
            <v>103T2017</v>
          </cell>
          <cell r="B160" t="str">
            <v>(51A1)總務處</v>
          </cell>
          <cell r="C160" t="str">
            <v>G100</v>
          </cell>
          <cell r="D160" t="str">
            <v>庶務組</v>
          </cell>
          <cell r="E160" t="str">
            <v>T103G1000167- 1</v>
          </cell>
          <cell r="F160" t="str">
            <v>2001業務費</v>
          </cell>
          <cell r="G160" t="str">
            <v>51A1-256交通及運輸設備修護費</v>
          </cell>
          <cell r="H160" t="str">
            <v>103.09.01</v>
          </cell>
          <cell r="I160">
            <v>0</v>
          </cell>
          <cell r="J160">
            <v>4700</v>
          </cell>
          <cell r="K160">
            <v>0</v>
          </cell>
          <cell r="L160">
            <v>0</v>
          </cell>
          <cell r="N160" t="str">
            <v>T200254</v>
          </cell>
          <cell r="O160" t="str">
            <v>電話主機電源供應器故障更換</v>
          </cell>
        </row>
        <row r="161">
          <cell r="A161" t="str">
            <v>103T2017</v>
          </cell>
          <cell r="B161" t="str">
            <v>(51A1)總務處</v>
          </cell>
          <cell r="C161" t="str">
            <v>G100</v>
          </cell>
          <cell r="D161" t="str">
            <v>庶務組</v>
          </cell>
          <cell r="E161" t="str">
            <v>T103G1000220</v>
          </cell>
          <cell r="F161" t="str">
            <v>2001業務費</v>
          </cell>
          <cell r="G161" t="str">
            <v>51A1-321辦公（事務）用品</v>
          </cell>
          <cell r="H161" t="str">
            <v>103.09.01</v>
          </cell>
          <cell r="I161">
            <v>0</v>
          </cell>
          <cell r="J161">
            <v>1500</v>
          </cell>
          <cell r="K161">
            <v>0</v>
          </cell>
          <cell r="L161">
            <v>0</v>
          </cell>
          <cell r="N161" t="str">
            <v>T200254</v>
          </cell>
          <cell r="O161" t="str">
            <v>公務用-電話話機</v>
          </cell>
        </row>
        <row r="162">
          <cell r="A162" t="str">
            <v>103T2017</v>
          </cell>
          <cell r="B162" t="str">
            <v>(51A1)總務處</v>
          </cell>
          <cell r="C162" t="str">
            <v>G100</v>
          </cell>
          <cell r="D162" t="str">
            <v>庶務組</v>
          </cell>
          <cell r="E162" t="str">
            <v>T103G1000002- 8</v>
          </cell>
          <cell r="F162" t="str">
            <v>2001業務費</v>
          </cell>
          <cell r="G162" t="str">
            <v>51A1-255機械及設備修護費</v>
          </cell>
          <cell r="H162" t="str">
            <v>103.09.02</v>
          </cell>
          <cell r="I162">
            <v>0</v>
          </cell>
          <cell r="J162">
            <v>3000</v>
          </cell>
          <cell r="K162">
            <v>0</v>
          </cell>
          <cell r="L162">
            <v>0</v>
          </cell>
          <cell r="N162" t="str">
            <v>T200258</v>
          </cell>
          <cell r="O162" t="str">
            <v>8月-科教大樓電梯維護費</v>
          </cell>
        </row>
        <row r="163">
          <cell r="A163" t="str">
            <v>103T2017</v>
          </cell>
          <cell r="B163" t="str">
            <v>(51A1)總務處</v>
          </cell>
          <cell r="C163" t="str">
            <v>G100</v>
          </cell>
          <cell r="D163" t="str">
            <v>庶務組</v>
          </cell>
          <cell r="E163" t="str">
            <v>T103G1000003- 4</v>
          </cell>
          <cell r="F163" t="str">
            <v>2001業務費</v>
          </cell>
          <cell r="G163" t="str">
            <v>51A1-255機械及設備修護費</v>
          </cell>
          <cell r="H163" t="str">
            <v>103.09.02</v>
          </cell>
          <cell r="I163">
            <v>0</v>
          </cell>
          <cell r="J163">
            <v>16600</v>
          </cell>
          <cell r="K163">
            <v>0</v>
          </cell>
          <cell r="L163">
            <v>0</v>
          </cell>
          <cell r="N163" t="str">
            <v>T200258</v>
          </cell>
          <cell r="O163" t="str">
            <v>7-8月-行政大樓.圖書館.松炎樓電梯維護費(103.1.1－12.31)※品名:電梯維護費</v>
          </cell>
        </row>
        <row r="164">
          <cell r="A164" t="str">
            <v>103T2017</v>
          </cell>
          <cell r="B164" t="str">
            <v>(51A1)總務處</v>
          </cell>
          <cell r="C164" t="str">
            <v>G100</v>
          </cell>
          <cell r="D164" t="str">
            <v>庶務組</v>
          </cell>
          <cell r="E164" t="str">
            <v>T103G1000004- 8</v>
          </cell>
          <cell r="F164" t="str">
            <v>2001業務費</v>
          </cell>
          <cell r="G164" t="str">
            <v>51A1-279外包費</v>
          </cell>
          <cell r="H164" t="str">
            <v>103.09.02</v>
          </cell>
          <cell r="I164">
            <v>0</v>
          </cell>
          <cell r="J164">
            <v>47486</v>
          </cell>
          <cell r="K164">
            <v>0</v>
          </cell>
          <cell r="L164">
            <v>0</v>
          </cell>
          <cell r="N164" t="str">
            <v>T200258</v>
          </cell>
          <cell r="O164" t="str">
            <v>8月-103年度校園保全</v>
          </cell>
        </row>
        <row r="165">
          <cell r="A165" t="str">
            <v>103T2017</v>
          </cell>
          <cell r="B165" t="str">
            <v>(51A1)總務處</v>
          </cell>
          <cell r="C165" t="str">
            <v>G300</v>
          </cell>
          <cell r="D165" t="str">
            <v>文書組</v>
          </cell>
          <cell r="E165" t="str">
            <v>T103G3000002- 8</v>
          </cell>
          <cell r="F165" t="str">
            <v>2001業務費</v>
          </cell>
          <cell r="G165" t="str">
            <v>51A1-451什項設備租金</v>
          </cell>
          <cell r="H165" t="str">
            <v>103.09.04</v>
          </cell>
          <cell r="I165">
            <v>0</v>
          </cell>
          <cell r="J165">
            <v>4500</v>
          </cell>
          <cell r="K165">
            <v>0</v>
          </cell>
          <cell r="L165">
            <v>0</v>
          </cell>
          <cell r="N165" t="str">
            <v>T200262</v>
          </cell>
          <cell r="O165" t="str">
            <v>8月-總務處影印機影印公文用</v>
          </cell>
        </row>
        <row r="166">
          <cell r="A166" t="str">
            <v>103T2017</v>
          </cell>
          <cell r="B166" t="str">
            <v>(51A1)總務處</v>
          </cell>
          <cell r="C166" t="str">
            <v>G100</v>
          </cell>
          <cell r="D166" t="str">
            <v>庶務組</v>
          </cell>
          <cell r="E166" t="str">
            <v>T103G1000245</v>
          </cell>
          <cell r="F166" t="str">
            <v>2001業務費</v>
          </cell>
          <cell r="G166" t="str">
            <v>51A1-681行政規費與強制費</v>
          </cell>
          <cell r="H166" t="str">
            <v>103.09.15</v>
          </cell>
          <cell r="I166">
            <v>0</v>
          </cell>
          <cell r="J166">
            <v>5040</v>
          </cell>
          <cell r="K166">
            <v>0</v>
          </cell>
          <cell r="L166">
            <v>0</v>
          </cell>
          <cell r="N166" t="str">
            <v>T200265</v>
          </cell>
          <cell r="O166" t="str">
            <v>電梯年度使用許可証規費※品名:電梯年度使用許可証規費</v>
          </cell>
        </row>
        <row r="167">
          <cell r="A167" t="str">
            <v>103T2017</v>
          </cell>
          <cell r="B167" t="str">
            <v>(51A1)總務處</v>
          </cell>
          <cell r="C167" t="str">
            <v>G100</v>
          </cell>
          <cell r="D167" t="str">
            <v>庶務組</v>
          </cell>
          <cell r="E167" t="str">
            <v>T103G1000247- 1</v>
          </cell>
          <cell r="F167" t="str">
            <v>2001業務費</v>
          </cell>
          <cell r="G167" t="str">
            <v>51A1-312物料</v>
          </cell>
          <cell r="H167" t="str">
            <v>103.09.15</v>
          </cell>
          <cell r="I167">
            <v>0</v>
          </cell>
          <cell r="J167">
            <v>20738</v>
          </cell>
          <cell r="K167">
            <v>0</v>
          </cell>
          <cell r="L167">
            <v>0</v>
          </cell>
          <cell r="N167" t="str">
            <v>T200265</v>
          </cell>
          <cell r="O167" t="str">
            <v>全校飲水機用※品名:UF-63第一道纖維濾心...等</v>
          </cell>
        </row>
        <row r="168">
          <cell r="A168" t="str">
            <v>103T2017</v>
          </cell>
          <cell r="B168" t="str">
            <v>(51A1)總務處</v>
          </cell>
          <cell r="C168" t="str">
            <v>G100</v>
          </cell>
          <cell r="D168" t="str">
            <v>庶務組</v>
          </cell>
          <cell r="E168" t="str">
            <v>T103G1000249- 1</v>
          </cell>
          <cell r="F168" t="str">
            <v>2001業務費</v>
          </cell>
          <cell r="G168" t="str">
            <v>51A1-312物料</v>
          </cell>
          <cell r="H168" t="str">
            <v>103.09.15</v>
          </cell>
          <cell r="I168">
            <v>0</v>
          </cell>
          <cell r="J168">
            <v>6000</v>
          </cell>
          <cell r="K168">
            <v>0</v>
          </cell>
          <cell r="L168">
            <v>0</v>
          </cell>
          <cell r="N168" t="str">
            <v>T200265</v>
          </cell>
          <cell r="O168" t="str">
            <v>木棧道損壞更換用※品名:南方松木板</v>
          </cell>
        </row>
        <row r="169">
          <cell r="A169" t="str">
            <v>103T2017</v>
          </cell>
          <cell r="B169" t="str">
            <v>(51A1)總務處</v>
          </cell>
          <cell r="C169" t="str">
            <v>G100</v>
          </cell>
          <cell r="D169" t="str">
            <v>庶務組</v>
          </cell>
          <cell r="E169" t="str">
            <v>T103G1000224</v>
          </cell>
          <cell r="F169" t="str">
            <v>2001業務費</v>
          </cell>
          <cell r="G169" t="str">
            <v>51A1-241印刷及裝訂費</v>
          </cell>
          <cell r="H169" t="str">
            <v>103.09.18</v>
          </cell>
          <cell r="I169">
            <v>0</v>
          </cell>
          <cell r="J169">
            <v>1200</v>
          </cell>
          <cell r="K169">
            <v>0</v>
          </cell>
          <cell r="L169">
            <v>0</v>
          </cell>
          <cell r="N169" t="str">
            <v>T200270</v>
          </cell>
          <cell r="O169" t="str">
            <v>申請校園美感再造計劃經費簡報書※品名:彩印及裝訂〈封面、底及彩色16頁、黑白2頁〉</v>
          </cell>
        </row>
        <row r="170">
          <cell r="A170" t="str">
            <v>103T2017</v>
          </cell>
          <cell r="B170" t="str">
            <v>(51A1)總務處</v>
          </cell>
          <cell r="C170" t="str">
            <v>G100</v>
          </cell>
          <cell r="D170" t="str">
            <v>庶務組</v>
          </cell>
          <cell r="E170" t="str">
            <v>T103G1000237</v>
          </cell>
          <cell r="F170" t="str">
            <v>2001業務費</v>
          </cell>
          <cell r="G170" t="str">
            <v>51A1-314油脂</v>
          </cell>
          <cell r="H170" t="str">
            <v>103.09.18</v>
          </cell>
          <cell r="I170">
            <v>0</v>
          </cell>
          <cell r="J170">
            <v>274</v>
          </cell>
          <cell r="K170">
            <v>0</v>
          </cell>
          <cell r="L170">
            <v>0</v>
          </cell>
          <cell r="N170" t="str">
            <v>T200270</v>
          </cell>
          <cell r="O170" t="str">
            <v>抽水機用※品名:95無铅汽油</v>
          </cell>
        </row>
        <row r="171">
          <cell r="A171" t="str">
            <v>103T2017</v>
          </cell>
          <cell r="B171" t="str">
            <v>(51A1)總務處</v>
          </cell>
          <cell r="C171" t="str">
            <v>G100</v>
          </cell>
          <cell r="D171" t="str">
            <v>庶務組</v>
          </cell>
          <cell r="E171" t="str">
            <v>T103G1000244</v>
          </cell>
          <cell r="F171" t="str">
            <v>2001業務費</v>
          </cell>
          <cell r="G171" t="str">
            <v>51A1-264交通及運輸設備保險費</v>
          </cell>
          <cell r="H171" t="str">
            <v>103.09.18</v>
          </cell>
          <cell r="I171">
            <v>0</v>
          </cell>
          <cell r="J171">
            <v>658</v>
          </cell>
          <cell r="K171">
            <v>0</v>
          </cell>
          <cell r="L171">
            <v>0</v>
          </cell>
          <cell r="N171" t="str">
            <v>T200270</v>
          </cell>
          <cell r="O171" t="str">
            <v>高雄國稅局移撥二輪機踏車(998－CMH)103.09.04－104.09.04強制責任險※品名:機車強制責任險(103.09.04-104.</v>
          </cell>
        </row>
        <row r="172">
          <cell r="A172" t="str">
            <v>103T2017</v>
          </cell>
          <cell r="B172" t="str">
            <v>(51A1)總務處</v>
          </cell>
          <cell r="C172" t="str">
            <v>G100</v>
          </cell>
          <cell r="D172" t="str">
            <v>庶務組</v>
          </cell>
          <cell r="E172" t="str">
            <v>T103G1000246</v>
          </cell>
          <cell r="F172" t="str">
            <v>2001業務費</v>
          </cell>
          <cell r="G172" t="str">
            <v>51A1-681行政規費與強制費</v>
          </cell>
          <cell r="H172" t="str">
            <v>103.09.18</v>
          </cell>
          <cell r="I172">
            <v>0</v>
          </cell>
          <cell r="J172">
            <v>150</v>
          </cell>
          <cell r="K172">
            <v>0</v>
          </cell>
          <cell r="L172">
            <v>0</v>
          </cell>
          <cell r="N172" t="str">
            <v>T200270</v>
          </cell>
          <cell r="O172" t="str">
            <v>高雄國稅局移撥二輪機踏車(998－CMH)行車執照費※品名:機車行車執照費</v>
          </cell>
        </row>
        <row r="173">
          <cell r="A173" t="str">
            <v>103T2017</v>
          </cell>
          <cell r="B173" t="str">
            <v>(51A1)總務處</v>
          </cell>
          <cell r="C173" t="str">
            <v>G100</v>
          </cell>
          <cell r="D173" t="str">
            <v>庶務組</v>
          </cell>
          <cell r="E173" t="str">
            <v>T103G1000251</v>
          </cell>
          <cell r="F173" t="str">
            <v>2001業務費</v>
          </cell>
          <cell r="G173" t="str">
            <v>51A1-323農業與園藝用品及環境美化費</v>
          </cell>
          <cell r="H173" t="str">
            <v>103.09.18</v>
          </cell>
          <cell r="I173">
            <v>0</v>
          </cell>
          <cell r="J173">
            <v>1688</v>
          </cell>
          <cell r="K173">
            <v>0</v>
          </cell>
          <cell r="L173">
            <v>0</v>
          </cell>
          <cell r="N173" t="str">
            <v>T200270</v>
          </cell>
          <cell r="O173" t="str">
            <v>各處室電話清潔※品名:電話清潔</v>
          </cell>
        </row>
        <row r="174">
          <cell r="A174" t="str">
            <v>103T2017</v>
          </cell>
          <cell r="B174" t="str">
            <v>(51A1)總務處</v>
          </cell>
          <cell r="C174" t="str">
            <v>G100</v>
          </cell>
          <cell r="D174" t="str">
            <v>庶務組</v>
          </cell>
          <cell r="E174" t="str">
            <v>T103G1000252</v>
          </cell>
          <cell r="F174" t="str">
            <v>2001業務費</v>
          </cell>
          <cell r="G174" t="str">
            <v>51A1-314油脂</v>
          </cell>
          <cell r="H174" t="str">
            <v>103.09.18</v>
          </cell>
          <cell r="I174">
            <v>0</v>
          </cell>
          <cell r="J174">
            <v>670</v>
          </cell>
          <cell r="K174">
            <v>0</v>
          </cell>
          <cell r="L174">
            <v>0</v>
          </cell>
          <cell r="N174" t="str">
            <v>T200270</v>
          </cell>
          <cell r="O174" t="str">
            <v>割草機用※品名:92無铅汽油</v>
          </cell>
        </row>
        <row r="175">
          <cell r="A175" t="str">
            <v>103T2017</v>
          </cell>
          <cell r="B175" t="str">
            <v>(51A1)總務處</v>
          </cell>
          <cell r="C175" t="str">
            <v>G300</v>
          </cell>
          <cell r="D175" t="str">
            <v>文書組</v>
          </cell>
          <cell r="E175" t="str">
            <v>T103G3000017- 1</v>
          </cell>
          <cell r="F175" t="str">
            <v>2001業務費</v>
          </cell>
          <cell r="G175" t="str">
            <v>51A1-321辦公（事務）用品</v>
          </cell>
          <cell r="H175" t="str">
            <v>103.09.18</v>
          </cell>
          <cell r="I175">
            <v>0</v>
          </cell>
          <cell r="J175">
            <v>65</v>
          </cell>
          <cell r="K175">
            <v>0</v>
          </cell>
          <cell r="L175">
            <v>0</v>
          </cell>
          <cell r="N175" t="str">
            <v>T200270</v>
          </cell>
          <cell r="O175" t="str">
            <v>收發公文用※品名:橡皮圖章</v>
          </cell>
        </row>
        <row r="176">
          <cell r="A176" t="str">
            <v>103T2017</v>
          </cell>
          <cell r="B176" t="str">
            <v>(51A1)總務處</v>
          </cell>
          <cell r="C176" t="str">
            <v>G200</v>
          </cell>
          <cell r="D176" t="str">
            <v>出納組</v>
          </cell>
          <cell r="E176" t="str">
            <v>T103G2000007- 3</v>
          </cell>
          <cell r="F176" t="str">
            <v>2001業務費</v>
          </cell>
          <cell r="G176" t="str">
            <v>51A1-28A電子計算機軟體服務費</v>
          </cell>
          <cell r="H176" t="str">
            <v>103.09.26</v>
          </cell>
          <cell r="I176">
            <v>0</v>
          </cell>
          <cell r="J176">
            <v>9900</v>
          </cell>
          <cell r="K176">
            <v>0</v>
          </cell>
          <cell r="L176">
            <v>0</v>
          </cell>
          <cell r="N176" t="str">
            <v>T200280</v>
          </cell>
          <cell r="O176" t="str">
            <v>7-9月-103年總務處出納帳務管理系統租賃維護費</v>
          </cell>
        </row>
        <row r="177">
          <cell r="A177" t="str">
            <v>103T2017</v>
          </cell>
          <cell r="B177" t="str">
            <v>(51A1)總務處</v>
          </cell>
          <cell r="C177" t="str">
            <v>G300</v>
          </cell>
          <cell r="D177" t="str">
            <v>文書組</v>
          </cell>
          <cell r="E177" t="str">
            <v>T103G3000001- 3</v>
          </cell>
          <cell r="F177" t="str">
            <v>2001業務費</v>
          </cell>
          <cell r="G177" t="str">
            <v>51A1-28A電子計算機軟體服務費</v>
          </cell>
          <cell r="H177" t="str">
            <v>103.09.26</v>
          </cell>
          <cell r="I177">
            <v>0</v>
          </cell>
          <cell r="J177">
            <v>4500</v>
          </cell>
          <cell r="K177">
            <v>0</v>
          </cell>
          <cell r="L177">
            <v>0</v>
          </cell>
          <cell r="N177" t="str">
            <v>T200280</v>
          </cell>
          <cell r="O177" t="str">
            <v>7-9月-公文管理軟體系統維護合約</v>
          </cell>
        </row>
        <row r="178">
          <cell r="A178" t="str">
            <v>103T2017</v>
          </cell>
          <cell r="B178" t="str">
            <v>(51A1)總務處</v>
          </cell>
          <cell r="C178" t="str">
            <v>G100</v>
          </cell>
          <cell r="D178" t="str">
            <v>庶務組</v>
          </cell>
          <cell r="E178" t="str">
            <v>T103G1000261</v>
          </cell>
          <cell r="F178" t="str">
            <v>2001業務費</v>
          </cell>
          <cell r="G178" t="str">
            <v>51A1-241印刷及裝訂費</v>
          </cell>
          <cell r="H178" t="str">
            <v>103.10.03</v>
          </cell>
          <cell r="I178">
            <v>0</v>
          </cell>
          <cell r="J178">
            <v>1221</v>
          </cell>
          <cell r="K178">
            <v>0</v>
          </cell>
          <cell r="L178">
            <v>0</v>
          </cell>
          <cell r="N178" t="str">
            <v>T200290</v>
          </cell>
          <cell r="O178" t="str">
            <v>美感校園環境再造訪視用※品名:環境再造計畫書</v>
          </cell>
        </row>
        <row r="179">
          <cell r="A179" t="str">
            <v>103T2017</v>
          </cell>
          <cell r="B179" t="str">
            <v>(51A1)總務處</v>
          </cell>
          <cell r="C179" t="str">
            <v>G100</v>
          </cell>
          <cell r="D179" t="str">
            <v>庶務組</v>
          </cell>
          <cell r="E179" t="str">
            <v>T103G1000262</v>
          </cell>
          <cell r="F179" t="str">
            <v>2001業務費</v>
          </cell>
          <cell r="G179" t="str">
            <v>51A1-312物料</v>
          </cell>
          <cell r="H179" t="str">
            <v>103.10.03</v>
          </cell>
          <cell r="I179">
            <v>0</v>
          </cell>
          <cell r="J179">
            <v>250</v>
          </cell>
          <cell r="K179">
            <v>0</v>
          </cell>
          <cell r="L179">
            <v>0</v>
          </cell>
          <cell r="N179" t="str">
            <v>T200290</v>
          </cell>
          <cell r="O179" t="str">
            <v>演奏廳麥克風使用※品名:麥克風夾頭</v>
          </cell>
        </row>
        <row r="180">
          <cell r="A180" t="str">
            <v>103T2017</v>
          </cell>
          <cell r="B180" t="str">
            <v>(51A1)總務處</v>
          </cell>
          <cell r="C180" t="str">
            <v>G100</v>
          </cell>
          <cell r="D180" t="str">
            <v>庶務組</v>
          </cell>
          <cell r="E180" t="str">
            <v>T103G1000270</v>
          </cell>
          <cell r="F180" t="str">
            <v>2001業務費</v>
          </cell>
          <cell r="G180" t="str">
            <v>51A1-312物料</v>
          </cell>
          <cell r="H180" t="str">
            <v>103.10.03</v>
          </cell>
          <cell r="I180">
            <v>0</v>
          </cell>
          <cell r="J180">
            <v>126</v>
          </cell>
          <cell r="K180">
            <v>0</v>
          </cell>
          <cell r="L180">
            <v>0</v>
          </cell>
          <cell r="N180" t="str">
            <v>T200290</v>
          </cell>
          <cell r="O180" t="str">
            <v>受電室冷氣維修零件※品名:銅接頭</v>
          </cell>
        </row>
        <row r="181">
          <cell r="A181" t="str">
            <v>103T2017</v>
          </cell>
          <cell r="B181" t="str">
            <v>(51A1)總務處</v>
          </cell>
          <cell r="C181" t="str">
            <v>G200</v>
          </cell>
          <cell r="D181" t="str">
            <v>出納組</v>
          </cell>
          <cell r="E181" t="str">
            <v>T103G2000087- 1</v>
          </cell>
          <cell r="F181" t="str">
            <v>2001業務費</v>
          </cell>
          <cell r="G181" t="str">
            <v>51A1-314油脂</v>
          </cell>
          <cell r="H181" t="str">
            <v>103.10.03</v>
          </cell>
          <cell r="I181">
            <v>0</v>
          </cell>
          <cell r="J181">
            <v>2000</v>
          </cell>
          <cell r="K181">
            <v>0</v>
          </cell>
          <cell r="L181">
            <v>0</v>
          </cell>
          <cell r="N181" t="str">
            <v>T200290</v>
          </cell>
          <cell r="O181" t="str">
            <v>總務處出納組公務車加油使用※品名:車隊卡95無鉛汽油...等</v>
          </cell>
        </row>
        <row r="182">
          <cell r="A182" t="str">
            <v>103T2017</v>
          </cell>
          <cell r="B182" t="str">
            <v>(51A1)總務處</v>
          </cell>
          <cell r="C182" t="str">
            <v>G200</v>
          </cell>
          <cell r="D182" t="str">
            <v>出納組</v>
          </cell>
          <cell r="E182" t="str">
            <v>T103G2000087- 1</v>
          </cell>
          <cell r="F182" t="str">
            <v>2001業務費</v>
          </cell>
          <cell r="G182" t="str">
            <v>51A1-321辦公（事務）用品</v>
          </cell>
          <cell r="H182" t="str">
            <v>103.10.03</v>
          </cell>
          <cell r="I182">
            <v>0</v>
          </cell>
          <cell r="J182">
            <v>100</v>
          </cell>
          <cell r="K182">
            <v>0</v>
          </cell>
          <cell r="L182">
            <v>0</v>
          </cell>
          <cell r="N182" t="str">
            <v>T200290</v>
          </cell>
          <cell r="O182" t="str">
            <v>總務處出納組公務車加油使用※品名:車隊卡95無鉛汽油...等</v>
          </cell>
        </row>
        <row r="183">
          <cell r="A183" t="str">
            <v>103T2017</v>
          </cell>
          <cell r="B183" t="str">
            <v>(51A1)總務處</v>
          </cell>
          <cell r="C183" t="str">
            <v>G200</v>
          </cell>
          <cell r="D183" t="str">
            <v>出納組</v>
          </cell>
          <cell r="E183" t="str">
            <v>T103G2000093</v>
          </cell>
          <cell r="F183" t="str">
            <v>2001業務費</v>
          </cell>
          <cell r="G183" t="str">
            <v>51A1-314油脂</v>
          </cell>
          <cell r="H183" t="str">
            <v>103.10.03</v>
          </cell>
          <cell r="I183">
            <v>0</v>
          </cell>
          <cell r="J183">
            <v>150</v>
          </cell>
          <cell r="K183">
            <v>0</v>
          </cell>
          <cell r="L183">
            <v>0</v>
          </cell>
          <cell r="N183" t="str">
            <v>T200290</v>
          </cell>
          <cell r="O183" t="str">
            <v>更換公務車(998－CMH)機油※品名:更換公務車(998-CMH)機油</v>
          </cell>
        </row>
        <row r="184">
          <cell r="A184" t="str">
            <v>103T2017</v>
          </cell>
          <cell r="B184" t="str">
            <v>(51A1)總務處</v>
          </cell>
          <cell r="C184" t="str">
            <v>G100</v>
          </cell>
          <cell r="D184" t="str">
            <v>庶務組</v>
          </cell>
          <cell r="E184" t="str">
            <v>T103G1000001- 3</v>
          </cell>
          <cell r="F184" t="str">
            <v>2001業務費</v>
          </cell>
          <cell r="G184" t="str">
            <v>51A1-255機械及設備修護費</v>
          </cell>
          <cell r="H184" t="str">
            <v>103.10.08</v>
          </cell>
          <cell r="I184">
            <v>0</v>
          </cell>
          <cell r="J184">
            <v>8400</v>
          </cell>
          <cell r="K184">
            <v>0</v>
          </cell>
          <cell r="L184">
            <v>0</v>
          </cell>
          <cell r="N184" t="str">
            <v>T200293</v>
          </cell>
          <cell r="O184" t="str">
            <v>7-9月-高壓電設備維護</v>
          </cell>
        </row>
        <row r="185">
          <cell r="A185" t="str">
            <v>103T2017</v>
          </cell>
          <cell r="B185" t="str">
            <v>(51A1)總務處</v>
          </cell>
          <cell r="C185" t="str">
            <v>G100</v>
          </cell>
          <cell r="D185" t="str">
            <v>庶務組</v>
          </cell>
          <cell r="E185" t="str">
            <v>T103G1000002- 9</v>
          </cell>
          <cell r="F185" t="str">
            <v>2001業務費</v>
          </cell>
          <cell r="G185" t="str">
            <v>51A1-255機械及設備修護費</v>
          </cell>
          <cell r="H185" t="str">
            <v>103.10.08</v>
          </cell>
          <cell r="I185">
            <v>0</v>
          </cell>
          <cell r="J185">
            <v>3000</v>
          </cell>
          <cell r="K185">
            <v>0</v>
          </cell>
          <cell r="L185">
            <v>0</v>
          </cell>
          <cell r="N185" t="str">
            <v>T200293</v>
          </cell>
          <cell r="O185" t="str">
            <v>9月-科教大樓電梯維護費</v>
          </cell>
        </row>
        <row r="186">
          <cell r="A186" t="str">
            <v>103T2017</v>
          </cell>
          <cell r="B186" t="str">
            <v>(51A1)總務處</v>
          </cell>
          <cell r="C186" t="str">
            <v>G100</v>
          </cell>
          <cell r="D186" t="str">
            <v>庶務組</v>
          </cell>
          <cell r="E186" t="str">
            <v>T103G1000004- 9</v>
          </cell>
          <cell r="F186" t="str">
            <v>2001業務費</v>
          </cell>
          <cell r="G186" t="str">
            <v>51A1-279外包費</v>
          </cell>
          <cell r="H186" t="str">
            <v>103.10.08</v>
          </cell>
          <cell r="I186">
            <v>0</v>
          </cell>
          <cell r="J186">
            <v>47486</v>
          </cell>
          <cell r="K186">
            <v>0</v>
          </cell>
          <cell r="L186">
            <v>0</v>
          </cell>
          <cell r="N186" t="str">
            <v>T200293</v>
          </cell>
          <cell r="O186" t="str">
            <v>9月-103年度校園保全(103.1.1－12.31)※品名:保全...等</v>
          </cell>
        </row>
        <row r="187">
          <cell r="A187" t="str">
            <v>103T2017</v>
          </cell>
          <cell r="B187" t="str">
            <v>(51A1)總務處</v>
          </cell>
          <cell r="C187" t="str">
            <v>G300</v>
          </cell>
          <cell r="D187" t="str">
            <v>文書組</v>
          </cell>
          <cell r="E187" t="str">
            <v>T103G3000002- 9</v>
          </cell>
          <cell r="F187" t="str">
            <v>2001業務費</v>
          </cell>
          <cell r="G187" t="str">
            <v>51A1-451什項設備租金</v>
          </cell>
          <cell r="H187" t="str">
            <v>103.10.08</v>
          </cell>
          <cell r="I187">
            <v>0</v>
          </cell>
          <cell r="J187">
            <v>4500</v>
          </cell>
          <cell r="K187">
            <v>0</v>
          </cell>
          <cell r="L187">
            <v>0</v>
          </cell>
          <cell r="N187" t="str">
            <v>T200293</v>
          </cell>
          <cell r="O187" t="str">
            <v>9月-總務處影印機影印公文用(103.1.1－12.31)※品名:影印機租賃(續約)</v>
          </cell>
        </row>
        <row r="188">
          <cell r="A188" t="str">
            <v>103T2017</v>
          </cell>
          <cell r="B188" t="str">
            <v>(51A1)總務處</v>
          </cell>
          <cell r="C188" t="str">
            <v>G100</v>
          </cell>
          <cell r="D188" t="str">
            <v>庶務組</v>
          </cell>
          <cell r="E188" t="str">
            <v>T103G1000271- 1</v>
          </cell>
          <cell r="F188" t="str">
            <v>2001業務費</v>
          </cell>
          <cell r="G188" t="str">
            <v>51A1-256交通及運輸設備修護費</v>
          </cell>
          <cell r="H188" t="str">
            <v>103.10.14</v>
          </cell>
          <cell r="I188">
            <v>0</v>
          </cell>
          <cell r="J188">
            <v>14500</v>
          </cell>
          <cell r="K188">
            <v>0</v>
          </cell>
          <cell r="L188">
            <v>0</v>
          </cell>
          <cell r="N188" t="str">
            <v>T200299</v>
          </cell>
          <cell r="O188" t="str">
            <v>因中庭文化走廊拆除攝影機線路遷移※品名:攝影機信號線及電源線〈教官室-科教大樓，人文大樓〉...等</v>
          </cell>
        </row>
        <row r="189">
          <cell r="A189" t="str">
            <v>103T2017</v>
          </cell>
          <cell r="B189" t="str">
            <v>(51A1)總務處</v>
          </cell>
          <cell r="C189" t="str">
            <v>G100</v>
          </cell>
          <cell r="D189" t="str">
            <v>庶務組</v>
          </cell>
          <cell r="E189" t="str">
            <v>T103G1000278- 1</v>
          </cell>
          <cell r="F189" t="str">
            <v>2001業務費</v>
          </cell>
          <cell r="G189" t="str">
            <v>51A1-323農業與園藝用品及環境美化費</v>
          </cell>
          <cell r="H189" t="str">
            <v>103.10.16</v>
          </cell>
          <cell r="I189">
            <v>0</v>
          </cell>
          <cell r="J189">
            <v>8400</v>
          </cell>
          <cell r="K189">
            <v>0</v>
          </cell>
          <cell r="L189">
            <v>0</v>
          </cell>
          <cell r="N189" t="str">
            <v>T200301</v>
          </cell>
          <cell r="O189" t="str">
            <v>校園環境消毒※品名:校園環境消毒〈消毒範圍如估價單〉</v>
          </cell>
        </row>
        <row r="190">
          <cell r="A190" t="str">
            <v>103T2017</v>
          </cell>
          <cell r="B190" t="str">
            <v>(51A1)總務處</v>
          </cell>
          <cell r="C190" t="str">
            <v>G100</v>
          </cell>
          <cell r="D190" t="str">
            <v>庶務組</v>
          </cell>
          <cell r="E190" t="str">
            <v>T103G1000243</v>
          </cell>
          <cell r="F190" t="str">
            <v>2001業務費</v>
          </cell>
          <cell r="G190" t="str">
            <v>51A1-321辦公（事務）用品</v>
          </cell>
          <cell r="H190" t="str">
            <v>103.10.17</v>
          </cell>
          <cell r="I190">
            <v>0</v>
          </cell>
          <cell r="J190">
            <v>3000</v>
          </cell>
          <cell r="K190">
            <v>0</v>
          </cell>
          <cell r="L190">
            <v>0</v>
          </cell>
          <cell r="N190" t="str">
            <v>T200302</v>
          </cell>
          <cell r="O190" t="str">
            <v>行政大樓地下室受電室用※品名:排風機　</v>
          </cell>
        </row>
        <row r="191">
          <cell r="A191" t="str">
            <v>103T2017</v>
          </cell>
          <cell r="B191" t="str">
            <v>(51A1)總務處</v>
          </cell>
          <cell r="C191" t="str">
            <v>G100</v>
          </cell>
          <cell r="D191" t="str">
            <v>庶務組</v>
          </cell>
          <cell r="E191" t="str">
            <v>T103G1000257- 1</v>
          </cell>
          <cell r="F191" t="str">
            <v>2001業務費</v>
          </cell>
          <cell r="G191" t="str">
            <v>51A1-321辦公（事務）用品</v>
          </cell>
          <cell r="H191" t="str">
            <v>103.10.17</v>
          </cell>
          <cell r="I191">
            <v>0</v>
          </cell>
          <cell r="J191">
            <v>4791</v>
          </cell>
          <cell r="K191">
            <v>0</v>
          </cell>
          <cell r="L191">
            <v>0</v>
          </cell>
          <cell r="N191" t="str">
            <v>T200302</v>
          </cell>
          <cell r="O191" t="str">
            <v>供各處室文具領用※品名:三菱UM-120中性筆 (藍色)...等</v>
          </cell>
        </row>
        <row r="192">
          <cell r="A192" t="str">
            <v>103T2017</v>
          </cell>
          <cell r="B192" t="str">
            <v>(51A1)總務處</v>
          </cell>
          <cell r="C192" t="str">
            <v>G100</v>
          </cell>
          <cell r="D192" t="str">
            <v>庶務組</v>
          </cell>
          <cell r="E192" t="str">
            <v>T103G1000272</v>
          </cell>
          <cell r="F192" t="str">
            <v>2001業務費</v>
          </cell>
          <cell r="G192" t="str">
            <v>51A1-321辦公（事務）用品</v>
          </cell>
          <cell r="H192" t="str">
            <v>103.10.17</v>
          </cell>
          <cell r="I192">
            <v>0</v>
          </cell>
          <cell r="J192">
            <v>90</v>
          </cell>
          <cell r="K192">
            <v>0</v>
          </cell>
          <cell r="L192">
            <v>0</v>
          </cell>
          <cell r="N192" t="str">
            <v>T200302</v>
          </cell>
          <cell r="O192" t="str">
            <v>公務用※品名:橡皮圖章...等</v>
          </cell>
        </row>
        <row r="193">
          <cell r="A193" t="str">
            <v>103T2017</v>
          </cell>
          <cell r="B193" t="str">
            <v>(51A1)總務處</v>
          </cell>
          <cell r="C193" t="str">
            <v>G100</v>
          </cell>
          <cell r="D193" t="str">
            <v>庶務組</v>
          </cell>
          <cell r="E193" t="str">
            <v>T103G1000273</v>
          </cell>
          <cell r="F193" t="str">
            <v>2001業務費</v>
          </cell>
          <cell r="G193" t="str">
            <v>51A1-256交通及運輸設備修護費</v>
          </cell>
          <cell r="H193" t="str">
            <v>103.10.17</v>
          </cell>
          <cell r="I193">
            <v>0</v>
          </cell>
          <cell r="J193">
            <v>200</v>
          </cell>
          <cell r="K193">
            <v>0</v>
          </cell>
          <cell r="L193">
            <v>0</v>
          </cell>
          <cell r="N193" t="str">
            <v>T200302</v>
          </cell>
          <cell r="O193" t="str">
            <v>公務機車維修OLR－826※品名:空氣濾清器</v>
          </cell>
        </row>
        <row r="194">
          <cell r="A194" t="str">
            <v>103T2017</v>
          </cell>
          <cell r="B194" t="str">
            <v>(51A1)總務處</v>
          </cell>
          <cell r="C194" t="str">
            <v>G100</v>
          </cell>
          <cell r="D194" t="str">
            <v>庶務組</v>
          </cell>
          <cell r="E194" t="str">
            <v>T103G1000275</v>
          </cell>
          <cell r="F194" t="str">
            <v>2001業務費</v>
          </cell>
          <cell r="G194" t="str">
            <v>51A1-314油脂</v>
          </cell>
          <cell r="H194" t="str">
            <v>103.10.17</v>
          </cell>
          <cell r="I194">
            <v>0</v>
          </cell>
          <cell r="J194">
            <v>665</v>
          </cell>
          <cell r="K194">
            <v>0</v>
          </cell>
          <cell r="L194">
            <v>0</v>
          </cell>
          <cell r="N194" t="str">
            <v>T200302</v>
          </cell>
          <cell r="O194" t="str">
            <v>割草機用※品名:92無铅汽油</v>
          </cell>
        </row>
        <row r="195">
          <cell r="A195" t="str">
            <v>103T2017</v>
          </cell>
          <cell r="B195" t="str">
            <v>(51A1)總務處</v>
          </cell>
          <cell r="C195" t="str">
            <v>G100</v>
          </cell>
          <cell r="D195" t="str">
            <v>庶務組</v>
          </cell>
          <cell r="E195" t="str">
            <v>T103G1000276</v>
          </cell>
          <cell r="F195" t="str">
            <v>2001業務費</v>
          </cell>
          <cell r="G195" t="str">
            <v>51A1-323農業與園藝用品及環境美化費</v>
          </cell>
          <cell r="H195" t="str">
            <v>103.10.17</v>
          </cell>
          <cell r="I195">
            <v>0</v>
          </cell>
          <cell r="J195">
            <v>480</v>
          </cell>
          <cell r="K195">
            <v>0</v>
          </cell>
          <cell r="L195">
            <v>0</v>
          </cell>
          <cell r="N195" t="str">
            <v>T200302</v>
          </cell>
          <cell r="O195" t="str">
            <v>除草劑－校園美化※品名:年年春</v>
          </cell>
        </row>
        <row r="196">
          <cell r="A196" t="str">
            <v>103T2017</v>
          </cell>
          <cell r="B196" t="str">
            <v>(51A1)總務處</v>
          </cell>
          <cell r="C196" t="str">
            <v>G100</v>
          </cell>
          <cell r="D196" t="str">
            <v>庶務組</v>
          </cell>
          <cell r="E196" t="str">
            <v>T103G1000281</v>
          </cell>
          <cell r="F196" t="str">
            <v>2001業務費</v>
          </cell>
          <cell r="G196" t="str">
            <v>51A1-314油脂</v>
          </cell>
          <cell r="H196" t="str">
            <v>103.10.17</v>
          </cell>
          <cell r="I196">
            <v>0</v>
          </cell>
          <cell r="J196">
            <v>564</v>
          </cell>
          <cell r="K196">
            <v>0</v>
          </cell>
          <cell r="L196">
            <v>0</v>
          </cell>
          <cell r="N196" t="str">
            <v>T200302</v>
          </cell>
          <cell r="O196" t="str">
            <v>割草機用※品名:機油</v>
          </cell>
        </row>
        <row r="197">
          <cell r="A197" t="str">
            <v>103T2017</v>
          </cell>
          <cell r="B197" t="str">
            <v>(51A1)總務處</v>
          </cell>
          <cell r="C197" t="str">
            <v>G100</v>
          </cell>
          <cell r="D197" t="str">
            <v>庶務組</v>
          </cell>
          <cell r="E197" t="str">
            <v>T103G1000284</v>
          </cell>
          <cell r="F197" t="str">
            <v>2001業務費</v>
          </cell>
          <cell r="G197" t="str">
            <v>51A1-312物料</v>
          </cell>
          <cell r="H197" t="str">
            <v>103.10.17</v>
          </cell>
          <cell r="I197">
            <v>0</v>
          </cell>
          <cell r="J197">
            <v>1000</v>
          </cell>
          <cell r="K197">
            <v>0</v>
          </cell>
          <cell r="L197">
            <v>0</v>
          </cell>
          <cell r="N197" t="str">
            <v>T200302</v>
          </cell>
          <cell r="O197" t="str">
            <v>演藝廳舞台用※品名:PH卤素燈</v>
          </cell>
        </row>
        <row r="198">
          <cell r="A198" t="str">
            <v>103T2017</v>
          </cell>
          <cell r="B198" t="str">
            <v>(51A1)總務處</v>
          </cell>
          <cell r="C198" t="str">
            <v>G100</v>
          </cell>
          <cell r="D198" t="str">
            <v>庶務組</v>
          </cell>
          <cell r="E198" t="str">
            <v>T103G1000283</v>
          </cell>
          <cell r="F198" t="str">
            <v>2001業務費</v>
          </cell>
          <cell r="G198" t="str">
            <v>51A1-287委託檢驗(定)試驗認證費</v>
          </cell>
          <cell r="H198" t="str">
            <v>103.10.23</v>
          </cell>
          <cell r="I198">
            <v>0</v>
          </cell>
          <cell r="J198">
            <v>3200</v>
          </cell>
          <cell r="K198">
            <v>0</v>
          </cell>
          <cell r="L198">
            <v>0</v>
          </cell>
          <cell r="N198" t="str">
            <v>T200308</v>
          </cell>
          <cell r="O198" t="str">
            <v>水質檢驗※品名:水質檢驗</v>
          </cell>
        </row>
        <row r="199">
          <cell r="A199" t="str">
            <v>103T2017</v>
          </cell>
          <cell r="B199" t="str">
            <v>(51A1)總務處</v>
          </cell>
          <cell r="C199" t="str">
            <v>G300</v>
          </cell>
          <cell r="D199" t="str">
            <v>文書組</v>
          </cell>
          <cell r="E199" t="str">
            <v>T103G3000018- 1</v>
          </cell>
          <cell r="F199" t="str">
            <v>2001業務費</v>
          </cell>
          <cell r="G199" t="str">
            <v>51A1-321辦公（事務）用品</v>
          </cell>
          <cell r="H199" t="str">
            <v>103.10.23</v>
          </cell>
          <cell r="I199">
            <v>0</v>
          </cell>
          <cell r="J199">
            <v>9000</v>
          </cell>
          <cell r="K199">
            <v>0</v>
          </cell>
          <cell r="L199">
            <v>0</v>
          </cell>
          <cell r="N199" t="str">
            <v>T200308</v>
          </cell>
          <cell r="O199" t="str">
            <v>郵寄公文※品名:25元郵票...等</v>
          </cell>
        </row>
        <row r="200">
          <cell r="A200" t="str">
            <v>103T2017</v>
          </cell>
          <cell r="B200" t="str">
            <v>(51A1)總務處</v>
          </cell>
          <cell r="C200" t="str">
            <v>G100</v>
          </cell>
          <cell r="D200" t="str">
            <v>庶務組</v>
          </cell>
          <cell r="E200" t="str">
            <v>T103G1000290</v>
          </cell>
          <cell r="F200" t="str">
            <v>2001業務費</v>
          </cell>
          <cell r="G200" t="str">
            <v>51A1-323農業與園藝用品及環境美化費</v>
          </cell>
          <cell r="H200" t="str">
            <v>103.10.27</v>
          </cell>
          <cell r="I200">
            <v>0</v>
          </cell>
          <cell r="J200">
            <v>1500</v>
          </cell>
          <cell r="K200">
            <v>0</v>
          </cell>
          <cell r="L200">
            <v>0</v>
          </cell>
          <cell r="N200" t="str">
            <v>T200314</v>
          </cell>
          <cell r="O200" t="str">
            <v>宿舍鋸樹※品名:鋸樹</v>
          </cell>
        </row>
        <row r="201">
          <cell r="A201" t="str">
            <v>103T2017</v>
          </cell>
          <cell r="B201" t="str">
            <v>(51A1)總務處</v>
          </cell>
          <cell r="C201" t="str">
            <v>G100</v>
          </cell>
          <cell r="D201" t="str">
            <v>庶務組</v>
          </cell>
          <cell r="E201" t="str">
            <v>T103G1000003- 5</v>
          </cell>
          <cell r="F201" t="str">
            <v>2001業務費</v>
          </cell>
          <cell r="G201" t="str">
            <v>51A1-255機械及設備修護費</v>
          </cell>
          <cell r="H201" t="str">
            <v>103.10.28</v>
          </cell>
          <cell r="I201">
            <v>0</v>
          </cell>
          <cell r="J201">
            <v>16600</v>
          </cell>
          <cell r="K201">
            <v>0</v>
          </cell>
          <cell r="L201">
            <v>0</v>
          </cell>
          <cell r="N201" t="str">
            <v>T200315</v>
          </cell>
          <cell r="O201" t="str">
            <v>9.10月-行政大樓.圖書館.松炎樓電梯維護費(103.1.1－12.31)※品名:電梯維護費</v>
          </cell>
        </row>
        <row r="202">
          <cell r="A202" t="str">
            <v>103T2017</v>
          </cell>
          <cell r="B202" t="str">
            <v>(51A1)總務處</v>
          </cell>
          <cell r="C202" t="str">
            <v>G100</v>
          </cell>
          <cell r="D202" t="str">
            <v>庶務組</v>
          </cell>
          <cell r="E202" t="str">
            <v>T103G1000223- 1</v>
          </cell>
          <cell r="F202" t="str">
            <v>2001業務費</v>
          </cell>
          <cell r="G202" t="str">
            <v>51A1-321辦公（事務）用品</v>
          </cell>
          <cell r="H202" t="str">
            <v>103.10.28</v>
          </cell>
          <cell r="I202">
            <v>0</v>
          </cell>
          <cell r="J202">
            <v>750</v>
          </cell>
          <cell r="K202">
            <v>0</v>
          </cell>
          <cell r="L202">
            <v>0</v>
          </cell>
          <cell r="N202" t="str">
            <v>T200315</v>
          </cell>
          <cell r="O202" t="str">
            <v>新進人員搭乘電梯用電梯卡※品名:電梯卡</v>
          </cell>
        </row>
        <row r="203">
          <cell r="A203" t="str">
            <v>103T2017</v>
          </cell>
          <cell r="B203" t="str">
            <v>(51A1)總務處</v>
          </cell>
          <cell r="C203" t="str">
            <v>G100</v>
          </cell>
          <cell r="D203" t="str">
            <v>庶務組</v>
          </cell>
          <cell r="E203" t="str">
            <v>T103G1000002-10</v>
          </cell>
          <cell r="F203" t="str">
            <v>2001業務費</v>
          </cell>
          <cell r="G203" t="str">
            <v>51A1-255機械及設備修護費</v>
          </cell>
          <cell r="H203" t="str">
            <v>103.11.03</v>
          </cell>
          <cell r="I203">
            <v>0</v>
          </cell>
          <cell r="J203">
            <v>3000</v>
          </cell>
          <cell r="K203">
            <v>0</v>
          </cell>
          <cell r="L203">
            <v>0</v>
          </cell>
          <cell r="N203" t="str">
            <v>T200320</v>
          </cell>
          <cell r="O203" t="str">
            <v>10月-科教大樓電梯維護費</v>
          </cell>
        </row>
        <row r="204">
          <cell r="A204" t="str">
            <v>103T2017</v>
          </cell>
          <cell r="B204" t="str">
            <v>(51A1)總務處</v>
          </cell>
          <cell r="C204" t="str">
            <v>G100</v>
          </cell>
          <cell r="D204" t="str">
            <v>庶務組</v>
          </cell>
          <cell r="E204" t="str">
            <v>T103G1000295- 1</v>
          </cell>
          <cell r="F204" t="str">
            <v>2001業務費</v>
          </cell>
          <cell r="G204" t="str">
            <v>51A1-312物料</v>
          </cell>
          <cell r="H204" t="str">
            <v>103.11.03</v>
          </cell>
          <cell r="I204">
            <v>0</v>
          </cell>
          <cell r="J204">
            <v>11283</v>
          </cell>
          <cell r="K204">
            <v>0</v>
          </cell>
          <cell r="L204">
            <v>0</v>
          </cell>
          <cell r="N204" t="str">
            <v>T200320</v>
          </cell>
          <cell r="O204" t="str">
            <v>全校各項設施維修※品名:白鐵螺絲等如附件</v>
          </cell>
        </row>
        <row r="205">
          <cell r="A205" t="str">
            <v>103T2017</v>
          </cell>
          <cell r="B205" t="str">
            <v>(51A1)總務處</v>
          </cell>
          <cell r="C205" t="str">
            <v>G100</v>
          </cell>
          <cell r="D205" t="str">
            <v>庶務組</v>
          </cell>
          <cell r="E205" t="str">
            <v>T103G1000300</v>
          </cell>
          <cell r="F205" t="str">
            <v>2001業務費</v>
          </cell>
          <cell r="G205" t="str">
            <v>51A1-255機械及設備修護費</v>
          </cell>
          <cell r="H205" t="str">
            <v>103.11.03</v>
          </cell>
          <cell r="I205">
            <v>0</v>
          </cell>
          <cell r="J205">
            <v>1260</v>
          </cell>
          <cell r="K205">
            <v>0</v>
          </cell>
          <cell r="L205">
            <v>0</v>
          </cell>
          <cell r="N205" t="str">
            <v>T200320</v>
          </cell>
          <cell r="O205" t="str">
            <v>科教大樓電梯定期安檢※品名:安檢費</v>
          </cell>
        </row>
        <row r="206">
          <cell r="A206" t="str">
            <v>103T2017</v>
          </cell>
          <cell r="B206" t="str">
            <v>(51A1)總務處</v>
          </cell>
          <cell r="C206" t="str">
            <v>G100</v>
          </cell>
          <cell r="D206" t="str">
            <v>庶務組</v>
          </cell>
          <cell r="E206" t="str">
            <v>T103G1000294</v>
          </cell>
          <cell r="F206" t="str">
            <v>2001業務費</v>
          </cell>
          <cell r="G206" t="str">
            <v>51A1-321辦公（事務）用品</v>
          </cell>
          <cell r="H206" t="str">
            <v>103.11.04</v>
          </cell>
          <cell r="I206">
            <v>0</v>
          </cell>
          <cell r="J206">
            <v>180</v>
          </cell>
          <cell r="K206">
            <v>0</v>
          </cell>
          <cell r="L206">
            <v>0</v>
          </cell>
          <cell r="N206" t="str">
            <v>T200324</v>
          </cell>
          <cell r="O206" t="str">
            <v>社會科辦公桌抽屜鎖※品名:抽屜鎖</v>
          </cell>
        </row>
        <row r="207">
          <cell r="A207" t="str">
            <v>103T2017</v>
          </cell>
          <cell r="B207" t="str">
            <v>(51A1)總務處</v>
          </cell>
          <cell r="C207" t="str">
            <v>G100</v>
          </cell>
          <cell r="D207" t="str">
            <v>庶務組</v>
          </cell>
          <cell r="E207" t="str">
            <v>T103G1000298</v>
          </cell>
          <cell r="F207" t="str">
            <v>2001業務費</v>
          </cell>
          <cell r="G207" t="str">
            <v>51A1-314油脂</v>
          </cell>
          <cell r="H207" t="str">
            <v>103.11.04</v>
          </cell>
          <cell r="I207">
            <v>0</v>
          </cell>
          <cell r="J207">
            <v>1200</v>
          </cell>
          <cell r="K207">
            <v>0</v>
          </cell>
          <cell r="L207">
            <v>0</v>
          </cell>
          <cell r="N207" t="str">
            <v>T200324</v>
          </cell>
          <cell r="O207" t="str">
            <v>割草機用※品名:92無铅汽油</v>
          </cell>
        </row>
        <row r="208">
          <cell r="A208" t="str">
            <v>103T2017</v>
          </cell>
          <cell r="B208" t="str">
            <v>(51A1)總務處</v>
          </cell>
          <cell r="C208" t="str">
            <v>G100</v>
          </cell>
          <cell r="D208" t="str">
            <v>庶務組</v>
          </cell>
          <cell r="E208" t="str">
            <v>T103G1000299</v>
          </cell>
          <cell r="F208" t="str">
            <v>2001業務費</v>
          </cell>
          <cell r="G208" t="str">
            <v>51A1-312物料</v>
          </cell>
          <cell r="H208" t="str">
            <v>103.11.04</v>
          </cell>
          <cell r="I208">
            <v>0</v>
          </cell>
          <cell r="J208">
            <v>50</v>
          </cell>
          <cell r="K208">
            <v>0</v>
          </cell>
          <cell r="L208">
            <v>0</v>
          </cell>
          <cell r="N208" t="str">
            <v>T200324</v>
          </cell>
          <cell r="O208" t="str">
            <v>松炎樓水管維修※品名:管帽</v>
          </cell>
        </row>
        <row r="209">
          <cell r="A209" t="str">
            <v>103T2017</v>
          </cell>
          <cell r="B209" t="str">
            <v>(51A1)總務處</v>
          </cell>
          <cell r="C209" t="str">
            <v>G200</v>
          </cell>
          <cell r="D209" t="str">
            <v>出納組</v>
          </cell>
          <cell r="E209" t="str">
            <v>T103G2000097- 1</v>
          </cell>
          <cell r="F209" t="str">
            <v>2001業務費</v>
          </cell>
          <cell r="G209" t="str">
            <v>51A1-321辦公（事務）用品</v>
          </cell>
          <cell r="H209" t="str">
            <v>103.11.04</v>
          </cell>
          <cell r="I209">
            <v>0</v>
          </cell>
          <cell r="J209">
            <v>1000</v>
          </cell>
          <cell r="K209">
            <v>0</v>
          </cell>
          <cell r="L209">
            <v>0</v>
          </cell>
          <cell r="N209" t="str">
            <v>T200324</v>
          </cell>
          <cell r="O209" t="str">
            <v>儲存匯款資料4GB隨身碟※品名:4GB隨身碟</v>
          </cell>
        </row>
        <row r="210">
          <cell r="A210" t="str">
            <v>103T2017</v>
          </cell>
          <cell r="B210" t="str">
            <v>(51A1)總務處</v>
          </cell>
          <cell r="C210" t="str">
            <v>G200</v>
          </cell>
          <cell r="D210" t="str">
            <v>出納組</v>
          </cell>
          <cell r="E210" t="str">
            <v>T103G2000102- 1</v>
          </cell>
          <cell r="F210" t="str">
            <v>2001業務費</v>
          </cell>
          <cell r="G210" t="str">
            <v>51A1-321辦公（事務）用品</v>
          </cell>
          <cell r="H210" t="str">
            <v>103.11.04</v>
          </cell>
          <cell r="I210">
            <v>0</v>
          </cell>
          <cell r="J210">
            <v>80</v>
          </cell>
          <cell r="K210">
            <v>0</v>
          </cell>
          <cell r="L210">
            <v>0</v>
          </cell>
          <cell r="N210" t="str">
            <v>T200324</v>
          </cell>
          <cell r="O210" t="str">
            <v>業務用※品名:橡皮章</v>
          </cell>
        </row>
        <row r="211">
          <cell r="A211" t="str">
            <v>103T2017</v>
          </cell>
          <cell r="B211" t="str">
            <v>(51A1)總務處</v>
          </cell>
          <cell r="C211" t="str">
            <v>G100</v>
          </cell>
          <cell r="D211" t="str">
            <v>庶務組</v>
          </cell>
          <cell r="E211" t="str">
            <v>T103G1000004-10</v>
          </cell>
          <cell r="F211" t="str">
            <v>2001業務費</v>
          </cell>
          <cell r="G211" t="str">
            <v>51A1-279外包費</v>
          </cell>
          <cell r="H211" t="str">
            <v>103.11.10</v>
          </cell>
          <cell r="I211">
            <v>0</v>
          </cell>
          <cell r="J211">
            <v>47486</v>
          </cell>
          <cell r="K211">
            <v>0</v>
          </cell>
          <cell r="L211">
            <v>0</v>
          </cell>
          <cell r="N211" t="str">
            <v>T200332</v>
          </cell>
          <cell r="O211" t="str">
            <v>10月-103年度校園保全(103.1.1－12.31)※品名:保全...等</v>
          </cell>
        </row>
        <row r="212">
          <cell r="A212" t="str">
            <v>103T2017</v>
          </cell>
          <cell r="B212" t="str">
            <v>(51A1)總務處</v>
          </cell>
          <cell r="C212" t="str">
            <v>G100</v>
          </cell>
          <cell r="D212" t="str">
            <v>庶務組</v>
          </cell>
          <cell r="E212" t="str">
            <v>T103G1000304</v>
          </cell>
          <cell r="F212" t="str">
            <v>2001業務費</v>
          </cell>
          <cell r="G212" t="str">
            <v>51A1-321辦公（事務）用品</v>
          </cell>
          <cell r="H212" t="str">
            <v>103.11.12</v>
          </cell>
          <cell r="I212">
            <v>0</v>
          </cell>
          <cell r="J212">
            <v>250</v>
          </cell>
          <cell r="K212">
            <v>0</v>
          </cell>
          <cell r="L212">
            <v>0</v>
          </cell>
          <cell r="N212" t="str">
            <v>T200334</v>
          </cell>
          <cell r="O212" t="str">
            <v>社會科辦公桌抽屜鎖※品名:抽屜鎖</v>
          </cell>
        </row>
        <row r="213">
          <cell r="A213" t="str">
            <v>103T2017</v>
          </cell>
          <cell r="B213" t="str">
            <v>(51A1)總務處</v>
          </cell>
          <cell r="C213" t="str">
            <v>G100</v>
          </cell>
          <cell r="D213" t="str">
            <v>庶務組</v>
          </cell>
          <cell r="E213" t="str">
            <v>T103G1000305</v>
          </cell>
          <cell r="F213" t="str">
            <v>2001業務費</v>
          </cell>
          <cell r="G213" t="str">
            <v>51A1-312物料</v>
          </cell>
          <cell r="H213" t="str">
            <v>103.11.12</v>
          </cell>
          <cell r="I213">
            <v>0</v>
          </cell>
          <cell r="J213">
            <v>1324</v>
          </cell>
          <cell r="K213">
            <v>0</v>
          </cell>
          <cell r="L213">
            <v>0</v>
          </cell>
          <cell r="N213" t="str">
            <v>T200334</v>
          </cell>
          <cell r="O213" t="str">
            <v>校內水管維修用※品名:排水管〈電管〉</v>
          </cell>
        </row>
        <row r="214">
          <cell r="A214" t="str">
            <v>103T2017</v>
          </cell>
          <cell r="B214" t="str">
            <v>(51A1)總務處</v>
          </cell>
          <cell r="C214" t="str">
            <v>G300</v>
          </cell>
          <cell r="D214" t="str">
            <v>文書組</v>
          </cell>
          <cell r="E214" t="str">
            <v>T103G3000002-10</v>
          </cell>
          <cell r="F214" t="str">
            <v>2001業務費</v>
          </cell>
          <cell r="G214" t="str">
            <v>51A1-451什項設備租金</v>
          </cell>
          <cell r="H214" t="str">
            <v>103.11.12</v>
          </cell>
          <cell r="I214">
            <v>0</v>
          </cell>
          <cell r="J214">
            <v>4500</v>
          </cell>
          <cell r="K214">
            <v>0</v>
          </cell>
          <cell r="L214">
            <v>0</v>
          </cell>
          <cell r="N214" t="str">
            <v>T200333</v>
          </cell>
          <cell r="O214" t="str">
            <v>10月-總務處影印機影印公文用</v>
          </cell>
        </row>
        <row r="215">
          <cell r="A215" t="str">
            <v>103T2017</v>
          </cell>
          <cell r="B215" t="str">
            <v>(51A1)總務處</v>
          </cell>
          <cell r="C215" t="str">
            <v>G100</v>
          </cell>
          <cell r="D215" t="str">
            <v>庶務組</v>
          </cell>
          <cell r="E215" t="str">
            <v>T103G1000307- 1</v>
          </cell>
          <cell r="F215" t="str">
            <v>2001業務費</v>
          </cell>
          <cell r="G215" t="str">
            <v>51A1-312物料</v>
          </cell>
          <cell r="H215" t="str">
            <v>103.11.13</v>
          </cell>
          <cell r="I215">
            <v>0</v>
          </cell>
          <cell r="J215">
            <v>75200</v>
          </cell>
          <cell r="K215">
            <v>0</v>
          </cell>
          <cell r="L215">
            <v>0</v>
          </cell>
          <cell r="N215" t="str">
            <v>T200335</v>
          </cell>
          <cell r="O215" t="str">
            <v>校園網路重新佈線※品名:8C多模光纖攬線〈9/125〉...等</v>
          </cell>
        </row>
        <row r="216">
          <cell r="A216" t="str">
            <v>103T2017</v>
          </cell>
          <cell r="B216" t="str">
            <v>(51A1)總務處</v>
          </cell>
          <cell r="C216" t="str">
            <v>G100</v>
          </cell>
          <cell r="D216" t="str">
            <v>庶務組</v>
          </cell>
          <cell r="E216" t="str">
            <v>T103G1000308</v>
          </cell>
          <cell r="F216" t="str">
            <v>2001業務費</v>
          </cell>
          <cell r="G216" t="str">
            <v>51A1-312物料</v>
          </cell>
          <cell r="H216" t="str">
            <v>103.11.18</v>
          </cell>
          <cell r="I216">
            <v>0</v>
          </cell>
          <cell r="J216">
            <v>3248</v>
          </cell>
          <cell r="K216">
            <v>0</v>
          </cell>
          <cell r="L216">
            <v>0</v>
          </cell>
          <cell r="N216" t="str">
            <v>T200339</v>
          </cell>
          <cell r="O216" t="str">
            <v>校區電源配線※品名:電綫2.0等</v>
          </cell>
        </row>
        <row r="217">
          <cell r="A217" t="str">
            <v>103T2017</v>
          </cell>
          <cell r="B217" t="str">
            <v>(51A1)總務處</v>
          </cell>
          <cell r="C217" t="str">
            <v>G100</v>
          </cell>
          <cell r="D217" t="str">
            <v>庶務組</v>
          </cell>
          <cell r="E217" t="str">
            <v>T103G1000309- 1</v>
          </cell>
          <cell r="F217" t="str">
            <v>2001業務費</v>
          </cell>
          <cell r="G217" t="str">
            <v>51A1-323農業與園藝用品及環境美化費</v>
          </cell>
          <cell r="H217" t="str">
            <v>103.11.24</v>
          </cell>
          <cell r="I217">
            <v>0</v>
          </cell>
          <cell r="J217">
            <v>4500</v>
          </cell>
          <cell r="K217">
            <v>0</v>
          </cell>
          <cell r="L217">
            <v>0</v>
          </cell>
          <cell r="N217" t="str">
            <v>T200343</v>
          </cell>
          <cell r="O217" t="str">
            <v>圖書館地下室K書中心跳蚤消毒※品名:圖書館地下室K書中心跳蚤消毒</v>
          </cell>
        </row>
        <row r="218">
          <cell r="A218" t="str">
            <v>103T2017</v>
          </cell>
          <cell r="B218" t="str">
            <v>(51A1)總務處</v>
          </cell>
          <cell r="C218" t="str">
            <v>G100</v>
          </cell>
          <cell r="D218" t="str">
            <v>庶務組</v>
          </cell>
          <cell r="E218" t="str">
            <v>T103G1000313- 1</v>
          </cell>
          <cell r="F218" t="str">
            <v>2001業務費</v>
          </cell>
          <cell r="G218" t="str">
            <v>51A1-321辦公（事務）用品</v>
          </cell>
          <cell r="H218" t="str">
            <v>103.11.26</v>
          </cell>
          <cell r="I218">
            <v>0</v>
          </cell>
          <cell r="J218">
            <v>1560</v>
          </cell>
          <cell r="K218">
            <v>0</v>
          </cell>
          <cell r="L218">
            <v>0</v>
          </cell>
          <cell r="N218" t="str">
            <v>T200351</v>
          </cell>
          <cell r="O218" t="str">
            <v>黏貼憑証用※品名:旋轉雙面膠帶...等</v>
          </cell>
        </row>
        <row r="219">
          <cell r="A219" t="str">
            <v>103T2017</v>
          </cell>
          <cell r="B219" t="str">
            <v>(51A1)總務處</v>
          </cell>
          <cell r="C219" t="str">
            <v>G200</v>
          </cell>
          <cell r="D219" t="str">
            <v>出納組</v>
          </cell>
          <cell r="E219" t="str">
            <v>T103G2000106</v>
          </cell>
          <cell r="F219" t="str">
            <v>2001業務費</v>
          </cell>
          <cell r="G219" t="str">
            <v>51A1-321辦公（事務）用品</v>
          </cell>
          <cell r="H219" t="str">
            <v>103.11.26</v>
          </cell>
          <cell r="I219">
            <v>0</v>
          </cell>
          <cell r="J219">
            <v>600</v>
          </cell>
          <cell r="K219">
            <v>0</v>
          </cell>
          <cell r="L219">
            <v>0</v>
          </cell>
          <cell r="N219" t="str">
            <v>T200351</v>
          </cell>
          <cell r="O219" t="str">
            <v>金庫防盜遙控器老舊更換※品名:保全滾碼發射器</v>
          </cell>
        </row>
        <row r="220">
          <cell r="A220" t="str">
            <v>103T2017</v>
          </cell>
          <cell r="B220" t="str">
            <v>(51A1)總務處</v>
          </cell>
          <cell r="C220" t="str">
            <v>G100</v>
          </cell>
          <cell r="D220" t="str">
            <v>庶務組</v>
          </cell>
          <cell r="E220" t="str">
            <v>T103G1000004-11</v>
          </cell>
          <cell r="F220" t="str">
            <v>2001業務費</v>
          </cell>
          <cell r="G220" t="str">
            <v>51A1-279外包費</v>
          </cell>
          <cell r="H220" t="str">
            <v>103.12.02</v>
          </cell>
          <cell r="I220">
            <v>0</v>
          </cell>
          <cell r="J220">
            <v>47486</v>
          </cell>
          <cell r="K220">
            <v>0</v>
          </cell>
          <cell r="L220">
            <v>0</v>
          </cell>
          <cell r="N220" t="str">
            <v>T200358</v>
          </cell>
          <cell r="O220" t="str">
            <v>11月-103年度校園保全(103.1.1－12.31)※品名:保全...等</v>
          </cell>
        </row>
        <row r="221">
          <cell r="A221" t="str">
            <v>103T2017</v>
          </cell>
          <cell r="B221" t="str">
            <v>(51A1)總務處</v>
          </cell>
          <cell r="C221" t="str">
            <v>G100</v>
          </cell>
          <cell r="D221" t="str">
            <v>庶務組</v>
          </cell>
          <cell r="E221" t="str">
            <v>T103G1000326</v>
          </cell>
          <cell r="F221" t="str">
            <v>2001業務費</v>
          </cell>
          <cell r="G221" t="str">
            <v>51A1-323農業與園藝用品及環境美化費</v>
          </cell>
          <cell r="H221" t="str">
            <v>103.12.03</v>
          </cell>
          <cell r="I221">
            <v>0</v>
          </cell>
          <cell r="J221">
            <v>1200</v>
          </cell>
          <cell r="K221">
            <v>0</v>
          </cell>
          <cell r="L221">
            <v>0</v>
          </cell>
          <cell r="N221" t="str">
            <v>T200359</v>
          </cell>
          <cell r="O221" t="str">
            <v>美化校園※品名:沙漠玫瑰...等</v>
          </cell>
        </row>
        <row r="222">
          <cell r="A222" t="str">
            <v>103T2017</v>
          </cell>
          <cell r="B222" t="str">
            <v>(51A1)總務處</v>
          </cell>
          <cell r="C222" t="str">
            <v>G100</v>
          </cell>
          <cell r="D222" t="str">
            <v>庶務組</v>
          </cell>
          <cell r="E222" t="str">
            <v>T103G1000327</v>
          </cell>
          <cell r="F222" t="str">
            <v>2001業務費</v>
          </cell>
          <cell r="G222" t="str">
            <v>51A1-312物料</v>
          </cell>
          <cell r="H222" t="str">
            <v>103.12.03</v>
          </cell>
          <cell r="I222">
            <v>0</v>
          </cell>
          <cell r="J222">
            <v>220</v>
          </cell>
          <cell r="K222">
            <v>0</v>
          </cell>
          <cell r="L222">
            <v>0</v>
          </cell>
          <cell r="N222" t="str">
            <v>T200359</v>
          </cell>
          <cell r="O222" t="str">
            <v>抽水馬達維修用※品名:40UF電容...等</v>
          </cell>
        </row>
        <row r="223">
          <cell r="A223" t="str">
            <v>103T2017</v>
          </cell>
          <cell r="B223" t="str">
            <v>(51A1)總務處</v>
          </cell>
          <cell r="C223" t="str">
            <v>G100</v>
          </cell>
          <cell r="D223" t="str">
            <v>庶務組</v>
          </cell>
          <cell r="E223" t="str">
            <v>T103G1000334</v>
          </cell>
          <cell r="F223" t="str">
            <v>2001業務費</v>
          </cell>
          <cell r="G223" t="str">
            <v>51A1-312物料</v>
          </cell>
          <cell r="H223" t="str">
            <v>103.12.03</v>
          </cell>
          <cell r="I223">
            <v>0</v>
          </cell>
          <cell r="J223">
            <v>1150</v>
          </cell>
          <cell r="K223">
            <v>0</v>
          </cell>
          <cell r="L223">
            <v>0</v>
          </cell>
          <cell r="N223" t="str">
            <v>T200359</v>
          </cell>
          <cell r="O223" t="str">
            <v>鋸樹用※品名:鏈條</v>
          </cell>
        </row>
        <row r="224">
          <cell r="A224" t="str">
            <v>103T2017</v>
          </cell>
          <cell r="B224" t="str">
            <v>(51A1)總務處</v>
          </cell>
          <cell r="C224" t="str">
            <v>G300</v>
          </cell>
          <cell r="D224" t="str">
            <v>文書組</v>
          </cell>
          <cell r="E224" t="str">
            <v>T103G3000002-11</v>
          </cell>
          <cell r="F224" t="str">
            <v>2001業務費</v>
          </cell>
          <cell r="G224" t="str">
            <v>51A1-451什項設備租金</v>
          </cell>
          <cell r="H224" t="str">
            <v>103.12.04</v>
          </cell>
          <cell r="I224">
            <v>0</v>
          </cell>
          <cell r="J224">
            <v>4500</v>
          </cell>
          <cell r="K224">
            <v>0</v>
          </cell>
          <cell r="L224">
            <v>0</v>
          </cell>
          <cell r="N224" t="str">
            <v>T200360</v>
          </cell>
          <cell r="O224" t="str">
            <v>11月-總務處影印機影印公文用(103.1.1－12.31)※品名:影印機租賃(續約)</v>
          </cell>
        </row>
        <row r="225">
          <cell r="A225" t="str">
            <v>103T2017</v>
          </cell>
          <cell r="B225" t="str">
            <v>(51A1)總務處</v>
          </cell>
          <cell r="C225" t="str">
            <v>G100</v>
          </cell>
          <cell r="D225" t="str">
            <v>庶務組</v>
          </cell>
          <cell r="E225" t="str">
            <v>T103G1000002-11</v>
          </cell>
          <cell r="F225" t="str">
            <v>2001業務費</v>
          </cell>
          <cell r="G225" t="str">
            <v>51A1-255機械及設備修護費</v>
          </cell>
          <cell r="H225" t="str">
            <v>103.12.06</v>
          </cell>
          <cell r="I225">
            <v>0</v>
          </cell>
          <cell r="J225">
            <v>3000</v>
          </cell>
          <cell r="K225">
            <v>0</v>
          </cell>
          <cell r="L225">
            <v>0</v>
          </cell>
          <cell r="N225" t="str">
            <v>T200362</v>
          </cell>
          <cell r="O225" t="str">
            <v>11月-科教大樓電梯維護費(103.1.1－12.31)※品名:電梯維護費</v>
          </cell>
        </row>
        <row r="226">
          <cell r="A226" t="str">
            <v>103T2017</v>
          </cell>
          <cell r="B226" t="str">
            <v>(51A1)總務處</v>
          </cell>
          <cell r="C226" t="str">
            <v>G100</v>
          </cell>
          <cell r="D226" t="str">
            <v>庶務組</v>
          </cell>
          <cell r="E226" t="str">
            <v>T103G1000320- 1</v>
          </cell>
          <cell r="F226" t="str">
            <v>2001業務費</v>
          </cell>
          <cell r="G226" t="str">
            <v>51A1-257什項設備修護費</v>
          </cell>
          <cell r="H226" t="str">
            <v>103.12.06</v>
          </cell>
          <cell r="I226">
            <v>0</v>
          </cell>
          <cell r="J226">
            <v>18988</v>
          </cell>
          <cell r="K226">
            <v>0</v>
          </cell>
          <cell r="L226">
            <v>0</v>
          </cell>
          <cell r="N226" t="str">
            <v>T200362</v>
          </cell>
          <cell r="O226" t="str">
            <v>宿舍沙發修理※品名:沙發椅修理換半牛皮〈1+2+3〉</v>
          </cell>
        </row>
        <row r="227">
          <cell r="A227" t="str">
            <v>103T2017</v>
          </cell>
          <cell r="B227" t="str">
            <v>(51A1)總務處</v>
          </cell>
          <cell r="C227" t="str">
            <v>G300</v>
          </cell>
          <cell r="D227" t="str">
            <v>文書組</v>
          </cell>
          <cell r="E227" t="str">
            <v>T103G3000019- 1</v>
          </cell>
          <cell r="F227" t="str">
            <v>2001業務費</v>
          </cell>
          <cell r="G227" t="str">
            <v>51A1-231國內旅費</v>
          </cell>
          <cell r="H227" t="str">
            <v>103.12.08</v>
          </cell>
          <cell r="I227">
            <v>0</v>
          </cell>
          <cell r="J227">
            <v>1028</v>
          </cell>
          <cell r="K227">
            <v>0</v>
          </cell>
          <cell r="L227">
            <v>0</v>
          </cell>
          <cell r="N227" t="str">
            <v>T200367</v>
          </cell>
          <cell r="O227" t="str">
            <v>103/11/20-11/21王慧蘭參加「國私立高級中等學校文書檔案管理研習」差旅費</v>
          </cell>
        </row>
        <row r="228">
          <cell r="A228" t="str">
            <v>103T2017</v>
          </cell>
          <cell r="B228" t="str">
            <v>(51A1)總務處</v>
          </cell>
          <cell r="C228" t="str">
            <v>G100</v>
          </cell>
          <cell r="D228" t="str">
            <v>庶務組</v>
          </cell>
          <cell r="E228" t="str">
            <v>T103G1000317</v>
          </cell>
          <cell r="F228" t="str">
            <v>2001業務費</v>
          </cell>
          <cell r="G228" t="str">
            <v>51A1-312物料</v>
          </cell>
          <cell r="H228" t="str">
            <v>103.12.10</v>
          </cell>
          <cell r="I228">
            <v>0</v>
          </cell>
          <cell r="J228">
            <v>2767</v>
          </cell>
          <cell r="K228">
            <v>0</v>
          </cell>
          <cell r="L228">
            <v>0</v>
          </cell>
          <cell r="N228" t="str">
            <v>T200370</v>
          </cell>
          <cell r="O228" t="str">
            <v>校區路燈用※品名:電料乙批如附件</v>
          </cell>
        </row>
        <row r="229">
          <cell r="A229" t="str">
            <v>103T2017</v>
          </cell>
          <cell r="B229" t="str">
            <v>(51A1)總務處</v>
          </cell>
          <cell r="C229" t="str">
            <v>G100</v>
          </cell>
          <cell r="D229" t="str">
            <v>庶務組</v>
          </cell>
          <cell r="E229" t="str">
            <v>T103G1000328</v>
          </cell>
          <cell r="F229" t="str">
            <v>2001業務費</v>
          </cell>
          <cell r="G229" t="str">
            <v>51A1-312物料</v>
          </cell>
          <cell r="H229" t="str">
            <v>103.12.10</v>
          </cell>
          <cell r="I229">
            <v>0</v>
          </cell>
          <cell r="J229">
            <v>1003</v>
          </cell>
          <cell r="K229">
            <v>0</v>
          </cell>
          <cell r="L229">
            <v>0</v>
          </cell>
          <cell r="N229" t="str">
            <v>T200370</v>
          </cell>
          <cell r="O229" t="str">
            <v>圖書館地下抽水用※品名:防水箱...等</v>
          </cell>
        </row>
        <row r="230">
          <cell r="A230" t="str">
            <v>103T2017</v>
          </cell>
          <cell r="B230" t="str">
            <v>(51A1)總務處</v>
          </cell>
          <cell r="C230" t="str">
            <v>G100</v>
          </cell>
          <cell r="D230" t="str">
            <v>庶務組</v>
          </cell>
          <cell r="E230" t="str">
            <v>T103G1000337- 1</v>
          </cell>
          <cell r="F230" t="str">
            <v>2001業務費</v>
          </cell>
          <cell r="G230" t="str">
            <v>51A1-217氣體費</v>
          </cell>
          <cell r="H230" t="str">
            <v>103.12.10</v>
          </cell>
          <cell r="I230">
            <v>0</v>
          </cell>
          <cell r="J230">
            <v>598</v>
          </cell>
          <cell r="K230">
            <v>0</v>
          </cell>
          <cell r="L230">
            <v>0</v>
          </cell>
          <cell r="N230" t="str">
            <v>T200370</v>
          </cell>
          <cell r="O230" t="str">
            <v>游泳池用天然氣11月份※品名:天然氣11月份</v>
          </cell>
        </row>
        <row r="231">
          <cell r="A231" t="str">
            <v>103T2017</v>
          </cell>
          <cell r="B231" t="str">
            <v>(51A1)總務處</v>
          </cell>
          <cell r="C231" t="str">
            <v>G300</v>
          </cell>
          <cell r="D231" t="str">
            <v>文書組</v>
          </cell>
          <cell r="E231" t="str">
            <v>T103G3000021- 1</v>
          </cell>
          <cell r="F231" t="str">
            <v>2001業務費</v>
          </cell>
          <cell r="G231" t="str">
            <v>51A1-221郵費</v>
          </cell>
          <cell r="H231" t="str">
            <v>103.12.10</v>
          </cell>
          <cell r="I231">
            <v>0</v>
          </cell>
          <cell r="J231">
            <v>9000</v>
          </cell>
          <cell r="K231">
            <v>0</v>
          </cell>
          <cell r="L231">
            <v>0</v>
          </cell>
          <cell r="N231" t="str">
            <v>T200370</v>
          </cell>
          <cell r="O231" t="str">
            <v>郵寄公文用郵資※品名:25元郵票...等</v>
          </cell>
        </row>
        <row r="232">
          <cell r="A232" t="str">
            <v>103T2017</v>
          </cell>
          <cell r="B232" t="str">
            <v>(51A1)總務處</v>
          </cell>
          <cell r="C232" t="str">
            <v>G100</v>
          </cell>
          <cell r="D232" t="str">
            <v>庶務組</v>
          </cell>
          <cell r="E232" t="str">
            <v>T103G1000306- 1</v>
          </cell>
          <cell r="F232" t="str">
            <v>2001業務費</v>
          </cell>
          <cell r="G232" t="str">
            <v>51A1-255機械及設備修護費</v>
          </cell>
          <cell r="H232" t="str">
            <v>103.12.18</v>
          </cell>
          <cell r="I232">
            <v>0</v>
          </cell>
          <cell r="J232">
            <v>2625</v>
          </cell>
          <cell r="K232">
            <v>0</v>
          </cell>
          <cell r="L232">
            <v>0</v>
          </cell>
          <cell r="N232" t="str">
            <v>T200378</v>
          </cell>
          <cell r="O232" t="str">
            <v>操場灑水系統維修※品名:抽水邦浦電磁接觸器...等</v>
          </cell>
        </row>
        <row r="233">
          <cell r="A233" t="str">
            <v>103T2017</v>
          </cell>
          <cell r="B233" t="str">
            <v>(51A1)總務處</v>
          </cell>
          <cell r="C233" t="str">
            <v>G200</v>
          </cell>
          <cell r="D233" t="str">
            <v>出納組</v>
          </cell>
          <cell r="E233" t="str">
            <v>T103G2000114- 1</v>
          </cell>
          <cell r="F233" t="str">
            <v>2001業務費</v>
          </cell>
          <cell r="G233" t="str">
            <v>51A1-321辦公（事務）用品</v>
          </cell>
          <cell r="H233" t="str">
            <v>103.12.18</v>
          </cell>
          <cell r="I233">
            <v>0</v>
          </cell>
          <cell r="J233">
            <v>1800</v>
          </cell>
          <cell r="K233">
            <v>0</v>
          </cell>
          <cell r="L233">
            <v>0</v>
          </cell>
          <cell r="N233" t="str">
            <v>T200378</v>
          </cell>
          <cell r="O233" t="str">
            <v>出納組收納款項用※品名:自行收納款項收據</v>
          </cell>
        </row>
        <row r="234">
          <cell r="A234" t="str">
            <v>103T2017</v>
          </cell>
          <cell r="B234" t="str">
            <v>(51A1)總務處</v>
          </cell>
          <cell r="C234" t="str">
            <v>G100</v>
          </cell>
          <cell r="D234" t="str">
            <v>庶務組</v>
          </cell>
          <cell r="E234" t="str">
            <v>T103G1000336- 1</v>
          </cell>
          <cell r="F234" t="str">
            <v>2001業務費</v>
          </cell>
          <cell r="G234" t="str">
            <v>51A1-321辦公（事務）用品</v>
          </cell>
          <cell r="H234" t="str">
            <v>103.12.19</v>
          </cell>
          <cell r="I234">
            <v>0</v>
          </cell>
          <cell r="J234">
            <v>960</v>
          </cell>
          <cell r="K234">
            <v>0</v>
          </cell>
          <cell r="L234">
            <v>0</v>
          </cell>
          <cell r="N234" t="str">
            <v>T200381</v>
          </cell>
          <cell r="O234" t="str">
            <v>出納組及庶務組零用金支出登記用※品名:零用金備查簿</v>
          </cell>
        </row>
        <row r="235">
          <cell r="A235" t="str">
            <v>103T2017</v>
          </cell>
          <cell r="B235" t="str">
            <v>(51A1)總務處</v>
          </cell>
          <cell r="C235" t="str">
            <v>G300</v>
          </cell>
          <cell r="D235" t="str">
            <v>文書組</v>
          </cell>
          <cell r="E235" t="str">
            <v>T103G3000020- 1</v>
          </cell>
          <cell r="F235" t="str">
            <v>2001業務費</v>
          </cell>
          <cell r="G235" t="str">
            <v>51A1-321辦公（事務）用品</v>
          </cell>
          <cell r="H235" t="str">
            <v>103.12.19</v>
          </cell>
          <cell r="I235">
            <v>0</v>
          </cell>
          <cell r="J235">
            <v>180</v>
          </cell>
          <cell r="K235">
            <v>0</v>
          </cell>
          <cell r="L235">
            <v>0</v>
          </cell>
          <cell r="N235" t="str">
            <v>T200381</v>
          </cell>
          <cell r="O235" t="str">
            <v>套印資料用※品名:電腦標籤C37105</v>
          </cell>
        </row>
        <row r="236">
          <cell r="A236" t="str">
            <v>103T2017</v>
          </cell>
          <cell r="B236" t="str">
            <v>(51A1)總務處</v>
          </cell>
          <cell r="C236" t="str">
            <v>G000</v>
          </cell>
          <cell r="D236" t="str">
            <v>總務處</v>
          </cell>
          <cell r="E236" t="str">
            <v>T103G0000007- 1</v>
          </cell>
          <cell r="F236" t="str">
            <v>2001業務費</v>
          </cell>
          <cell r="G236" t="str">
            <v>51A1-288委託考選訓練費</v>
          </cell>
          <cell r="H236" t="str">
            <v>103.12.24</v>
          </cell>
          <cell r="I236">
            <v>0</v>
          </cell>
          <cell r="J236">
            <v>3600</v>
          </cell>
          <cell r="K236">
            <v>0</v>
          </cell>
          <cell r="L236">
            <v>0</v>
          </cell>
          <cell r="N236" t="str">
            <v>T200389</v>
          </cell>
          <cell r="O236" t="str">
            <v>防火管理人訓練費用</v>
          </cell>
        </row>
        <row r="237">
          <cell r="A237" t="str">
            <v>103T2017</v>
          </cell>
          <cell r="B237" t="str">
            <v>(51A1)總務處</v>
          </cell>
          <cell r="C237" t="str">
            <v>G000</v>
          </cell>
          <cell r="D237" t="str">
            <v>總務處</v>
          </cell>
          <cell r="E237" t="str">
            <v>T103G0000010- 1</v>
          </cell>
          <cell r="F237" t="str">
            <v>2001業務費</v>
          </cell>
          <cell r="G237" t="str">
            <v>518Y-288委託考選訓練費</v>
          </cell>
          <cell r="H237" t="str">
            <v>103.12.24</v>
          </cell>
          <cell r="I237">
            <v>0</v>
          </cell>
          <cell r="J237">
            <v>6700</v>
          </cell>
          <cell r="K237">
            <v>0</v>
          </cell>
          <cell r="L237">
            <v>0</v>
          </cell>
          <cell r="N237" t="str">
            <v>T200389</v>
          </cell>
          <cell r="O237" t="str">
            <v>採購專業人員基礎訓練班訓練費用</v>
          </cell>
        </row>
        <row r="238">
          <cell r="A238" t="str">
            <v>103T2017</v>
          </cell>
          <cell r="B238" t="str">
            <v>(51A1)總務處</v>
          </cell>
          <cell r="C238" t="str">
            <v>G100</v>
          </cell>
          <cell r="D238" t="str">
            <v>庶務組</v>
          </cell>
          <cell r="E238" t="str">
            <v>T103G1000001- 4</v>
          </cell>
          <cell r="F238" t="str">
            <v>2001業務費</v>
          </cell>
          <cell r="G238" t="str">
            <v>51A1-255機械及設備修護費</v>
          </cell>
          <cell r="H238" t="str">
            <v>103.12.24</v>
          </cell>
          <cell r="I238">
            <v>0</v>
          </cell>
          <cell r="J238">
            <v>8400</v>
          </cell>
          <cell r="K238">
            <v>0</v>
          </cell>
          <cell r="L238">
            <v>0</v>
          </cell>
          <cell r="N238" t="str">
            <v>T200391</v>
          </cell>
          <cell r="O238" t="str">
            <v>10-12月-高壓電設備維護合約(103.1.1－12.31)每季付8400※品名:高壓電設備維護費</v>
          </cell>
        </row>
        <row r="239">
          <cell r="A239" t="str">
            <v>103T2017</v>
          </cell>
          <cell r="B239" t="str">
            <v>(51A1)總務處</v>
          </cell>
          <cell r="C239" t="str">
            <v>G100</v>
          </cell>
          <cell r="D239" t="str">
            <v>庶務組</v>
          </cell>
          <cell r="E239" t="str">
            <v>T103G1000003- 6</v>
          </cell>
          <cell r="F239" t="str">
            <v>2001業務費</v>
          </cell>
          <cell r="G239" t="str">
            <v>51A1-255機械及設備修護費</v>
          </cell>
          <cell r="H239" t="str">
            <v>103.12.24</v>
          </cell>
          <cell r="I239">
            <v>0</v>
          </cell>
          <cell r="J239">
            <v>16600</v>
          </cell>
          <cell r="K239">
            <v>0</v>
          </cell>
          <cell r="L239">
            <v>0</v>
          </cell>
          <cell r="N239" t="str">
            <v>T200390</v>
          </cell>
          <cell r="O239" t="str">
            <v>11-12月-行政大樓.圖書館.松炎樓電梯維護費(103.1.1－12.31)※品名:電梯維護費</v>
          </cell>
        </row>
        <row r="240">
          <cell r="A240" t="str">
            <v>103T2017</v>
          </cell>
          <cell r="B240" t="str">
            <v>(51A1)總務處</v>
          </cell>
          <cell r="C240" t="str">
            <v>G100</v>
          </cell>
          <cell r="D240" t="str">
            <v>庶務組</v>
          </cell>
          <cell r="E240" t="str">
            <v>T103G1000125- 2</v>
          </cell>
          <cell r="F240" t="str">
            <v>2001業務費</v>
          </cell>
          <cell r="G240" t="str">
            <v>51A1-28A電子計算機軟體服務費</v>
          </cell>
          <cell r="H240" t="str">
            <v>103.12.24</v>
          </cell>
          <cell r="I240">
            <v>0</v>
          </cell>
          <cell r="J240">
            <v>8000</v>
          </cell>
          <cell r="K240">
            <v>0</v>
          </cell>
          <cell r="L240">
            <v>0</v>
          </cell>
          <cell r="N240" t="str">
            <v>T200391</v>
          </cell>
          <cell r="O240" t="str">
            <v>7-12月-財產管理系統維護合約103年1/1至12/31止，半年付款1次※品名:財產管理系統維護合約103年1/1至12/31¤</v>
          </cell>
        </row>
        <row r="241">
          <cell r="A241" t="str">
            <v>103T2017</v>
          </cell>
          <cell r="B241" t="str">
            <v>(51A1)總務處</v>
          </cell>
          <cell r="C241" t="str">
            <v>G200</v>
          </cell>
          <cell r="D241" t="str">
            <v>出納組</v>
          </cell>
          <cell r="E241" t="str">
            <v>T103G2000006- 2</v>
          </cell>
          <cell r="F241" t="str">
            <v>2001業務費</v>
          </cell>
          <cell r="G241" t="str">
            <v>51A1-28A電子計算機軟體服務費</v>
          </cell>
          <cell r="H241" t="str">
            <v>103.12.24</v>
          </cell>
          <cell r="I241">
            <v>0</v>
          </cell>
          <cell r="J241">
            <v>4000</v>
          </cell>
          <cell r="K241">
            <v>0</v>
          </cell>
          <cell r="L241">
            <v>0</v>
          </cell>
          <cell r="N241" t="str">
            <v>T200390</v>
          </cell>
          <cell r="O241" t="str">
            <v>7-12月-103年薪資管理作業系統維護費</v>
          </cell>
        </row>
        <row r="242">
          <cell r="A242" t="str">
            <v>103T2017</v>
          </cell>
          <cell r="B242" t="str">
            <v>(51A1)總務處</v>
          </cell>
          <cell r="C242" t="str">
            <v>G200</v>
          </cell>
          <cell r="D242" t="str">
            <v>出納組</v>
          </cell>
          <cell r="E242" t="str">
            <v>T103G2000117- 1</v>
          </cell>
          <cell r="F242" t="str">
            <v>2001業務費</v>
          </cell>
          <cell r="G242" t="str">
            <v>51A1-321辦公（事務）用品</v>
          </cell>
          <cell r="H242" t="str">
            <v>103.12.24</v>
          </cell>
          <cell r="I242">
            <v>0</v>
          </cell>
          <cell r="J242">
            <v>4698</v>
          </cell>
          <cell r="K242">
            <v>0</v>
          </cell>
          <cell r="L242">
            <v>0</v>
          </cell>
          <cell r="N242" t="str">
            <v>T200390</v>
          </cell>
          <cell r="O242" t="str">
            <v>出納組印表機用※品名:epson s051099感光鼓...等</v>
          </cell>
        </row>
        <row r="243">
          <cell r="A243" t="str">
            <v>103T2017</v>
          </cell>
          <cell r="B243" t="str">
            <v>(51A1)總務處</v>
          </cell>
          <cell r="C243" t="str">
            <v>G300</v>
          </cell>
          <cell r="D243" t="str">
            <v>文書組</v>
          </cell>
          <cell r="E243" t="str">
            <v>T103G3000001- 4</v>
          </cell>
          <cell r="F243" t="str">
            <v>2001業務費</v>
          </cell>
          <cell r="G243" t="str">
            <v>51A1-28A電子計算機軟體服務費</v>
          </cell>
          <cell r="H243" t="str">
            <v>103.12.24</v>
          </cell>
          <cell r="I243">
            <v>0</v>
          </cell>
          <cell r="J243">
            <v>4500</v>
          </cell>
          <cell r="K243">
            <v>0</v>
          </cell>
          <cell r="L243">
            <v>0</v>
          </cell>
          <cell r="N243" t="str">
            <v>T200391</v>
          </cell>
          <cell r="O243" t="str">
            <v>10-12月-公文管理軟體系統維護合約103年1－12月按季支付＄4500※品名:公文管理軟體系統維護合約103年1－12¤</v>
          </cell>
        </row>
        <row r="244">
          <cell r="A244" t="str">
            <v>103T2017</v>
          </cell>
          <cell r="B244" t="str">
            <v>(51A1)總務處</v>
          </cell>
          <cell r="C244" t="str">
            <v>G100</v>
          </cell>
          <cell r="D244" t="str">
            <v>庶務組</v>
          </cell>
          <cell r="E244" t="str">
            <v>T103G1000004-12</v>
          </cell>
          <cell r="F244" t="str">
            <v>2001業務費</v>
          </cell>
          <cell r="G244" t="str">
            <v>51A1-279外包費</v>
          </cell>
          <cell r="H244" t="str">
            <v>103.12.26</v>
          </cell>
          <cell r="I244">
            <v>0</v>
          </cell>
          <cell r="J244">
            <v>47485</v>
          </cell>
          <cell r="K244">
            <v>0</v>
          </cell>
          <cell r="L244">
            <v>0</v>
          </cell>
          <cell r="N244" t="str">
            <v>T200393</v>
          </cell>
          <cell r="O244" t="str">
            <v>12月-103年度校園保全(103.1.1－12.31)※品名:保全...等</v>
          </cell>
        </row>
        <row r="245">
          <cell r="A245" t="str">
            <v>103T2017</v>
          </cell>
          <cell r="B245" t="str">
            <v>(51A1)總務處</v>
          </cell>
          <cell r="C245" t="str">
            <v>G100</v>
          </cell>
          <cell r="D245" t="str">
            <v>庶務組</v>
          </cell>
          <cell r="E245" t="str">
            <v>T103G1000360</v>
          </cell>
          <cell r="F245" t="str">
            <v>2001業務費</v>
          </cell>
          <cell r="G245" t="str">
            <v>51A1-312物料</v>
          </cell>
          <cell r="H245" t="str">
            <v>103.12.26</v>
          </cell>
          <cell r="I245">
            <v>0</v>
          </cell>
          <cell r="J245">
            <v>592</v>
          </cell>
          <cell r="K245">
            <v>0</v>
          </cell>
          <cell r="L245">
            <v>0</v>
          </cell>
          <cell r="N245" t="str">
            <v>T200394</v>
          </cell>
          <cell r="O245" t="str">
            <v>傳達室(警衛室)用※品名:洗臉盆</v>
          </cell>
        </row>
        <row r="246">
          <cell r="A246" t="str">
            <v>103T2017</v>
          </cell>
          <cell r="B246" t="str">
            <v>(51A1)總務處</v>
          </cell>
          <cell r="C246" t="str">
            <v>G200</v>
          </cell>
          <cell r="D246" t="str">
            <v>出納組</v>
          </cell>
          <cell r="E246" t="str">
            <v>T103G2000125</v>
          </cell>
          <cell r="F246" t="str">
            <v>2001業務費</v>
          </cell>
          <cell r="G246" t="str">
            <v>51A1-321辦公（事務）用品</v>
          </cell>
          <cell r="H246" t="str">
            <v>103.12.26</v>
          </cell>
          <cell r="I246">
            <v>0</v>
          </cell>
          <cell r="J246">
            <v>50</v>
          </cell>
          <cell r="K246">
            <v>0</v>
          </cell>
          <cell r="L246">
            <v>0</v>
          </cell>
          <cell r="N246" t="str">
            <v>T200394</v>
          </cell>
          <cell r="O246" t="str">
            <v>出納組放置收據用※品名:塑膠置物盒</v>
          </cell>
        </row>
        <row r="247">
          <cell r="A247" t="str">
            <v>103T2017</v>
          </cell>
          <cell r="B247" t="str">
            <v>(51A1)總務處</v>
          </cell>
          <cell r="C247" t="str">
            <v>G300</v>
          </cell>
          <cell r="D247" t="str">
            <v>文書組</v>
          </cell>
          <cell r="E247" t="str">
            <v>T103G3000022- 1</v>
          </cell>
          <cell r="F247" t="str">
            <v>2001業務費</v>
          </cell>
          <cell r="G247" t="str">
            <v>51A1-321辦公（事務）用品</v>
          </cell>
          <cell r="H247" t="str">
            <v>103.12.26</v>
          </cell>
          <cell r="I247">
            <v>0</v>
          </cell>
          <cell r="J247">
            <v>14350</v>
          </cell>
          <cell r="K247">
            <v>0</v>
          </cell>
          <cell r="L247">
            <v>0</v>
          </cell>
          <cell r="N247" t="str">
            <v>T200393</v>
          </cell>
          <cell r="O247" t="str">
            <v>公文線上簽核用※品名:讀卡機(可支援Win7系統)</v>
          </cell>
        </row>
        <row r="248">
          <cell r="A248" t="str">
            <v>103T2017</v>
          </cell>
          <cell r="B248" t="str">
            <v>(51A1)總務處</v>
          </cell>
          <cell r="C248" t="str">
            <v>G100</v>
          </cell>
          <cell r="D248" t="str">
            <v>庶務組</v>
          </cell>
          <cell r="E248" t="str">
            <v>T103G1000002-12</v>
          </cell>
          <cell r="F248" t="str">
            <v>2001業務費</v>
          </cell>
          <cell r="G248" t="str">
            <v>51A1-255機械及設備修護費</v>
          </cell>
          <cell r="H248" t="str">
            <v>103.12.27</v>
          </cell>
          <cell r="I248">
            <v>0</v>
          </cell>
          <cell r="J248">
            <v>3000</v>
          </cell>
          <cell r="K248">
            <v>0</v>
          </cell>
          <cell r="L248">
            <v>0</v>
          </cell>
          <cell r="N248" t="str">
            <v>T200403</v>
          </cell>
          <cell r="O248" t="str">
            <v>12月-科教大樓電梯維護費(103.1.1－12.31)※品名:電梯維護費</v>
          </cell>
        </row>
        <row r="249">
          <cell r="A249" t="str">
            <v>103T2017</v>
          </cell>
          <cell r="B249" t="str">
            <v>(51A1)總務處</v>
          </cell>
          <cell r="C249" t="str">
            <v>G200</v>
          </cell>
          <cell r="D249" t="str">
            <v>出納組</v>
          </cell>
          <cell r="E249" t="str">
            <v>T103G2000007- 4</v>
          </cell>
          <cell r="F249" t="str">
            <v>2001業務費</v>
          </cell>
          <cell r="G249" t="str">
            <v>51A1-28A電子計算機軟體服務費</v>
          </cell>
          <cell r="H249" t="str">
            <v>103.12.27</v>
          </cell>
          <cell r="I249">
            <v>0</v>
          </cell>
          <cell r="J249">
            <v>9900</v>
          </cell>
          <cell r="K249">
            <v>0</v>
          </cell>
          <cell r="L249">
            <v>0</v>
          </cell>
          <cell r="N249" t="str">
            <v>T200403</v>
          </cell>
          <cell r="O249" t="str">
            <v>10-12月-103年總務處出納帳務管理系統租賃維護費(103.1.1－12.31)※品名:103年總務處出納帳務管理系統租賃º</v>
          </cell>
        </row>
        <row r="250">
          <cell r="A250" t="str">
            <v>103T2017</v>
          </cell>
          <cell r="B250" t="str">
            <v>(51A1)總務處</v>
          </cell>
          <cell r="C250" t="str">
            <v>G100</v>
          </cell>
          <cell r="D250" t="str">
            <v>庶務組</v>
          </cell>
          <cell r="E250" t="str">
            <v>T103G1000382</v>
          </cell>
          <cell r="F250" t="str">
            <v>2001業務費</v>
          </cell>
          <cell r="G250" t="str">
            <v>51A1-451什項設備租金</v>
          </cell>
          <cell r="H250" t="str">
            <v>103.12.30</v>
          </cell>
          <cell r="I250">
            <v>0</v>
          </cell>
          <cell r="J250">
            <v>1980</v>
          </cell>
          <cell r="K250">
            <v>0</v>
          </cell>
          <cell r="L250">
            <v>0</v>
          </cell>
          <cell r="N250" t="str">
            <v>T200418</v>
          </cell>
          <cell r="O250" t="str">
            <v>影印費超額影印紙張詳如分期付款表※品名:影印費超額影印紙張</v>
          </cell>
        </row>
        <row r="251">
          <cell r="A251" t="str">
            <v>103T2017</v>
          </cell>
          <cell r="B251" t="str">
            <v>(51A1)總務處</v>
          </cell>
          <cell r="C251" t="str">
            <v>G300</v>
          </cell>
          <cell r="D251" t="str">
            <v>文書組</v>
          </cell>
          <cell r="E251" t="str">
            <v>T103G3000002-12</v>
          </cell>
          <cell r="F251" t="str">
            <v>2001業務費</v>
          </cell>
          <cell r="G251" t="str">
            <v>51A1-451什項設備租金</v>
          </cell>
          <cell r="H251" t="str">
            <v>103.12.30</v>
          </cell>
          <cell r="I251">
            <v>0</v>
          </cell>
          <cell r="J251">
            <v>4500</v>
          </cell>
          <cell r="K251">
            <v>0</v>
          </cell>
          <cell r="L251">
            <v>0</v>
          </cell>
          <cell r="N251" t="str">
            <v>T200418</v>
          </cell>
          <cell r="O251" t="str">
            <v>12月-總務處影印機影印公文用(103.1.1－12.31)※品名:影印機租賃(續約)</v>
          </cell>
        </row>
        <row r="252">
          <cell r="A252" t="str">
            <v>103T2017</v>
          </cell>
          <cell r="B252" t="str">
            <v>(51A1)總務處</v>
          </cell>
          <cell r="C252" t="str">
            <v>G200</v>
          </cell>
          <cell r="D252" t="str">
            <v>出納組</v>
          </cell>
          <cell r="E252" t="str">
            <v>T103G2000124- 1</v>
          </cell>
          <cell r="F252" t="str">
            <v>2001業務費</v>
          </cell>
          <cell r="G252" t="str">
            <v>51A1-326食品</v>
          </cell>
          <cell r="H252" t="str">
            <v>103.12.31</v>
          </cell>
          <cell r="I252">
            <v>0</v>
          </cell>
          <cell r="J252">
            <v>845</v>
          </cell>
          <cell r="K252">
            <v>0</v>
          </cell>
          <cell r="L252">
            <v>0</v>
          </cell>
          <cell r="N252" t="str">
            <v>T200422</v>
          </cell>
          <cell r="O252" t="str">
            <v>12月24日學生代收代辦會議誤餐11點50分送4樓會議室※品名:便當(葷)</v>
          </cell>
        </row>
        <row r="253">
          <cell r="F253" t="str">
            <v>小    計</v>
          </cell>
          <cell r="G253" t="str">
            <v>預算數:     1,817,200</v>
          </cell>
          <cell r="I253">
            <v>0</v>
          </cell>
          <cell r="J253">
            <v>1807476</v>
          </cell>
          <cell r="K253">
            <v>0</v>
          </cell>
          <cell r="L253">
            <v>0</v>
          </cell>
          <cell r="O253" t="str">
            <v>(小計:     1,807,476) 預算餘額:         9,724</v>
          </cell>
        </row>
        <row r="254">
          <cell r="A254" t="str">
            <v>103T2017</v>
          </cell>
          <cell r="B254" t="str">
            <v>(51A1)總務處</v>
          </cell>
          <cell r="C254" t="str">
            <v>G000</v>
          </cell>
          <cell r="D254" t="str">
            <v>總務處</v>
          </cell>
          <cell r="E254" t="str">
            <v>T103G0000001- 1</v>
          </cell>
          <cell r="F254" t="str">
            <v>2310國內旅費</v>
          </cell>
          <cell r="G254" t="str">
            <v>51A1-231國內旅費</v>
          </cell>
          <cell r="H254" t="str">
            <v>103.01.24</v>
          </cell>
          <cell r="I254">
            <v>0</v>
          </cell>
          <cell r="J254">
            <v>374</v>
          </cell>
          <cell r="K254">
            <v>0</v>
          </cell>
          <cell r="L254">
            <v>0</v>
          </cell>
          <cell r="N254" t="str">
            <v>T200016</v>
          </cell>
          <cell r="O254" t="str">
            <v>103.1.17黃李安主任至臺南高工-國立高級中等學校校務基金附屬單位專案審議項目編製研習※品名:交通及膳雜費</v>
          </cell>
        </row>
        <row r="255">
          <cell r="A255" t="str">
            <v>103T2017</v>
          </cell>
          <cell r="B255" t="str">
            <v>(51A1)總務處</v>
          </cell>
          <cell r="C255" t="str">
            <v>G100</v>
          </cell>
          <cell r="D255" t="str">
            <v>庶務組</v>
          </cell>
          <cell r="E255" t="str">
            <v>T103G1000050</v>
          </cell>
          <cell r="F255" t="str">
            <v>2310國內旅費</v>
          </cell>
          <cell r="G255" t="str">
            <v>51A1-231國內旅費</v>
          </cell>
          <cell r="H255" t="str">
            <v>103.03.24</v>
          </cell>
          <cell r="I255">
            <v>0</v>
          </cell>
          <cell r="J255">
            <v>374</v>
          </cell>
          <cell r="K255">
            <v>0</v>
          </cell>
          <cell r="L255">
            <v>0</v>
          </cell>
          <cell r="N255" t="str">
            <v>T200082</v>
          </cell>
          <cell r="O255" t="str">
            <v>張其發參加校園安全用水研習※品名:火車119*2，汽車18*2，膳雜費100</v>
          </cell>
        </row>
        <row r="256">
          <cell r="A256" t="str">
            <v>103T2017</v>
          </cell>
          <cell r="B256" t="str">
            <v>(51A1)總務處</v>
          </cell>
          <cell r="C256" t="str">
            <v>G000</v>
          </cell>
          <cell r="D256" t="str">
            <v>總務處</v>
          </cell>
          <cell r="E256" t="str">
            <v>T103G0000002</v>
          </cell>
          <cell r="F256" t="str">
            <v>2310國內旅費</v>
          </cell>
          <cell r="G256" t="str">
            <v>51A1-231國內旅費</v>
          </cell>
          <cell r="H256" t="str">
            <v>103.04.07</v>
          </cell>
          <cell r="I256">
            <v>0</v>
          </cell>
          <cell r="J256">
            <v>3590</v>
          </cell>
          <cell r="K256">
            <v>0</v>
          </cell>
          <cell r="L256">
            <v>0</v>
          </cell>
          <cell r="N256" t="str">
            <v>T200103</v>
          </cell>
          <cell r="O256" t="str">
            <v>黃李安主任103.3.20至台北參加外交小尖兵102年度工作檢討暨103年度實施計畫修訂會議※品名:差旅費</v>
          </cell>
        </row>
        <row r="257">
          <cell r="A257" t="str">
            <v>103T2017</v>
          </cell>
          <cell r="B257" t="str">
            <v>(51A1)總務處</v>
          </cell>
          <cell r="C257" t="str">
            <v>G100</v>
          </cell>
          <cell r="D257" t="str">
            <v>庶務組</v>
          </cell>
          <cell r="E257" t="str">
            <v>T103G1000150</v>
          </cell>
          <cell r="F257" t="str">
            <v>2310國內旅費</v>
          </cell>
          <cell r="G257" t="str">
            <v>51A1-231國內旅費</v>
          </cell>
          <cell r="H257" t="str">
            <v>103.06.16</v>
          </cell>
          <cell r="I257">
            <v>0</v>
          </cell>
          <cell r="J257">
            <v>311</v>
          </cell>
          <cell r="K257">
            <v>0</v>
          </cell>
          <cell r="L257">
            <v>0</v>
          </cell>
          <cell r="N257" t="str">
            <v>T200183</v>
          </cell>
          <cell r="O257" t="str">
            <v>張其發5月22日參加台南成大103年綠色採購宣導暨申報說明會※品名:火車119*1，92*1，膳雜費100</v>
          </cell>
        </row>
        <row r="258">
          <cell r="A258" t="str">
            <v>103T2017</v>
          </cell>
          <cell r="B258" t="str">
            <v>(51A1)總務處</v>
          </cell>
          <cell r="C258" t="str">
            <v>G100</v>
          </cell>
          <cell r="D258" t="str">
            <v>庶務組</v>
          </cell>
          <cell r="E258" t="str">
            <v>T103G1000151</v>
          </cell>
          <cell r="F258" t="str">
            <v>2310國內旅費</v>
          </cell>
          <cell r="G258" t="str">
            <v>51A1-231國內旅費</v>
          </cell>
          <cell r="H258" t="str">
            <v>103.06.16</v>
          </cell>
          <cell r="I258">
            <v>0</v>
          </cell>
          <cell r="J258">
            <v>200</v>
          </cell>
          <cell r="K258">
            <v>0</v>
          </cell>
          <cell r="L258">
            <v>0</v>
          </cell>
          <cell r="N258" t="str">
            <v>T200183</v>
          </cell>
          <cell r="O258" t="str">
            <v>張其發4月18日參加高雄大學各級學校災害潛勢資訊管理系統說明會※品名:捷運50*2，膳雜費100</v>
          </cell>
        </row>
        <row r="259">
          <cell r="A259" t="str">
            <v>103T2017</v>
          </cell>
          <cell r="B259" t="str">
            <v>(51A1)總務處</v>
          </cell>
          <cell r="C259" t="str">
            <v>G100</v>
          </cell>
          <cell r="D259" t="str">
            <v>庶務組</v>
          </cell>
          <cell r="E259" t="str">
            <v>T103G1000152</v>
          </cell>
          <cell r="F259" t="str">
            <v>2310國內旅費</v>
          </cell>
          <cell r="G259" t="str">
            <v>51A1-231國內旅費</v>
          </cell>
          <cell r="H259" t="str">
            <v>103.06.16</v>
          </cell>
          <cell r="I259">
            <v>0</v>
          </cell>
          <cell r="J259">
            <v>154</v>
          </cell>
          <cell r="K259">
            <v>0</v>
          </cell>
          <cell r="L259">
            <v>0</v>
          </cell>
          <cell r="N259" t="str">
            <v>T200183</v>
          </cell>
          <cell r="O259" t="str">
            <v>張其發5月23日參加博愛職業技能訓練中心103年上半年度身心障礙者就業轉銜聯繫會報※品名:火車15*2，汽車12*</v>
          </cell>
        </row>
        <row r="260">
          <cell r="A260" t="str">
            <v>103T2017</v>
          </cell>
          <cell r="B260" t="str">
            <v>(51A1)總務處</v>
          </cell>
          <cell r="C260" t="str">
            <v>G100</v>
          </cell>
          <cell r="D260" t="str">
            <v>庶務組</v>
          </cell>
          <cell r="E260" t="str">
            <v>T103G1000153</v>
          </cell>
          <cell r="F260" t="str">
            <v>2310國內旅費</v>
          </cell>
          <cell r="G260" t="str">
            <v>51A1-231國內旅費</v>
          </cell>
          <cell r="H260" t="str">
            <v>103.06.16</v>
          </cell>
          <cell r="I260">
            <v>0</v>
          </cell>
          <cell r="J260">
            <v>154</v>
          </cell>
          <cell r="K260">
            <v>0</v>
          </cell>
          <cell r="L260">
            <v>0</v>
          </cell>
          <cell r="N260" t="str">
            <v>T200183</v>
          </cell>
          <cell r="O260" t="str">
            <v>張其發5月16日參加高雄科工館103年度勞動派遣走動式服務宣導會※品名:火車15*2，汽車12*2，膳雜費100</v>
          </cell>
        </row>
        <row r="261">
          <cell r="A261" t="str">
            <v>103T2017</v>
          </cell>
          <cell r="B261" t="str">
            <v>(51A1)總務處</v>
          </cell>
          <cell r="C261" t="str">
            <v>G300</v>
          </cell>
          <cell r="D261" t="str">
            <v>文書組</v>
          </cell>
          <cell r="E261" t="str">
            <v>T103G3000011- 1</v>
          </cell>
          <cell r="F261" t="str">
            <v>2310國內旅費</v>
          </cell>
          <cell r="G261" t="str">
            <v>51A1-231國內旅費</v>
          </cell>
          <cell r="H261" t="str">
            <v>103.06.16</v>
          </cell>
          <cell r="I261">
            <v>0</v>
          </cell>
          <cell r="J261">
            <v>1028</v>
          </cell>
          <cell r="K261">
            <v>0</v>
          </cell>
          <cell r="L261">
            <v>0</v>
          </cell>
          <cell r="N261" t="str">
            <v>T200183</v>
          </cell>
          <cell r="O261" t="str">
            <v>5/12~13王慧蘭參加國家教育研究院台中區文書檔案管理研習差旅費</v>
          </cell>
        </row>
        <row r="262">
          <cell r="A262" t="str">
            <v>103T2017</v>
          </cell>
          <cell r="B262" t="str">
            <v>(51A1)總務處</v>
          </cell>
          <cell r="C262" t="str">
            <v>G100</v>
          </cell>
          <cell r="D262" t="str">
            <v>庶務組</v>
          </cell>
          <cell r="E262" t="str">
            <v>T103G1000161- 1</v>
          </cell>
          <cell r="F262" t="str">
            <v>2310國內旅費</v>
          </cell>
          <cell r="G262" t="str">
            <v>51A1-231國內旅費</v>
          </cell>
          <cell r="H262" t="str">
            <v>103.07.02</v>
          </cell>
          <cell r="I262">
            <v>0</v>
          </cell>
          <cell r="J262">
            <v>1762</v>
          </cell>
          <cell r="K262">
            <v>0</v>
          </cell>
          <cell r="L262">
            <v>0</v>
          </cell>
          <cell r="N262" t="str">
            <v>T200204</v>
          </cell>
          <cell r="O262" t="str">
            <v>6/24吳惠如參加大甲高中「103年度國立高級中等學校及國立國小財產管理研習會」差旅費※品名:鳳山至新左營區</v>
          </cell>
        </row>
        <row r="263">
          <cell r="A263" t="str">
            <v>103T2017</v>
          </cell>
          <cell r="B263" t="str">
            <v>(51A1)總務處</v>
          </cell>
          <cell r="C263" t="str">
            <v>G000</v>
          </cell>
          <cell r="D263" t="str">
            <v>總務處</v>
          </cell>
          <cell r="E263" t="str">
            <v>T103G0000003</v>
          </cell>
          <cell r="F263" t="str">
            <v>2310國內旅費</v>
          </cell>
          <cell r="G263" t="str">
            <v>51A1-231國內旅費</v>
          </cell>
          <cell r="H263" t="str">
            <v>103.08.07</v>
          </cell>
          <cell r="I263">
            <v>0</v>
          </cell>
          <cell r="J263">
            <v>1046</v>
          </cell>
          <cell r="K263">
            <v>0</v>
          </cell>
          <cell r="L263">
            <v>0</v>
          </cell>
          <cell r="N263" t="str">
            <v>T200235</v>
          </cell>
          <cell r="O263" t="str">
            <v>7/3黃李安參加白河商工103年度國立高級中學急迫性需求第二次審查會議差旅費※品名:膳雜費...等</v>
          </cell>
        </row>
        <row r="264">
          <cell r="A264" t="str">
            <v>103T2017</v>
          </cell>
          <cell r="B264" t="str">
            <v>(51A1)總務處</v>
          </cell>
          <cell r="C264" t="str">
            <v>G100</v>
          </cell>
          <cell r="D264" t="str">
            <v>庶務組</v>
          </cell>
          <cell r="E264" t="str">
            <v>T103G1000186- 1</v>
          </cell>
          <cell r="F264" t="str">
            <v>2310國內旅費</v>
          </cell>
          <cell r="G264" t="str">
            <v>51A1-231國內旅費</v>
          </cell>
          <cell r="H264" t="str">
            <v>103.08.07</v>
          </cell>
          <cell r="I264">
            <v>0</v>
          </cell>
          <cell r="J264">
            <v>211</v>
          </cell>
          <cell r="K264">
            <v>0</v>
          </cell>
          <cell r="L264">
            <v>0</v>
          </cell>
          <cell r="N264" t="str">
            <v>T200235</v>
          </cell>
          <cell r="O264" t="str">
            <v>7/30吳惠如參加臺南二中參加「103學年統計業務及系統說明研習會」差旅費</v>
          </cell>
        </row>
        <row r="265">
          <cell r="A265" t="str">
            <v>103T2017</v>
          </cell>
          <cell r="B265" t="str">
            <v>(51A1)總務處</v>
          </cell>
          <cell r="C265" t="str">
            <v>G100</v>
          </cell>
          <cell r="D265" t="str">
            <v>庶務組</v>
          </cell>
          <cell r="E265" t="str">
            <v>T103G1000194</v>
          </cell>
          <cell r="F265" t="str">
            <v>2310國內旅費</v>
          </cell>
          <cell r="G265" t="str">
            <v>51A1-231國內旅費</v>
          </cell>
          <cell r="H265" t="str">
            <v>103.08.07</v>
          </cell>
          <cell r="I265">
            <v>0</v>
          </cell>
          <cell r="J265">
            <v>996</v>
          </cell>
          <cell r="K265">
            <v>0</v>
          </cell>
          <cell r="L265">
            <v>0</v>
          </cell>
          <cell r="N265" t="str">
            <v>T200235</v>
          </cell>
          <cell r="O265" t="str">
            <v>7/3張其發參加103年度國立高級中等學校急迫性需求第2次審查會差旅費※品名:汽車42*2，火車206*2，膳雜費</v>
          </cell>
        </row>
        <row r="266">
          <cell r="A266" t="str">
            <v>103T2017</v>
          </cell>
          <cell r="B266" t="str">
            <v>(51A1)總務處</v>
          </cell>
          <cell r="C266" t="str">
            <v>G100</v>
          </cell>
          <cell r="D266" t="str">
            <v>庶務組</v>
          </cell>
          <cell r="E266" t="str">
            <v>T103G1000248- 1</v>
          </cell>
          <cell r="F266" t="str">
            <v>2310國內旅費</v>
          </cell>
          <cell r="G266" t="str">
            <v>51A1-231國內旅費</v>
          </cell>
          <cell r="H266" t="str">
            <v>103.10.07</v>
          </cell>
          <cell r="I266">
            <v>0</v>
          </cell>
          <cell r="J266">
            <v>2777</v>
          </cell>
          <cell r="K266">
            <v>0</v>
          </cell>
          <cell r="L266">
            <v>0</v>
          </cell>
          <cell r="N266" t="str">
            <v>T200292</v>
          </cell>
          <cell r="O266" t="str">
            <v>吳惠如9/18至財政部參加「103年全國宿舍管理系統線上操作說明會」交通費</v>
          </cell>
        </row>
        <row r="267">
          <cell r="A267" t="str">
            <v>103T2017</v>
          </cell>
          <cell r="B267" t="str">
            <v>(51A1)總務處</v>
          </cell>
          <cell r="C267" t="str">
            <v>G100</v>
          </cell>
          <cell r="D267" t="str">
            <v>庶務組</v>
          </cell>
          <cell r="E267" t="str">
            <v>T103G1000253- 1</v>
          </cell>
          <cell r="F267" t="str">
            <v>2310國內旅費</v>
          </cell>
          <cell r="G267" t="str">
            <v>51A1-231國內旅費</v>
          </cell>
          <cell r="H267" t="str">
            <v>103.10.07</v>
          </cell>
          <cell r="I267">
            <v>0</v>
          </cell>
          <cell r="J267">
            <v>2987</v>
          </cell>
          <cell r="K267">
            <v>0</v>
          </cell>
          <cell r="L267">
            <v>0</v>
          </cell>
          <cell r="N267" t="str">
            <v>T200292</v>
          </cell>
          <cell r="O267" t="str">
            <v>吳惠如9/24.25至大甲高中參加「103年度國立高級中等學校及國立小學庶務組長研習會」住宿及交通費</v>
          </cell>
        </row>
        <row r="268">
          <cell r="A268" t="str">
            <v>103T2017</v>
          </cell>
          <cell r="B268" t="str">
            <v>(51A1)總務處</v>
          </cell>
          <cell r="C268" t="str">
            <v>G000</v>
          </cell>
          <cell r="D268" t="str">
            <v>總務處</v>
          </cell>
          <cell r="E268" t="str">
            <v>T103G0000004</v>
          </cell>
          <cell r="F268" t="str">
            <v>2310國內旅費</v>
          </cell>
          <cell r="G268" t="str">
            <v>51A1-231國內旅費</v>
          </cell>
          <cell r="H268" t="str">
            <v>103.10.21</v>
          </cell>
          <cell r="I268">
            <v>0</v>
          </cell>
          <cell r="J268">
            <v>1650</v>
          </cell>
          <cell r="K268">
            <v>0</v>
          </cell>
          <cell r="L268">
            <v>0</v>
          </cell>
          <cell r="N268" t="str">
            <v>T200307</v>
          </cell>
          <cell r="O268" t="str">
            <v>103/10/2李嘉烈主任至亞洲大學參加美感教育工作坊交通費</v>
          </cell>
        </row>
        <row r="269">
          <cell r="A269" t="str">
            <v>103T2017</v>
          </cell>
          <cell r="B269" t="str">
            <v>(51A1)總務處</v>
          </cell>
          <cell r="C269" t="str">
            <v>G000</v>
          </cell>
          <cell r="D269" t="str">
            <v>總務處</v>
          </cell>
          <cell r="E269" t="str">
            <v>T103G0000005- 1</v>
          </cell>
          <cell r="F269" t="str">
            <v>2310國內旅費</v>
          </cell>
          <cell r="G269" t="str">
            <v>51A1-231國內旅費</v>
          </cell>
          <cell r="H269" t="str">
            <v>103.11.06</v>
          </cell>
          <cell r="I269">
            <v>0</v>
          </cell>
          <cell r="J269">
            <v>1650</v>
          </cell>
          <cell r="K269">
            <v>0</v>
          </cell>
          <cell r="L269">
            <v>0</v>
          </cell>
          <cell r="N269" t="str">
            <v>T200327</v>
          </cell>
          <cell r="O269" t="str">
            <v>103/10/23李嘉烈參加台中家商－104年急迫性計劃旅費</v>
          </cell>
        </row>
        <row r="270">
          <cell r="A270" t="str">
            <v>103T2017</v>
          </cell>
          <cell r="B270" t="str">
            <v>(51A1)總務處</v>
          </cell>
          <cell r="C270" t="str">
            <v>G000</v>
          </cell>
          <cell r="D270" t="str">
            <v>總務處</v>
          </cell>
          <cell r="E270" t="str">
            <v>T103G0000006- 1</v>
          </cell>
          <cell r="F270" t="str">
            <v>2310國內旅費</v>
          </cell>
          <cell r="G270" t="str">
            <v>51A1-231國內旅費</v>
          </cell>
          <cell r="H270" t="str">
            <v>103.11.26</v>
          </cell>
          <cell r="I270">
            <v>0</v>
          </cell>
          <cell r="J270">
            <v>3120</v>
          </cell>
          <cell r="K270">
            <v>0</v>
          </cell>
          <cell r="L270">
            <v>0</v>
          </cell>
          <cell r="N270" t="str">
            <v>T200350</v>
          </cell>
          <cell r="O270" t="str">
            <v>103/11/4-11/5李嘉烈主任至大甲高中參加總務主任研習差旅費</v>
          </cell>
        </row>
        <row r="271">
          <cell r="A271" t="str">
            <v>103T2017</v>
          </cell>
          <cell r="B271" t="str">
            <v>(51A1)總務處</v>
          </cell>
          <cell r="C271" t="str">
            <v>G100</v>
          </cell>
          <cell r="D271" t="str">
            <v>庶務組</v>
          </cell>
          <cell r="E271" t="str">
            <v>T103G1000384</v>
          </cell>
          <cell r="F271" t="str">
            <v>2310國內旅費</v>
          </cell>
          <cell r="G271" t="str">
            <v>51A1-231國內旅費</v>
          </cell>
          <cell r="H271" t="str">
            <v>103.12.31</v>
          </cell>
          <cell r="I271">
            <v>0</v>
          </cell>
          <cell r="J271">
            <v>136</v>
          </cell>
          <cell r="K271">
            <v>0</v>
          </cell>
          <cell r="L271">
            <v>0</v>
          </cell>
          <cell r="N271" t="str">
            <v>T300133</v>
          </cell>
          <cell r="O271" t="str">
            <v>張其發103年國立高中等學校公職人員財產申報研習差旅費※品名:火車68*2</v>
          </cell>
        </row>
        <row r="272">
          <cell r="F272" t="str">
            <v>小    計</v>
          </cell>
          <cell r="G272" t="str">
            <v>預算數:        20,000</v>
          </cell>
          <cell r="I272">
            <v>0</v>
          </cell>
          <cell r="J272">
            <v>22520</v>
          </cell>
          <cell r="K272">
            <v>0</v>
          </cell>
          <cell r="L272">
            <v>0</v>
          </cell>
          <cell r="O272" t="str">
            <v>(小計:        22,520) 預算餘額:        -2,520</v>
          </cell>
        </row>
        <row r="273">
          <cell r="B273" t="str">
            <v>計畫合計</v>
          </cell>
          <cell r="G273" t="str">
            <v>預算數:     1,837,200</v>
          </cell>
          <cell r="I273">
            <v>0</v>
          </cell>
          <cell r="J273">
            <v>1829996</v>
          </cell>
          <cell r="K273">
            <v>0</v>
          </cell>
          <cell r="L273">
            <v>0</v>
          </cell>
          <cell r="O273" t="str">
            <v>(小計:     1,829,996) 預算餘額:         7,204</v>
          </cell>
        </row>
        <row r="274">
          <cell r="A274" t="str">
            <v>總    計</v>
          </cell>
          <cell r="I274">
            <v>0</v>
          </cell>
          <cell r="J274">
            <v>1829996</v>
          </cell>
          <cell r="K274">
            <v>0</v>
          </cell>
          <cell r="L274">
            <v>0</v>
          </cell>
          <cell r="O274" t="str">
            <v>(小計:     1,829,996)</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學務"/>
      <sheetName val="輔導"/>
      <sheetName val="圖書"/>
      <sheetName val="總務"/>
      <sheetName val="主計"/>
      <sheetName val="校長室"/>
      <sheetName val="人事室"/>
    </sheetNames>
    <sheetDataSet>
      <sheetData sheetId="0"/>
      <sheetData sheetId="1"/>
      <sheetData sheetId="2"/>
      <sheetData sheetId="3">
        <row r="4">
          <cell r="A4" t="str">
            <v>計畫代碼及名稱</v>
          </cell>
          <cell r="C4" t="str">
            <v>請購單位</v>
          </cell>
          <cell r="E4" t="str">
            <v>案件編號</v>
          </cell>
          <cell r="F4" t="str">
            <v>經費用途</v>
          </cell>
          <cell r="G4" t="str">
            <v>預算科目</v>
          </cell>
          <cell r="H4" t="str">
            <v>核銷日期</v>
          </cell>
          <cell r="I4" t="str">
            <v>請購未銷數</v>
          </cell>
          <cell r="J4" t="str">
            <v>報銷金額</v>
          </cell>
          <cell r="K4" t="str">
            <v>暫付金額</v>
          </cell>
          <cell r="L4" t="str">
            <v>轉帳收支</v>
          </cell>
          <cell r="M4" t="str">
            <v>審核</v>
          </cell>
          <cell r="N4" t="str">
            <v>傳票號</v>
          </cell>
          <cell r="O4" t="str">
            <v>摘  要</v>
          </cell>
        </row>
        <row r="5">
          <cell r="A5" t="str">
            <v>103T2017</v>
          </cell>
          <cell r="B5" t="str">
            <v>(51A1)總務處</v>
          </cell>
          <cell r="C5" t="str">
            <v>G300</v>
          </cell>
          <cell r="D5" t="str">
            <v>文書組</v>
          </cell>
          <cell r="E5" t="str">
            <v>T103G3000003- 1</v>
          </cell>
          <cell r="F5" t="str">
            <v>2001業務費</v>
          </cell>
          <cell r="G5" t="str">
            <v>51A1-321辦公（事務）用品</v>
          </cell>
          <cell r="H5" t="str">
            <v>103.01.10</v>
          </cell>
          <cell r="I5">
            <v>0</v>
          </cell>
          <cell r="J5">
            <v>7400</v>
          </cell>
          <cell r="K5">
            <v>0</v>
          </cell>
          <cell r="L5">
            <v>0</v>
          </cell>
          <cell r="N5" t="str">
            <v>T200007</v>
          </cell>
          <cell r="O5" t="str">
            <v>公文承辦歸檔用※品名:檔卷封底面(上下二片)A4...等</v>
          </cell>
        </row>
        <row r="6">
          <cell r="A6" t="str">
            <v>103T2017</v>
          </cell>
          <cell r="B6" t="str">
            <v>(51A1)總務處</v>
          </cell>
          <cell r="C6" t="str">
            <v>G100</v>
          </cell>
          <cell r="D6" t="str">
            <v>庶務組</v>
          </cell>
          <cell r="E6" t="str">
            <v>T103G1000008- 1</v>
          </cell>
          <cell r="F6" t="str">
            <v>2001業務費</v>
          </cell>
          <cell r="G6" t="str">
            <v>51A1-255機械及設備修護費</v>
          </cell>
          <cell r="H6" t="str">
            <v>103.01.20</v>
          </cell>
          <cell r="I6">
            <v>0</v>
          </cell>
          <cell r="J6">
            <v>6500</v>
          </cell>
          <cell r="K6">
            <v>0</v>
          </cell>
          <cell r="L6">
            <v>0</v>
          </cell>
          <cell r="N6" t="str">
            <v>T200010</v>
          </cell>
          <cell r="O6" t="str">
            <v>松炎樓廣播主機維修※品名:廣播主機內-後級放大器機板損壞更新...等</v>
          </cell>
        </row>
        <row r="7">
          <cell r="A7" t="str">
            <v>103T2017</v>
          </cell>
          <cell r="B7" t="str">
            <v>(51A1)總務處</v>
          </cell>
          <cell r="C7" t="str">
            <v>G100</v>
          </cell>
          <cell r="D7" t="str">
            <v>庶務組</v>
          </cell>
          <cell r="E7" t="str">
            <v>T103G1000011- 1</v>
          </cell>
          <cell r="F7" t="str">
            <v>2001業務費</v>
          </cell>
          <cell r="G7" t="str">
            <v>51A1-312物料</v>
          </cell>
          <cell r="H7" t="str">
            <v>103.01.20</v>
          </cell>
          <cell r="I7">
            <v>0</v>
          </cell>
          <cell r="J7">
            <v>17600</v>
          </cell>
          <cell r="K7">
            <v>0</v>
          </cell>
          <cell r="L7">
            <v>0</v>
          </cell>
          <cell r="N7" t="str">
            <v>T200010</v>
          </cell>
          <cell r="O7" t="str">
            <v>科教大樓懸吊式滅火器更換藥紛※品名:懸吊式滅火器更換藥紛</v>
          </cell>
        </row>
        <row r="8">
          <cell r="A8" t="str">
            <v>103T2017</v>
          </cell>
          <cell r="B8" t="str">
            <v>(51A1)總務處</v>
          </cell>
          <cell r="C8" t="str">
            <v>G100</v>
          </cell>
          <cell r="D8" t="str">
            <v>庶務組</v>
          </cell>
          <cell r="E8" t="str">
            <v>T103G1000010- 1</v>
          </cell>
          <cell r="F8" t="str">
            <v>2001業務費</v>
          </cell>
          <cell r="G8" t="str">
            <v>51A1-287委託檢驗(定)試驗認證費</v>
          </cell>
          <cell r="H8" t="str">
            <v>103.01.27</v>
          </cell>
          <cell r="I8">
            <v>0</v>
          </cell>
          <cell r="J8">
            <v>3200</v>
          </cell>
          <cell r="K8">
            <v>0</v>
          </cell>
          <cell r="L8">
            <v>0</v>
          </cell>
          <cell r="N8" t="str">
            <v>T200018</v>
          </cell>
          <cell r="O8" t="str">
            <v>飲用水定期檢驗※品名:飲用水定期檢驗</v>
          </cell>
        </row>
        <row r="9">
          <cell r="A9" t="str">
            <v>103T2017</v>
          </cell>
          <cell r="B9" t="str">
            <v>(51A1)總務處</v>
          </cell>
          <cell r="C9" t="str">
            <v>G100</v>
          </cell>
          <cell r="D9" t="str">
            <v>庶務組</v>
          </cell>
          <cell r="E9" t="str">
            <v>T103G1000012</v>
          </cell>
          <cell r="F9" t="str">
            <v>2001業務費</v>
          </cell>
          <cell r="G9" t="str">
            <v>51A1-257什項設備修護費</v>
          </cell>
          <cell r="H9" t="str">
            <v>103.01.27</v>
          </cell>
          <cell r="I9">
            <v>0</v>
          </cell>
          <cell r="J9">
            <v>95</v>
          </cell>
          <cell r="K9">
            <v>0</v>
          </cell>
          <cell r="L9">
            <v>0</v>
          </cell>
          <cell r="N9" t="str">
            <v>T200018</v>
          </cell>
          <cell r="O9" t="str">
            <v>松炎樓地下室鐵捲門維修零件※品名:電容器</v>
          </cell>
        </row>
        <row r="10">
          <cell r="A10" t="str">
            <v>103T2017</v>
          </cell>
          <cell r="B10" t="str">
            <v>(51A1)總務處</v>
          </cell>
          <cell r="C10" t="str">
            <v>G100</v>
          </cell>
          <cell r="D10" t="str">
            <v>庶務組</v>
          </cell>
          <cell r="E10" t="str">
            <v>T103G1000013</v>
          </cell>
          <cell r="F10" t="str">
            <v>2001業務費</v>
          </cell>
          <cell r="G10" t="str">
            <v>51A1-257什項設備修護費</v>
          </cell>
          <cell r="H10" t="str">
            <v>103.01.27</v>
          </cell>
          <cell r="I10">
            <v>0</v>
          </cell>
          <cell r="J10">
            <v>600</v>
          </cell>
          <cell r="K10">
            <v>0</v>
          </cell>
          <cell r="L10">
            <v>0</v>
          </cell>
          <cell r="N10" t="str">
            <v>T200018</v>
          </cell>
          <cell r="O10" t="str">
            <v>人事室前飲水機維修零件※品名:高壓開關</v>
          </cell>
        </row>
        <row r="11">
          <cell r="A11" t="str">
            <v>103T2017</v>
          </cell>
          <cell r="B11" t="str">
            <v>(51A1)總務處</v>
          </cell>
          <cell r="C11" t="str">
            <v>G100</v>
          </cell>
          <cell r="D11" t="str">
            <v>庶務組</v>
          </cell>
          <cell r="E11" t="str">
            <v>T103G1000014- 1</v>
          </cell>
          <cell r="F11" t="str">
            <v>2001業務費</v>
          </cell>
          <cell r="G11" t="str">
            <v>51A1-312物料</v>
          </cell>
          <cell r="H11" t="str">
            <v>103.01.27</v>
          </cell>
          <cell r="I11">
            <v>0</v>
          </cell>
          <cell r="J11">
            <v>2010</v>
          </cell>
          <cell r="K11">
            <v>0</v>
          </cell>
          <cell r="L11">
            <v>0</v>
          </cell>
          <cell r="N11" t="str">
            <v>T200018</v>
          </cell>
          <cell r="O11" t="str">
            <v>校長室掛圖用※品名:軌道10尺...等</v>
          </cell>
        </row>
        <row r="12">
          <cell r="A12" t="str">
            <v>103T2017</v>
          </cell>
          <cell r="B12" t="str">
            <v>(51A1)總務處</v>
          </cell>
          <cell r="C12" t="str">
            <v>G100</v>
          </cell>
          <cell r="D12" t="str">
            <v>庶務組</v>
          </cell>
          <cell r="E12" t="str">
            <v>T103G1000015</v>
          </cell>
          <cell r="F12" t="str">
            <v>2001業務費</v>
          </cell>
          <cell r="G12" t="str">
            <v>51A1-257什項設備修護費</v>
          </cell>
          <cell r="H12" t="str">
            <v>103.01.27</v>
          </cell>
          <cell r="I12">
            <v>0</v>
          </cell>
          <cell r="J12">
            <v>800</v>
          </cell>
          <cell r="K12">
            <v>0</v>
          </cell>
          <cell r="L12">
            <v>0</v>
          </cell>
          <cell r="N12" t="str">
            <v>T200018</v>
          </cell>
          <cell r="O12" t="str">
            <v>人事室前飲水機維修零件※品名:進水電磁閥</v>
          </cell>
        </row>
        <row r="13">
          <cell r="A13" t="str">
            <v>103T2017</v>
          </cell>
          <cell r="B13" t="str">
            <v>(51A1)總務處</v>
          </cell>
          <cell r="C13" t="str">
            <v>G100</v>
          </cell>
          <cell r="D13" t="str">
            <v>庶務組</v>
          </cell>
          <cell r="E13" t="str">
            <v>T103G1000016</v>
          </cell>
          <cell r="F13" t="str">
            <v>2001業務費</v>
          </cell>
          <cell r="G13" t="str">
            <v>51A1-32Y其他</v>
          </cell>
          <cell r="H13" t="str">
            <v>103.01.27</v>
          </cell>
          <cell r="I13">
            <v>0</v>
          </cell>
          <cell r="J13">
            <v>800</v>
          </cell>
          <cell r="K13">
            <v>0</v>
          </cell>
          <cell r="L13">
            <v>0</v>
          </cell>
          <cell r="N13" t="str">
            <v>T200018</v>
          </cell>
          <cell r="O13" t="str">
            <v>桌巾淸洗各項活動佈置用※品名:桌巾淸洗</v>
          </cell>
        </row>
        <row r="14">
          <cell r="A14" t="str">
            <v>103T2017</v>
          </cell>
          <cell r="B14" t="str">
            <v>(51A1)總務處</v>
          </cell>
          <cell r="C14" t="str">
            <v>G300</v>
          </cell>
          <cell r="D14" t="str">
            <v>文書組</v>
          </cell>
          <cell r="E14" t="str">
            <v>T103G3000002- 1</v>
          </cell>
          <cell r="F14" t="str">
            <v>2001業務費</v>
          </cell>
          <cell r="G14" t="str">
            <v>51A1-451什項設備租金</v>
          </cell>
          <cell r="H14" t="str">
            <v>103.02.05</v>
          </cell>
          <cell r="I14">
            <v>0</v>
          </cell>
          <cell r="J14">
            <v>4500</v>
          </cell>
          <cell r="K14">
            <v>0</v>
          </cell>
          <cell r="L14">
            <v>0</v>
          </cell>
          <cell r="N14" t="str">
            <v>T200022</v>
          </cell>
          <cell r="O14" t="str">
            <v>1月-總務處影印機影印公文用(103.1.1－12.31)※品名:影印機租賃(續約)</v>
          </cell>
        </row>
        <row r="15">
          <cell r="A15" t="str">
            <v>103T2017</v>
          </cell>
          <cell r="B15" t="str">
            <v>(51A1)總務處</v>
          </cell>
          <cell r="C15" t="str">
            <v>G100</v>
          </cell>
          <cell r="D15" t="str">
            <v>庶務組</v>
          </cell>
          <cell r="E15" t="str">
            <v>T103G1000026</v>
          </cell>
          <cell r="F15" t="str">
            <v>2001業務費</v>
          </cell>
          <cell r="G15" t="str">
            <v>51A1-214工作場所水費</v>
          </cell>
          <cell r="H15" t="str">
            <v>103.02.11</v>
          </cell>
          <cell r="I15">
            <v>0</v>
          </cell>
          <cell r="J15">
            <v>53778</v>
          </cell>
          <cell r="K15">
            <v>0</v>
          </cell>
          <cell r="L15">
            <v>0</v>
          </cell>
          <cell r="N15" t="str">
            <v>T200027</v>
          </cell>
          <cell r="O15" t="str">
            <v>自來水費※品名:自來水費</v>
          </cell>
        </row>
        <row r="16">
          <cell r="A16" t="str">
            <v>103T2017</v>
          </cell>
          <cell r="B16" t="str">
            <v>(51A1)總務處</v>
          </cell>
          <cell r="C16" t="str">
            <v>G100</v>
          </cell>
          <cell r="D16" t="str">
            <v>庶務組</v>
          </cell>
          <cell r="E16" t="str">
            <v>T103G1000004- 1</v>
          </cell>
          <cell r="F16" t="str">
            <v>2001業務費</v>
          </cell>
          <cell r="G16" t="str">
            <v>51A1-279外包費</v>
          </cell>
          <cell r="H16" t="str">
            <v>103.02.13</v>
          </cell>
          <cell r="I16">
            <v>0</v>
          </cell>
          <cell r="J16">
            <v>47486</v>
          </cell>
          <cell r="K16">
            <v>0</v>
          </cell>
          <cell r="L16">
            <v>0</v>
          </cell>
          <cell r="N16" t="str">
            <v>T200031</v>
          </cell>
          <cell r="O16" t="str">
            <v>1月-校園保全(103.1.1－12.31)※品名:保全...等</v>
          </cell>
        </row>
        <row r="17">
          <cell r="A17" t="str">
            <v>103T2017</v>
          </cell>
          <cell r="B17" t="str">
            <v>(51A1)總務處</v>
          </cell>
          <cell r="C17" t="str">
            <v>G100</v>
          </cell>
          <cell r="D17" t="str">
            <v>庶務組</v>
          </cell>
          <cell r="E17" t="str">
            <v>T103G1000002- 1</v>
          </cell>
          <cell r="F17" t="str">
            <v>2001業務費</v>
          </cell>
          <cell r="G17" t="str">
            <v>51A1-255機械及設備修護費</v>
          </cell>
          <cell r="H17" t="str">
            <v>103.02.17</v>
          </cell>
          <cell r="I17">
            <v>0</v>
          </cell>
          <cell r="J17">
            <v>3000</v>
          </cell>
          <cell r="K17">
            <v>0</v>
          </cell>
          <cell r="L17">
            <v>0</v>
          </cell>
          <cell r="N17" t="str">
            <v>T200037</v>
          </cell>
          <cell r="O17" t="str">
            <v>1月-科教大樓電梯維護費(103.1.1－12.31)※品名:電梯維護費</v>
          </cell>
        </row>
        <row r="18">
          <cell r="A18" t="str">
            <v>103T2017</v>
          </cell>
          <cell r="B18" t="str">
            <v>(51A1)總務處</v>
          </cell>
          <cell r="C18" t="str">
            <v>G100</v>
          </cell>
          <cell r="D18" t="str">
            <v>庶務組</v>
          </cell>
          <cell r="E18" t="str">
            <v>T103G1000009- 1</v>
          </cell>
          <cell r="F18" t="str">
            <v>2001業務費</v>
          </cell>
          <cell r="G18" t="str">
            <v>51A1-257什項設備修護費</v>
          </cell>
          <cell r="H18" t="str">
            <v>103.02.17</v>
          </cell>
          <cell r="I18">
            <v>0</v>
          </cell>
          <cell r="J18">
            <v>2500</v>
          </cell>
          <cell r="K18">
            <v>0</v>
          </cell>
          <cell r="L18">
            <v>0</v>
          </cell>
          <cell r="N18" t="str">
            <v>T200037</v>
          </cell>
          <cell r="O18" t="str">
            <v>碎紙機維修更換刀棒組※品名:碎紙機維修更換刀棒組</v>
          </cell>
        </row>
        <row r="19">
          <cell r="A19" t="str">
            <v>103T2017</v>
          </cell>
          <cell r="B19" t="str">
            <v>(51A1)總務處</v>
          </cell>
          <cell r="C19" t="str">
            <v>G100</v>
          </cell>
          <cell r="D19" t="str">
            <v>庶務組</v>
          </cell>
          <cell r="E19" t="str">
            <v>T103G1000023- 1</v>
          </cell>
          <cell r="F19" t="str">
            <v>2001業務費</v>
          </cell>
          <cell r="G19" t="str">
            <v>51A1-217氣體費</v>
          </cell>
          <cell r="H19" t="str">
            <v>103.02.17</v>
          </cell>
          <cell r="I19">
            <v>0</v>
          </cell>
          <cell r="J19">
            <v>525</v>
          </cell>
          <cell r="K19">
            <v>0</v>
          </cell>
          <cell r="L19">
            <v>0</v>
          </cell>
          <cell r="N19" t="str">
            <v>T200037</v>
          </cell>
          <cell r="O19" t="str">
            <v>天然氣1月份游泳池用※品名:天然氣1月份</v>
          </cell>
        </row>
        <row r="20">
          <cell r="A20" t="str">
            <v>103T2017</v>
          </cell>
          <cell r="B20" t="str">
            <v>(51A1)總務處</v>
          </cell>
          <cell r="C20" t="str">
            <v>G100</v>
          </cell>
          <cell r="D20" t="str">
            <v>庶務組</v>
          </cell>
          <cell r="E20" t="str">
            <v>T103G1000027- 1</v>
          </cell>
          <cell r="F20" t="str">
            <v>2001業務費</v>
          </cell>
          <cell r="G20" t="str">
            <v>51A1-312物料</v>
          </cell>
          <cell r="H20" t="str">
            <v>103.02.17</v>
          </cell>
          <cell r="I20">
            <v>0</v>
          </cell>
          <cell r="J20">
            <v>2835</v>
          </cell>
          <cell r="K20">
            <v>0</v>
          </cell>
          <cell r="L20">
            <v>0</v>
          </cell>
          <cell r="N20" t="str">
            <v>T200037</v>
          </cell>
          <cell r="O20" t="str">
            <v>科教大樓花圃用※品名:路緣石...等</v>
          </cell>
        </row>
        <row r="21">
          <cell r="A21" t="str">
            <v>103T2017</v>
          </cell>
          <cell r="B21" t="str">
            <v>(51A1)總務處</v>
          </cell>
          <cell r="C21" t="str">
            <v>G100</v>
          </cell>
          <cell r="D21" t="str">
            <v>庶務組</v>
          </cell>
          <cell r="E21" t="str">
            <v>T103G1000034</v>
          </cell>
          <cell r="F21" t="str">
            <v>2001業務費</v>
          </cell>
          <cell r="G21" t="str">
            <v>51A1-257什項設備修護費</v>
          </cell>
          <cell r="H21" t="str">
            <v>103.02.17</v>
          </cell>
          <cell r="I21">
            <v>0</v>
          </cell>
          <cell r="J21">
            <v>950</v>
          </cell>
          <cell r="K21">
            <v>0</v>
          </cell>
          <cell r="L21">
            <v>0</v>
          </cell>
          <cell r="N21" t="str">
            <v>T200037</v>
          </cell>
          <cell r="O21" t="str">
            <v>公務機車維修※品名:高速胎...等</v>
          </cell>
        </row>
        <row r="22">
          <cell r="A22" t="str">
            <v>103T2017</v>
          </cell>
          <cell r="B22" t="str">
            <v>(51A1)總務處</v>
          </cell>
          <cell r="C22" t="str">
            <v>G100</v>
          </cell>
          <cell r="D22" t="str">
            <v>庶務組</v>
          </cell>
          <cell r="E22" t="str">
            <v>T103G1000025- 1</v>
          </cell>
          <cell r="F22" t="str">
            <v>2001業務費</v>
          </cell>
          <cell r="G22" t="str">
            <v>51A1-312物料</v>
          </cell>
          <cell r="H22" t="str">
            <v>103.02.19</v>
          </cell>
          <cell r="I22">
            <v>0</v>
          </cell>
          <cell r="J22">
            <v>3200</v>
          </cell>
          <cell r="K22">
            <v>0</v>
          </cell>
          <cell r="L22">
            <v>0</v>
          </cell>
          <cell r="N22" t="str">
            <v>T200040</v>
          </cell>
          <cell r="O22" t="str">
            <v>人文大樓東側緩降機固定架損壞更新※品名:緩降機固定架...等</v>
          </cell>
        </row>
        <row r="23">
          <cell r="A23" t="str">
            <v>103T2017</v>
          </cell>
          <cell r="B23" t="str">
            <v>(51A1)總務處</v>
          </cell>
          <cell r="C23" t="str">
            <v>G100</v>
          </cell>
          <cell r="D23" t="str">
            <v>庶務組</v>
          </cell>
          <cell r="E23" t="str">
            <v>T103G1000037- 1</v>
          </cell>
          <cell r="F23" t="str">
            <v>2001業務費</v>
          </cell>
          <cell r="G23" t="str">
            <v>51A1-312物料</v>
          </cell>
          <cell r="H23" t="str">
            <v>103.02.19</v>
          </cell>
          <cell r="I23">
            <v>0</v>
          </cell>
          <cell r="J23">
            <v>10000</v>
          </cell>
          <cell r="K23">
            <v>0</v>
          </cell>
          <cell r="L23">
            <v>0</v>
          </cell>
          <cell r="N23" t="str">
            <v>T200040</v>
          </cell>
          <cell r="O23" t="str">
            <v>滅火器充壓換藥※品名:10磅手提式ABC乾粉滅火器充壓加藥...等</v>
          </cell>
        </row>
        <row r="24">
          <cell r="A24" t="str">
            <v>103T2017</v>
          </cell>
          <cell r="B24" t="str">
            <v>(51A1)總務處</v>
          </cell>
          <cell r="C24" t="str">
            <v>G100</v>
          </cell>
          <cell r="D24" t="str">
            <v>庶務組</v>
          </cell>
          <cell r="E24" t="str">
            <v>T103G1000021- 1</v>
          </cell>
          <cell r="F24" t="str">
            <v>2001業務費</v>
          </cell>
          <cell r="G24" t="str">
            <v>51A1-252一般房屋修護費</v>
          </cell>
          <cell r="H24" t="str">
            <v>103.02.25</v>
          </cell>
          <cell r="I24">
            <v>0</v>
          </cell>
          <cell r="J24">
            <v>16800</v>
          </cell>
          <cell r="K24">
            <v>0</v>
          </cell>
          <cell r="L24">
            <v>0</v>
          </cell>
          <cell r="N24" t="str">
            <v>T200050</v>
          </cell>
          <cell r="O24" t="str">
            <v>人文大樓3樓廁所入口處水管破裂漏水※品名:3樓女廁庫房樓板滲水維修...等</v>
          </cell>
        </row>
        <row r="25">
          <cell r="A25" t="str">
            <v>103T2017</v>
          </cell>
          <cell r="B25" t="str">
            <v>(51A1)總務處</v>
          </cell>
          <cell r="C25" t="str">
            <v>G100</v>
          </cell>
          <cell r="D25" t="str">
            <v>庶務組</v>
          </cell>
          <cell r="E25" t="str">
            <v>T103G1000043- 1</v>
          </cell>
          <cell r="F25" t="str">
            <v>2001業務費</v>
          </cell>
          <cell r="G25" t="str">
            <v>51A1-312物料</v>
          </cell>
          <cell r="H25" t="str">
            <v>103.02.25</v>
          </cell>
          <cell r="I25">
            <v>0</v>
          </cell>
          <cell r="J25">
            <v>12463</v>
          </cell>
          <cell r="K25">
            <v>0</v>
          </cell>
          <cell r="L25">
            <v>0</v>
          </cell>
          <cell r="N25" t="str">
            <v>T200050</v>
          </cell>
          <cell r="O25" t="str">
            <v>水溝防蚊.水管及全校各項什項設備維修用※品名:三通等如附件</v>
          </cell>
        </row>
        <row r="26">
          <cell r="A26" t="str">
            <v>103T2017</v>
          </cell>
          <cell r="B26" t="str">
            <v>(51A1)總務處</v>
          </cell>
          <cell r="C26" t="str">
            <v>G100</v>
          </cell>
          <cell r="D26" t="str">
            <v>庶務組</v>
          </cell>
          <cell r="E26" t="str">
            <v>T103G1000038</v>
          </cell>
          <cell r="F26" t="str">
            <v>2001業務費</v>
          </cell>
          <cell r="G26" t="str">
            <v>51A1-314油脂</v>
          </cell>
          <cell r="H26" t="str">
            <v>103.03.01</v>
          </cell>
          <cell r="I26">
            <v>0</v>
          </cell>
          <cell r="J26">
            <v>780</v>
          </cell>
          <cell r="K26">
            <v>0</v>
          </cell>
          <cell r="L26">
            <v>0</v>
          </cell>
          <cell r="N26" t="str">
            <v>T200054</v>
          </cell>
          <cell r="O26" t="str">
            <v>割草機用※品名:機油</v>
          </cell>
        </row>
        <row r="27">
          <cell r="A27" t="str">
            <v>103T2017</v>
          </cell>
          <cell r="B27" t="str">
            <v>(51A1)總務處</v>
          </cell>
          <cell r="C27" t="str">
            <v>G100</v>
          </cell>
          <cell r="D27" t="str">
            <v>庶務組</v>
          </cell>
          <cell r="E27" t="str">
            <v>T103G1000044</v>
          </cell>
          <cell r="F27" t="str">
            <v>2001業務費</v>
          </cell>
          <cell r="G27" t="str">
            <v>51A1-32Y其他</v>
          </cell>
          <cell r="H27" t="str">
            <v>103.03.01</v>
          </cell>
          <cell r="I27">
            <v>0</v>
          </cell>
          <cell r="J27">
            <v>1688</v>
          </cell>
          <cell r="K27">
            <v>0</v>
          </cell>
          <cell r="L27">
            <v>0</v>
          </cell>
          <cell r="N27" t="str">
            <v>T200054</v>
          </cell>
          <cell r="O27" t="str">
            <v>各處室電話清潔※品名:電話清潔</v>
          </cell>
        </row>
        <row r="28">
          <cell r="A28" t="str">
            <v>103T2017</v>
          </cell>
          <cell r="B28" t="str">
            <v>(51A1)總務處</v>
          </cell>
          <cell r="C28" t="str">
            <v>G100</v>
          </cell>
          <cell r="D28" t="str">
            <v>庶務組</v>
          </cell>
          <cell r="E28" t="str">
            <v>T103G1000048</v>
          </cell>
          <cell r="F28" t="str">
            <v>2001業務費</v>
          </cell>
          <cell r="G28" t="str">
            <v>51A1-323農業與園藝用品及環境美化費</v>
          </cell>
          <cell r="H28" t="str">
            <v>103.03.01</v>
          </cell>
          <cell r="I28">
            <v>0</v>
          </cell>
          <cell r="J28">
            <v>1200</v>
          </cell>
          <cell r="K28">
            <v>0</v>
          </cell>
          <cell r="L28">
            <v>0</v>
          </cell>
          <cell r="N28" t="str">
            <v>T200054</v>
          </cell>
          <cell r="O28" t="str">
            <v>美化校園※品名:草花（瑪格麗特）</v>
          </cell>
        </row>
        <row r="29">
          <cell r="A29" t="str">
            <v>103T2017</v>
          </cell>
          <cell r="B29" t="str">
            <v>(51A1)總務處</v>
          </cell>
          <cell r="C29" t="str">
            <v>G300</v>
          </cell>
          <cell r="D29" t="str">
            <v>文書組</v>
          </cell>
          <cell r="E29" t="str">
            <v>T103G3000005- 1</v>
          </cell>
          <cell r="F29" t="str">
            <v>2001業務費</v>
          </cell>
          <cell r="G29" t="str">
            <v>51A1-221郵費</v>
          </cell>
          <cell r="H29" t="str">
            <v>103.03.01</v>
          </cell>
          <cell r="I29">
            <v>0</v>
          </cell>
          <cell r="J29">
            <v>9000</v>
          </cell>
          <cell r="K29">
            <v>0</v>
          </cell>
          <cell r="L29">
            <v>0</v>
          </cell>
          <cell r="N29" t="str">
            <v>T200054</v>
          </cell>
          <cell r="O29" t="str">
            <v>郵寄公文用※品名:25元郵票...等</v>
          </cell>
        </row>
        <row r="30">
          <cell r="A30" t="str">
            <v>103T2017</v>
          </cell>
          <cell r="B30" t="str">
            <v>(51A1)總務處</v>
          </cell>
          <cell r="C30" t="str">
            <v>G100</v>
          </cell>
          <cell r="D30" t="str">
            <v>庶務組</v>
          </cell>
          <cell r="E30" t="str">
            <v>T103G1000039- 1</v>
          </cell>
          <cell r="F30" t="str">
            <v>2001業務費</v>
          </cell>
          <cell r="G30" t="str">
            <v>51A1-255機械及設備修護費</v>
          </cell>
          <cell r="H30" t="str">
            <v>103.03.03</v>
          </cell>
          <cell r="I30">
            <v>0</v>
          </cell>
          <cell r="J30">
            <v>8190</v>
          </cell>
          <cell r="K30">
            <v>0</v>
          </cell>
          <cell r="L30">
            <v>0</v>
          </cell>
          <cell r="N30" t="str">
            <v>T200058</v>
          </cell>
          <cell r="O30" t="str">
            <v>東側門損壞維修※品名:減速馬達換減速機及鍊條拆除及安裝...等</v>
          </cell>
        </row>
        <row r="31">
          <cell r="A31" t="str">
            <v>103T2017</v>
          </cell>
          <cell r="B31" t="str">
            <v>(51A1)總務處</v>
          </cell>
          <cell r="C31" t="str">
            <v>G100</v>
          </cell>
          <cell r="D31" t="str">
            <v>庶務組</v>
          </cell>
          <cell r="E31" t="str">
            <v>T103G1000003- 1</v>
          </cell>
          <cell r="F31" t="str">
            <v>2001業務費</v>
          </cell>
          <cell r="G31" t="str">
            <v>51A1-255機械及設備修護費</v>
          </cell>
          <cell r="H31" t="str">
            <v>103.03.04</v>
          </cell>
          <cell r="I31">
            <v>0</v>
          </cell>
          <cell r="J31">
            <v>16600</v>
          </cell>
          <cell r="K31">
            <v>0</v>
          </cell>
          <cell r="L31">
            <v>0</v>
          </cell>
          <cell r="N31" t="str">
            <v>T200059</v>
          </cell>
          <cell r="O31" t="str">
            <v>1-2月-行政大樓.圖書館.松炎樓電梯維護費(103.1.1－12.31)※品名:電梯維護費</v>
          </cell>
        </row>
        <row r="32">
          <cell r="A32" t="str">
            <v>103T2017</v>
          </cell>
          <cell r="B32" t="str">
            <v>(51A1)總務處</v>
          </cell>
          <cell r="C32" t="str">
            <v>G100</v>
          </cell>
          <cell r="D32" t="str">
            <v>庶務組</v>
          </cell>
          <cell r="E32" t="str">
            <v>T103G1000004- 2</v>
          </cell>
          <cell r="F32" t="str">
            <v>2001業務費</v>
          </cell>
          <cell r="G32" t="str">
            <v>51A1-279外包費</v>
          </cell>
          <cell r="H32" t="str">
            <v>103.03.04</v>
          </cell>
          <cell r="I32">
            <v>0</v>
          </cell>
          <cell r="J32">
            <v>47486</v>
          </cell>
          <cell r="K32">
            <v>0</v>
          </cell>
          <cell r="L32">
            <v>0</v>
          </cell>
          <cell r="N32" t="str">
            <v>T200059</v>
          </cell>
          <cell r="O32" t="str">
            <v>2月-校園保全(103.1.1－12.31)※品名:保全...等</v>
          </cell>
        </row>
        <row r="33">
          <cell r="A33" t="str">
            <v>103T2017</v>
          </cell>
          <cell r="B33" t="str">
            <v>(51A1)總務處</v>
          </cell>
          <cell r="C33" t="str">
            <v>G100</v>
          </cell>
          <cell r="D33" t="str">
            <v>庶務組</v>
          </cell>
          <cell r="E33" t="str">
            <v>T103G1000022- 1</v>
          </cell>
          <cell r="F33" t="str">
            <v>2001業務費</v>
          </cell>
          <cell r="G33" t="str">
            <v>5131-321辦公（事務）用品</v>
          </cell>
          <cell r="H33" t="str">
            <v>103.03.05</v>
          </cell>
          <cell r="I33">
            <v>0</v>
          </cell>
          <cell r="J33">
            <v>6500</v>
          </cell>
          <cell r="K33">
            <v>0</v>
          </cell>
          <cell r="L33">
            <v>0</v>
          </cell>
          <cell r="N33" t="str">
            <v>T200060</v>
          </cell>
          <cell r="O33" t="str">
            <v>3樓會議室喇叭損壞更新※品名:喇叭及掛架</v>
          </cell>
        </row>
        <row r="34">
          <cell r="A34" t="str">
            <v>103T2017</v>
          </cell>
          <cell r="B34" t="str">
            <v>(51A1)總務處</v>
          </cell>
          <cell r="C34" t="str">
            <v>G100</v>
          </cell>
          <cell r="D34" t="str">
            <v>庶務組</v>
          </cell>
          <cell r="E34" t="str">
            <v>T103G1000057- 1</v>
          </cell>
          <cell r="F34" t="str">
            <v>2001業務費</v>
          </cell>
          <cell r="G34" t="str">
            <v>51A1-312物料</v>
          </cell>
          <cell r="H34" t="str">
            <v>103.03.05</v>
          </cell>
          <cell r="I34">
            <v>0</v>
          </cell>
          <cell r="J34">
            <v>37500</v>
          </cell>
          <cell r="K34">
            <v>0</v>
          </cell>
          <cell r="L34">
            <v>0</v>
          </cell>
          <cell r="N34" t="str">
            <v>T200060</v>
          </cell>
          <cell r="O34" t="str">
            <v>飲水機更換濾材用※品名:第一道PP纖維濾心等如附件</v>
          </cell>
        </row>
        <row r="35">
          <cell r="A35" t="str">
            <v>103T2017</v>
          </cell>
          <cell r="B35" t="str">
            <v>(51A1)總務處</v>
          </cell>
          <cell r="C35" t="str">
            <v>G300</v>
          </cell>
          <cell r="D35" t="str">
            <v>文書組</v>
          </cell>
          <cell r="E35" t="str">
            <v>T103G3000004- 1</v>
          </cell>
          <cell r="F35" t="str">
            <v>2001業務費</v>
          </cell>
          <cell r="G35" t="str">
            <v>51A1-321辦公（事務）用品</v>
          </cell>
          <cell r="H35" t="str">
            <v>103.03.05</v>
          </cell>
          <cell r="I35">
            <v>0</v>
          </cell>
          <cell r="J35">
            <v>10500</v>
          </cell>
          <cell r="K35">
            <v>0</v>
          </cell>
          <cell r="L35">
            <v>0</v>
          </cell>
          <cell r="N35" t="str">
            <v>T200060</v>
          </cell>
          <cell r="O35" t="str">
            <v>檔案歸檔用卷盒※品名:檔案歸檔用卷盒</v>
          </cell>
        </row>
        <row r="36">
          <cell r="A36" t="str">
            <v>103T2017</v>
          </cell>
          <cell r="B36" t="str">
            <v>(51A1)總務處</v>
          </cell>
          <cell r="C36" t="str">
            <v>G100</v>
          </cell>
          <cell r="D36" t="str">
            <v>庶務組</v>
          </cell>
          <cell r="E36" t="str">
            <v>T103G1000002- 2</v>
          </cell>
          <cell r="F36" t="str">
            <v>2001業務費</v>
          </cell>
          <cell r="G36" t="str">
            <v>51A1-255機械及設備修護費</v>
          </cell>
          <cell r="H36" t="str">
            <v>103.03.07</v>
          </cell>
          <cell r="I36">
            <v>0</v>
          </cell>
          <cell r="J36">
            <v>3000</v>
          </cell>
          <cell r="K36">
            <v>0</v>
          </cell>
          <cell r="L36">
            <v>0</v>
          </cell>
          <cell r="N36" t="str">
            <v>T200063</v>
          </cell>
          <cell r="O36" t="str">
            <v>2月-科教大樓電梯維護費(103.1.1－12.31)※品名:電梯維護費</v>
          </cell>
        </row>
        <row r="37">
          <cell r="A37" t="str">
            <v>103T2017</v>
          </cell>
          <cell r="B37" t="str">
            <v>(51A1)總務處</v>
          </cell>
          <cell r="C37" t="str">
            <v>G100</v>
          </cell>
          <cell r="D37" t="str">
            <v>庶務組</v>
          </cell>
          <cell r="E37" t="str">
            <v>T103G1000035- 1</v>
          </cell>
          <cell r="F37" t="str">
            <v>2001業務費</v>
          </cell>
          <cell r="G37" t="str">
            <v>51A1-257什項設備修護費</v>
          </cell>
          <cell r="H37" t="str">
            <v>103.03.07</v>
          </cell>
          <cell r="I37">
            <v>0</v>
          </cell>
          <cell r="J37">
            <v>5581</v>
          </cell>
          <cell r="K37">
            <v>0</v>
          </cell>
          <cell r="L37">
            <v>0</v>
          </cell>
          <cell r="N37" t="str">
            <v>T200063</v>
          </cell>
          <cell r="O37" t="str">
            <v>校內水管維修※品名:蝶閥等詳如附件</v>
          </cell>
        </row>
        <row r="38">
          <cell r="A38" t="str">
            <v>103T2017</v>
          </cell>
          <cell r="B38" t="str">
            <v>(51A1)總務處</v>
          </cell>
          <cell r="C38" t="str">
            <v>G100</v>
          </cell>
          <cell r="D38" t="str">
            <v>庶務組</v>
          </cell>
          <cell r="E38" t="str">
            <v>T103G1000049- 1</v>
          </cell>
          <cell r="F38" t="str">
            <v>2001業務費</v>
          </cell>
          <cell r="G38" t="str">
            <v>51A1-312物料</v>
          </cell>
          <cell r="H38" t="str">
            <v>103.03.07</v>
          </cell>
          <cell r="I38">
            <v>0</v>
          </cell>
          <cell r="J38">
            <v>3200</v>
          </cell>
          <cell r="K38">
            <v>0</v>
          </cell>
          <cell r="L38">
            <v>0</v>
          </cell>
          <cell r="N38" t="str">
            <v>T200063</v>
          </cell>
          <cell r="O38" t="str">
            <v>消防設施器材更換※品名:LED燈泡...等</v>
          </cell>
        </row>
        <row r="39">
          <cell r="A39" t="str">
            <v>103T2017</v>
          </cell>
          <cell r="B39" t="str">
            <v>(51A1)總務處</v>
          </cell>
          <cell r="C39" t="str">
            <v>G300</v>
          </cell>
          <cell r="D39" t="str">
            <v>文書組</v>
          </cell>
          <cell r="E39" t="str">
            <v>T103G3000006</v>
          </cell>
          <cell r="F39" t="str">
            <v>2001業務費</v>
          </cell>
          <cell r="G39" t="str">
            <v>51A1-321辦公（事務）用品</v>
          </cell>
          <cell r="H39" t="str">
            <v>103.03.07</v>
          </cell>
          <cell r="I39">
            <v>0</v>
          </cell>
          <cell r="J39">
            <v>450</v>
          </cell>
          <cell r="K39">
            <v>0</v>
          </cell>
          <cell r="L39">
            <v>0</v>
          </cell>
          <cell r="N39" t="str">
            <v>T200063</v>
          </cell>
          <cell r="O39" t="str">
            <v>公文處理用※品名:橡皮圖章...等</v>
          </cell>
        </row>
        <row r="40">
          <cell r="A40" t="str">
            <v>103T2017</v>
          </cell>
          <cell r="B40" t="str">
            <v>(51A1)總務處</v>
          </cell>
          <cell r="C40" t="str">
            <v>G100</v>
          </cell>
          <cell r="D40" t="str">
            <v>庶務組</v>
          </cell>
          <cell r="E40" t="str">
            <v>T103G1000006- 1</v>
          </cell>
          <cell r="F40" t="str">
            <v>2001業務費</v>
          </cell>
          <cell r="G40" t="str">
            <v>51A1-254其他建築修護費</v>
          </cell>
          <cell r="H40" t="str">
            <v>103.03.13</v>
          </cell>
          <cell r="I40">
            <v>0</v>
          </cell>
          <cell r="J40">
            <v>97200</v>
          </cell>
          <cell r="K40">
            <v>0</v>
          </cell>
          <cell r="L40">
            <v>0</v>
          </cell>
          <cell r="N40" t="str">
            <v>T200069</v>
          </cell>
          <cell r="O40" t="str">
            <v>科教大樓花台打除整修工程※品名:花台打除...等</v>
          </cell>
        </row>
        <row r="41">
          <cell r="A41" t="str">
            <v>103T2017</v>
          </cell>
          <cell r="B41" t="str">
            <v>(51A1)總務處</v>
          </cell>
          <cell r="C41" t="str">
            <v>G300</v>
          </cell>
          <cell r="D41" t="str">
            <v>文書組</v>
          </cell>
          <cell r="E41" t="str">
            <v>T103G3000002- 2</v>
          </cell>
          <cell r="F41" t="str">
            <v>2001業務費</v>
          </cell>
          <cell r="G41" t="str">
            <v>51A1-451什項設備租金</v>
          </cell>
          <cell r="H41" t="str">
            <v>103.03.14</v>
          </cell>
          <cell r="I41">
            <v>0</v>
          </cell>
          <cell r="J41">
            <v>4500</v>
          </cell>
          <cell r="K41">
            <v>0</v>
          </cell>
          <cell r="L41">
            <v>0</v>
          </cell>
          <cell r="N41" t="str">
            <v>T200071</v>
          </cell>
          <cell r="O41" t="str">
            <v>2月-總務處影印機影印公文用(103.1.1－12.31)※品名:影印機租賃(續約)</v>
          </cell>
        </row>
        <row r="42">
          <cell r="A42" t="str">
            <v>103T2017</v>
          </cell>
          <cell r="B42" t="str">
            <v>(51A1)總務處</v>
          </cell>
          <cell r="C42" t="str">
            <v>G100</v>
          </cell>
          <cell r="D42" t="str">
            <v>庶務組</v>
          </cell>
          <cell r="E42" t="str">
            <v>T103G1000040- 1</v>
          </cell>
          <cell r="F42" t="str">
            <v>2001業務費</v>
          </cell>
          <cell r="G42" t="str">
            <v>51A1-312物料</v>
          </cell>
          <cell r="H42" t="str">
            <v>103.03.19</v>
          </cell>
          <cell r="I42">
            <v>0</v>
          </cell>
          <cell r="J42">
            <v>580</v>
          </cell>
          <cell r="K42">
            <v>0</v>
          </cell>
          <cell r="L42">
            <v>0</v>
          </cell>
          <cell r="N42" t="str">
            <v>T200076</v>
          </cell>
          <cell r="O42" t="str">
            <v>4樓會議室投影機用※品名:5M電腦VGA線...等</v>
          </cell>
        </row>
        <row r="43">
          <cell r="A43" t="str">
            <v>103T2017</v>
          </cell>
          <cell r="B43" t="str">
            <v>(51A1)總務處</v>
          </cell>
          <cell r="C43" t="str">
            <v>G100</v>
          </cell>
          <cell r="D43" t="str">
            <v>庶務組</v>
          </cell>
          <cell r="E43" t="str">
            <v>T103G1000060- 1</v>
          </cell>
          <cell r="F43" t="str">
            <v>2001業務費</v>
          </cell>
          <cell r="G43" t="str">
            <v>51A1-312物料</v>
          </cell>
          <cell r="H43" t="str">
            <v>103.03.19</v>
          </cell>
          <cell r="I43">
            <v>0</v>
          </cell>
          <cell r="J43">
            <v>2800</v>
          </cell>
          <cell r="K43">
            <v>0</v>
          </cell>
          <cell r="L43">
            <v>0</v>
          </cell>
          <cell r="N43" t="str">
            <v>T200076</v>
          </cell>
          <cell r="O43" t="str">
            <v>4樓會議室兩側掛圖用※品名:軌道掛圖器</v>
          </cell>
        </row>
        <row r="44">
          <cell r="A44" t="str">
            <v>103T2017</v>
          </cell>
          <cell r="B44" t="str">
            <v>(51A1)總務處</v>
          </cell>
          <cell r="C44" t="str">
            <v>G100</v>
          </cell>
          <cell r="D44" t="str">
            <v>庶務組</v>
          </cell>
          <cell r="E44" t="str">
            <v>T103G1000064- 1</v>
          </cell>
          <cell r="F44" t="str">
            <v>2001業務費</v>
          </cell>
          <cell r="G44" t="str">
            <v>51A1-217氣體費</v>
          </cell>
          <cell r="H44" t="str">
            <v>103.03.19</v>
          </cell>
          <cell r="I44">
            <v>0</v>
          </cell>
          <cell r="J44">
            <v>525</v>
          </cell>
          <cell r="K44">
            <v>0</v>
          </cell>
          <cell r="L44">
            <v>0</v>
          </cell>
          <cell r="N44" t="str">
            <v>T200076</v>
          </cell>
          <cell r="O44" t="str">
            <v>游泳池用天然氣2月份※品名:天然氣2月份</v>
          </cell>
        </row>
        <row r="45">
          <cell r="A45" t="str">
            <v>103T2017</v>
          </cell>
          <cell r="B45" t="str">
            <v>(51A1)總務處</v>
          </cell>
          <cell r="C45" t="str">
            <v>G100</v>
          </cell>
          <cell r="D45" t="str">
            <v>庶務組</v>
          </cell>
          <cell r="E45" t="str">
            <v>T103G1000066- 1</v>
          </cell>
          <cell r="F45" t="str">
            <v>2001業務費</v>
          </cell>
          <cell r="G45" t="str">
            <v>51A1-257什項設備修護費</v>
          </cell>
          <cell r="H45" t="str">
            <v>103.03.19</v>
          </cell>
          <cell r="I45">
            <v>0</v>
          </cell>
          <cell r="J45">
            <v>4200</v>
          </cell>
          <cell r="K45">
            <v>0</v>
          </cell>
          <cell r="L45">
            <v>0</v>
          </cell>
          <cell r="N45" t="str">
            <v>T200076</v>
          </cell>
          <cell r="O45" t="str">
            <v>活動中心.松炎樓.圖書館等廣播無聲更換線材※品名:廣播線查修</v>
          </cell>
        </row>
        <row r="46">
          <cell r="A46" t="str">
            <v>103T2017</v>
          </cell>
          <cell r="B46" t="str">
            <v>(51A1)總務處</v>
          </cell>
          <cell r="C46" t="str">
            <v>G100</v>
          </cell>
          <cell r="D46" t="str">
            <v>庶務組</v>
          </cell>
          <cell r="E46" t="str">
            <v>T103G1000069</v>
          </cell>
          <cell r="F46" t="str">
            <v>2001業務費</v>
          </cell>
          <cell r="G46" t="str">
            <v>51A1-312物料</v>
          </cell>
          <cell r="H46" t="str">
            <v>103.03.19</v>
          </cell>
          <cell r="I46">
            <v>0</v>
          </cell>
          <cell r="J46">
            <v>1050</v>
          </cell>
          <cell r="K46">
            <v>0</v>
          </cell>
          <cell r="L46">
            <v>0</v>
          </cell>
          <cell r="N46" t="str">
            <v>T200076</v>
          </cell>
          <cell r="O46" t="str">
            <v>教室.辦公室窗戶玻離維修用※品名:輥輪</v>
          </cell>
        </row>
        <row r="47">
          <cell r="A47" t="str">
            <v>103T2017</v>
          </cell>
          <cell r="B47" t="str">
            <v>(51A1)總務處</v>
          </cell>
          <cell r="C47" t="str">
            <v>G100</v>
          </cell>
          <cell r="D47" t="str">
            <v>庶務組</v>
          </cell>
          <cell r="E47" t="str">
            <v>T103G1000070- 1</v>
          </cell>
          <cell r="F47" t="str">
            <v>2001業務費</v>
          </cell>
          <cell r="G47" t="str">
            <v>51A1-252一般房屋修護費</v>
          </cell>
          <cell r="H47" t="str">
            <v>103.03.20</v>
          </cell>
          <cell r="I47">
            <v>0</v>
          </cell>
          <cell r="J47">
            <v>56000</v>
          </cell>
          <cell r="K47">
            <v>0</v>
          </cell>
          <cell r="L47">
            <v>0</v>
          </cell>
          <cell r="N47" t="str">
            <v>T200079</v>
          </cell>
          <cell r="O47" t="str">
            <v>松炎樓.行政大樓.科教大樓厠所維修※品名:松炎樓修理馬桶等如附件...等</v>
          </cell>
        </row>
        <row r="48">
          <cell r="A48" t="str">
            <v>103T2017</v>
          </cell>
          <cell r="B48" t="str">
            <v>(51A1)總務處</v>
          </cell>
          <cell r="C48" t="str">
            <v>G100</v>
          </cell>
          <cell r="D48" t="str">
            <v>庶務組</v>
          </cell>
          <cell r="E48" t="str">
            <v>T103G1000045- 1</v>
          </cell>
          <cell r="F48" t="str">
            <v>2001業務費</v>
          </cell>
          <cell r="G48" t="str">
            <v>5131-252一般房屋修護費</v>
          </cell>
          <cell r="H48" t="str">
            <v>103.03.27</v>
          </cell>
          <cell r="I48">
            <v>0</v>
          </cell>
          <cell r="J48">
            <v>11800</v>
          </cell>
          <cell r="K48">
            <v>0</v>
          </cell>
          <cell r="L48">
            <v>0</v>
          </cell>
          <cell r="N48" t="str">
            <v>T200088</v>
          </cell>
          <cell r="O48" t="str">
            <v>校史室及人文大樓3－4樓梯間門損壞更換※品名:校史室門片w91.5*h200公分...等</v>
          </cell>
        </row>
        <row r="49">
          <cell r="A49" t="str">
            <v>103T2017</v>
          </cell>
          <cell r="B49" t="str">
            <v>(51A1)總務處</v>
          </cell>
          <cell r="C49" t="str">
            <v>G300</v>
          </cell>
          <cell r="D49" t="str">
            <v>文書組</v>
          </cell>
          <cell r="E49" t="str">
            <v>T103G3000001- 1</v>
          </cell>
          <cell r="F49" t="str">
            <v>2001業務費</v>
          </cell>
          <cell r="G49" t="str">
            <v>51A1-28A電子計算機軟體服務費</v>
          </cell>
          <cell r="H49" t="str">
            <v>103.03.27</v>
          </cell>
          <cell r="I49">
            <v>0</v>
          </cell>
          <cell r="J49">
            <v>4500</v>
          </cell>
          <cell r="K49">
            <v>0</v>
          </cell>
          <cell r="L49">
            <v>0</v>
          </cell>
          <cell r="N49" t="str">
            <v>T200088</v>
          </cell>
          <cell r="O49" t="str">
            <v>1-3月-公文管理軟體系統維護</v>
          </cell>
        </row>
        <row r="50">
          <cell r="A50" t="str">
            <v>103T2017</v>
          </cell>
          <cell r="B50" t="str">
            <v>(51A1)總務處</v>
          </cell>
          <cell r="C50" t="str">
            <v>G100</v>
          </cell>
          <cell r="D50" t="str">
            <v>庶務組</v>
          </cell>
          <cell r="E50" t="str">
            <v>T103G1000001- 1</v>
          </cell>
          <cell r="F50" t="str">
            <v>2001業務費</v>
          </cell>
          <cell r="G50" t="str">
            <v>51A1-255機械及設備修護費</v>
          </cell>
          <cell r="H50" t="str">
            <v>103.04.03</v>
          </cell>
          <cell r="I50">
            <v>0</v>
          </cell>
          <cell r="J50">
            <v>8400</v>
          </cell>
          <cell r="K50">
            <v>0</v>
          </cell>
          <cell r="L50">
            <v>0</v>
          </cell>
          <cell r="N50" t="str">
            <v>T200097</v>
          </cell>
          <cell r="O50" t="str">
            <v>1-3月-高壓電設備維護合約(103.1.1－12.31)每季付8400※品名:高壓電設備維護費</v>
          </cell>
        </row>
        <row r="51">
          <cell r="A51" t="str">
            <v>103T2017</v>
          </cell>
          <cell r="B51" t="str">
            <v>(51A1)總務處</v>
          </cell>
          <cell r="C51" t="str">
            <v>G100</v>
          </cell>
          <cell r="D51" t="str">
            <v>庶務組</v>
          </cell>
          <cell r="E51" t="str">
            <v>T103G1000065</v>
          </cell>
          <cell r="F51" t="str">
            <v>2001業務費</v>
          </cell>
          <cell r="G51" t="str">
            <v>51A1-312物料</v>
          </cell>
          <cell r="H51" t="str">
            <v>103.04.03</v>
          </cell>
          <cell r="I51">
            <v>0</v>
          </cell>
          <cell r="J51">
            <v>600</v>
          </cell>
          <cell r="K51">
            <v>0</v>
          </cell>
          <cell r="L51">
            <v>0</v>
          </cell>
          <cell r="N51" t="str">
            <v>T200096</v>
          </cell>
          <cell r="O51" t="str">
            <v>科教大樓505教室窗玻離損壞更新※品名:窗玻離</v>
          </cell>
        </row>
        <row r="52">
          <cell r="A52" t="str">
            <v>103T2017</v>
          </cell>
          <cell r="B52" t="str">
            <v>(51A1)總務處</v>
          </cell>
          <cell r="C52" t="str">
            <v>G100</v>
          </cell>
          <cell r="D52" t="str">
            <v>庶務組</v>
          </cell>
          <cell r="E52" t="str">
            <v>T103G1000075</v>
          </cell>
          <cell r="F52" t="str">
            <v>2001業務費</v>
          </cell>
          <cell r="G52" t="str">
            <v>51A1-314油脂</v>
          </cell>
          <cell r="H52" t="str">
            <v>103.04.03</v>
          </cell>
          <cell r="I52">
            <v>0</v>
          </cell>
          <cell r="J52">
            <v>700</v>
          </cell>
          <cell r="K52">
            <v>0</v>
          </cell>
          <cell r="L52">
            <v>0</v>
          </cell>
          <cell r="N52" t="str">
            <v>T200096</v>
          </cell>
          <cell r="O52" t="str">
            <v>割草機用※品名:92無铅汽油</v>
          </cell>
        </row>
        <row r="53">
          <cell r="A53" t="str">
            <v>103T2017</v>
          </cell>
          <cell r="B53" t="str">
            <v>(51A1)總務處</v>
          </cell>
          <cell r="C53" t="str">
            <v>G100</v>
          </cell>
          <cell r="D53" t="str">
            <v>庶務組</v>
          </cell>
          <cell r="E53" t="str">
            <v>T103G1000076</v>
          </cell>
          <cell r="F53" t="str">
            <v>2001業務費</v>
          </cell>
          <cell r="G53" t="str">
            <v>51A1-312物料</v>
          </cell>
          <cell r="H53" t="str">
            <v>103.04.03</v>
          </cell>
          <cell r="I53">
            <v>0</v>
          </cell>
          <cell r="J53">
            <v>4167</v>
          </cell>
          <cell r="K53">
            <v>0</v>
          </cell>
          <cell r="L53">
            <v>0</v>
          </cell>
          <cell r="N53" t="str">
            <v>T200096</v>
          </cell>
          <cell r="O53" t="str">
            <v>彩繪車棚用※品名:油漆等詳如附件</v>
          </cell>
        </row>
        <row r="54">
          <cell r="A54" t="str">
            <v>103T2017</v>
          </cell>
          <cell r="B54" t="str">
            <v>(51A1)總務處</v>
          </cell>
          <cell r="C54" t="str">
            <v>G100</v>
          </cell>
          <cell r="D54" t="str">
            <v>庶務組</v>
          </cell>
          <cell r="E54" t="str">
            <v>T103G1000081</v>
          </cell>
          <cell r="F54" t="str">
            <v>2001業務費</v>
          </cell>
          <cell r="G54" t="str">
            <v>51A1-321辦公（事務）用品</v>
          </cell>
          <cell r="H54" t="str">
            <v>103.04.03</v>
          </cell>
          <cell r="I54">
            <v>0</v>
          </cell>
          <cell r="J54">
            <v>416</v>
          </cell>
          <cell r="K54">
            <v>0</v>
          </cell>
          <cell r="L54">
            <v>0</v>
          </cell>
          <cell r="N54" t="str">
            <v>T200096</v>
          </cell>
          <cell r="O54" t="str">
            <v>彩繪車棚設計用※品名:膠片...等</v>
          </cell>
        </row>
        <row r="55">
          <cell r="A55" t="str">
            <v>103T2017</v>
          </cell>
          <cell r="B55" t="str">
            <v>(51A1)總務處</v>
          </cell>
          <cell r="C55" t="str">
            <v>G100</v>
          </cell>
          <cell r="D55" t="str">
            <v>庶務組</v>
          </cell>
          <cell r="E55" t="str">
            <v>T103G1000082</v>
          </cell>
          <cell r="F55" t="str">
            <v>2001業務費</v>
          </cell>
          <cell r="G55" t="str">
            <v>51A1-321辦公（事務）用品</v>
          </cell>
          <cell r="H55" t="str">
            <v>103.04.03</v>
          </cell>
          <cell r="I55">
            <v>0</v>
          </cell>
          <cell r="J55">
            <v>160</v>
          </cell>
          <cell r="K55">
            <v>0</v>
          </cell>
          <cell r="L55">
            <v>0</v>
          </cell>
          <cell r="N55" t="str">
            <v>T200096</v>
          </cell>
          <cell r="O55" t="str">
            <v>校務評鑑佈置用※品名:珍珠板字</v>
          </cell>
        </row>
        <row r="56">
          <cell r="A56" t="str">
            <v>103T2017</v>
          </cell>
          <cell r="B56" t="str">
            <v>(51A1)總務處</v>
          </cell>
          <cell r="C56" t="str">
            <v>G200</v>
          </cell>
          <cell r="D56" t="str">
            <v>出納組</v>
          </cell>
          <cell r="E56" t="str">
            <v>T103G2000007- 1</v>
          </cell>
          <cell r="F56" t="str">
            <v>2001業務費</v>
          </cell>
          <cell r="G56" t="str">
            <v>51A1-28A電子計算機軟體服務費</v>
          </cell>
          <cell r="H56" t="str">
            <v>103.04.07</v>
          </cell>
          <cell r="I56">
            <v>0</v>
          </cell>
          <cell r="J56">
            <v>9900</v>
          </cell>
          <cell r="K56">
            <v>0</v>
          </cell>
          <cell r="L56">
            <v>0</v>
          </cell>
          <cell r="N56" t="str">
            <v>T200099</v>
          </cell>
          <cell r="O56" t="str">
            <v>1-3月-103年總務處出納帳務管理系統租賃維護費(103.1.1－12.31)※品名:103年總務處出納帳務管理系統租賃維Å</v>
          </cell>
        </row>
        <row r="57">
          <cell r="A57" t="str">
            <v>103T2017</v>
          </cell>
          <cell r="B57" t="str">
            <v>(51A1)總務處</v>
          </cell>
          <cell r="C57" t="str">
            <v>G100</v>
          </cell>
          <cell r="D57" t="str">
            <v>庶務組</v>
          </cell>
          <cell r="E57" t="str">
            <v>T103G1000004- 3</v>
          </cell>
          <cell r="F57" t="str">
            <v>2001業務費</v>
          </cell>
          <cell r="G57" t="str">
            <v>51A1-279外包費</v>
          </cell>
          <cell r="H57" t="str">
            <v>103.04.09</v>
          </cell>
          <cell r="I57">
            <v>0</v>
          </cell>
          <cell r="J57">
            <v>47486</v>
          </cell>
          <cell r="K57">
            <v>0</v>
          </cell>
          <cell r="L57">
            <v>0</v>
          </cell>
          <cell r="N57" t="str">
            <v>T200105</v>
          </cell>
          <cell r="O57" t="str">
            <v>3月-校園保全(103.1.1－12.31)※品名:保全...等</v>
          </cell>
        </row>
        <row r="58">
          <cell r="A58" t="str">
            <v>103T2017</v>
          </cell>
          <cell r="B58" t="str">
            <v>(51A1)總務處</v>
          </cell>
          <cell r="C58" t="str">
            <v>G100</v>
          </cell>
          <cell r="D58" t="str">
            <v>庶務組</v>
          </cell>
          <cell r="E58" t="str">
            <v>T103G1000036- 1</v>
          </cell>
          <cell r="F58" t="str">
            <v>2001業務費</v>
          </cell>
          <cell r="G58" t="str">
            <v>51A1-287委託檢驗(定)試驗認證費</v>
          </cell>
          <cell r="H58" t="str">
            <v>103.04.09</v>
          </cell>
          <cell r="I58">
            <v>0</v>
          </cell>
          <cell r="J58">
            <v>17000</v>
          </cell>
          <cell r="K58">
            <v>0</v>
          </cell>
          <cell r="L58">
            <v>0</v>
          </cell>
          <cell r="N58" t="str">
            <v>T200105</v>
          </cell>
          <cell r="O58" t="str">
            <v>103年度消防安全設備檢查申報※品名:消防檢查申報〈明細如報價單〉</v>
          </cell>
        </row>
        <row r="59">
          <cell r="A59" t="str">
            <v>103T2017</v>
          </cell>
          <cell r="B59" t="str">
            <v>(51A1)總務處</v>
          </cell>
          <cell r="C59" t="str">
            <v>G100</v>
          </cell>
          <cell r="D59" t="str">
            <v>庶務組</v>
          </cell>
          <cell r="E59" t="str">
            <v>T103G1000088</v>
          </cell>
          <cell r="F59" t="str">
            <v>2001業務費</v>
          </cell>
          <cell r="G59" t="str">
            <v>51A1-312物料</v>
          </cell>
          <cell r="H59" t="str">
            <v>103.04.09</v>
          </cell>
          <cell r="I59">
            <v>0</v>
          </cell>
          <cell r="J59">
            <v>7000</v>
          </cell>
          <cell r="K59">
            <v>0</v>
          </cell>
          <cell r="L59">
            <v>0</v>
          </cell>
          <cell r="N59" t="str">
            <v>T200105</v>
          </cell>
          <cell r="O59" t="str">
            <v>行政大樓－－－4樓會議室前警示燈動作未亮※品名:警示燈配新線材〈含燈泡.燈罩等〉...等</v>
          </cell>
        </row>
        <row r="60">
          <cell r="A60" t="str">
            <v>103T2017</v>
          </cell>
          <cell r="B60" t="str">
            <v>(51A1)總務處</v>
          </cell>
          <cell r="C60" t="str">
            <v>G300</v>
          </cell>
          <cell r="D60" t="str">
            <v>文書組</v>
          </cell>
          <cell r="E60" t="str">
            <v>T103G3000007- 1</v>
          </cell>
          <cell r="F60" t="str">
            <v>2001業務費</v>
          </cell>
          <cell r="G60" t="str">
            <v>5131-321辦公（事務）用品</v>
          </cell>
          <cell r="H60" t="str">
            <v>103.04.09</v>
          </cell>
          <cell r="I60">
            <v>0</v>
          </cell>
          <cell r="J60">
            <v>6486</v>
          </cell>
          <cell r="K60">
            <v>0</v>
          </cell>
          <cell r="L60">
            <v>0</v>
          </cell>
          <cell r="N60" t="str">
            <v>T200105</v>
          </cell>
          <cell r="O60" t="str">
            <v>校務評鑑卷夾分頁用※品名:迪士特加大型10段分段紙</v>
          </cell>
        </row>
        <row r="61">
          <cell r="A61" t="str">
            <v>103T2017</v>
          </cell>
          <cell r="B61" t="str">
            <v>(51A1)總務處</v>
          </cell>
          <cell r="C61" t="str">
            <v>G100</v>
          </cell>
          <cell r="D61" t="str">
            <v>庶務組</v>
          </cell>
          <cell r="E61" t="str">
            <v>T103G1000002- 3</v>
          </cell>
          <cell r="F61" t="str">
            <v>2001業務費</v>
          </cell>
          <cell r="G61" t="str">
            <v>51A1-255機械及設備修護費</v>
          </cell>
          <cell r="H61" t="str">
            <v>103.04.15</v>
          </cell>
          <cell r="I61">
            <v>0</v>
          </cell>
          <cell r="J61">
            <v>3000</v>
          </cell>
          <cell r="K61">
            <v>0</v>
          </cell>
          <cell r="L61">
            <v>0</v>
          </cell>
          <cell r="N61" t="str">
            <v>T200113</v>
          </cell>
          <cell r="O61" t="str">
            <v>3月-科教大樓電梯維護費(103.1.1－12.31)※品名:電梯維護費</v>
          </cell>
        </row>
        <row r="62">
          <cell r="A62" t="str">
            <v>103T2017</v>
          </cell>
          <cell r="B62" t="str">
            <v>(51A1)總務處</v>
          </cell>
          <cell r="C62" t="str">
            <v>G100</v>
          </cell>
          <cell r="D62" t="str">
            <v>庶務組</v>
          </cell>
          <cell r="E62" t="str">
            <v>T103G1000079</v>
          </cell>
          <cell r="F62" t="str">
            <v>2001業務費</v>
          </cell>
          <cell r="G62" t="str">
            <v>51A1-312物料</v>
          </cell>
          <cell r="H62" t="str">
            <v>103.04.15</v>
          </cell>
          <cell r="I62">
            <v>0</v>
          </cell>
          <cell r="J62">
            <v>2100</v>
          </cell>
          <cell r="K62">
            <v>0</v>
          </cell>
          <cell r="L62">
            <v>0</v>
          </cell>
          <cell r="N62" t="str">
            <v>T200113</v>
          </cell>
          <cell r="O62" t="str">
            <v>行政大樓電梯對面牆面掛圖用※品名:掛圖器軌道</v>
          </cell>
        </row>
        <row r="63">
          <cell r="A63" t="str">
            <v>103T2017</v>
          </cell>
          <cell r="B63" t="str">
            <v>(51A1)總務處</v>
          </cell>
          <cell r="C63" t="str">
            <v>G100</v>
          </cell>
          <cell r="D63" t="str">
            <v>庶務組</v>
          </cell>
          <cell r="E63" t="str">
            <v>T103G1000083- 1</v>
          </cell>
          <cell r="F63" t="str">
            <v>2001業務費</v>
          </cell>
          <cell r="G63" t="str">
            <v>51A1-326食品</v>
          </cell>
          <cell r="H63" t="str">
            <v>103.04.15</v>
          </cell>
          <cell r="I63">
            <v>0</v>
          </cell>
          <cell r="J63">
            <v>2480</v>
          </cell>
          <cell r="K63">
            <v>0</v>
          </cell>
          <cell r="L63">
            <v>0</v>
          </cell>
          <cell r="N63" t="str">
            <v>T200113</v>
          </cell>
          <cell r="O63" t="str">
            <v>校務評鑑行政人員誤餐3/28中午※品名:便當〈含2素〉</v>
          </cell>
        </row>
        <row r="64">
          <cell r="A64" t="str">
            <v>103T2017</v>
          </cell>
          <cell r="B64" t="str">
            <v>(51A1)總務處</v>
          </cell>
          <cell r="C64" t="str">
            <v>G100</v>
          </cell>
          <cell r="D64" t="str">
            <v>庶務組</v>
          </cell>
          <cell r="E64" t="str">
            <v>T103G1000084- 1</v>
          </cell>
          <cell r="F64" t="str">
            <v>2001業務費</v>
          </cell>
          <cell r="G64" t="str">
            <v>51A1-217氣體費</v>
          </cell>
          <cell r="H64" t="str">
            <v>103.04.15</v>
          </cell>
          <cell r="I64">
            <v>0</v>
          </cell>
          <cell r="J64">
            <v>500</v>
          </cell>
          <cell r="K64">
            <v>0</v>
          </cell>
          <cell r="L64">
            <v>0</v>
          </cell>
          <cell r="N64" t="str">
            <v>T200113</v>
          </cell>
          <cell r="O64" t="str">
            <v>游泳池用天然氣3月份※品名:天然氣3月份</v>
          </cell>
        </row>
        <row r="65">
          <cell r="A65" t="str">
            <v>103T2017</v>
          </cell>
          <cell r="B65" t="str">
            <v>(51A1)總務處</v>
          </cell>
          <cell r="C65" t="str">
            <v>G100</v>
          </cell>
          <cell r="D65" t="str">
            <v>庶務組</v>
          </cell>
          <cell r="E65" t="str">
            <v>T103G1000099- 1</v>
          </cell>
          <cell r="F65" t="str">
            <v>2001業務費</v>
          </cell>
          <cell r="G65" t="str">
            <v>51A1-312物料</v>
          </cell>
          <cell r="H65" t="str">
            <v>103.04.15</v>
          </cell>
          <cell r="I65">
            <v>0</v>
          </cell>
          <cell r="J65">
            <v>5600</v>
          </cell>
          <cell r="K65">
            <v>0</v>
          </cell>
          <cell r="L65">
            <v>0</v>
          </cell>
          <cell r="N65" t="str">
            <v>T200111</v>
          </cell>
          <cell r="O65" t="str">
            <v>科教大樓更換緊急照明燈※品名:LED緊急照明燈</v>
          </cell>
        </row>
        <row r="66">
          <cell r="A66" t="str">
            <v>103T2017</v>
          </cell>
          <cell r="B66" t="str">
            <v>(51A1)總務處</v>
          </cell>
          <cell r="C66" t="str">
            <v>G300</v>
          </cell>
          <cell r="D66" t="str">
            <v>文書組</v>
          </cell>
          <cell r="E66" t="str">
            <v>T103G3000002- 3</v>
          </cell>
          <cell r="F66" t="str">
            <v>2001業務費</v>
          </cell>
          <cell r="G66" t="str">
            <v>51A1-451什項設備租金</v>
          </cell>
          <cell r="H66" t="str">
            <v>103.04.15</v>
          </cell>
          <cell r="I66">
            <v>0</v>
          </cell>
          <cell r="J66">
            <v>4500</v>
          </cell>
          <cell r="K66">
            <v>0</v>
          </cell>
          <cell r="L66">
            <v>0</v>
          </cell>
          <cell r="N66" t="str">
            <v>T200111</v>
          </cell>
          <cell r="O66" t="str">
            <v>3月-總務處影印機影印公文用(103.1.1－12.31)※品名:影印機租賃(續約)</v>
          </cell>
        </row>
        <row r="67">
          <cell r="A67" t="str">
            <v>103T2017</v>
          </cell>
          <cell r="B67" t="str">
            <v>(51A1)總務處</v>
          </cell>
          <cell r="C67" t="str">
            <v>G100</v>
          </cell>
          <cell r="D67" t="str">
            <v>庶務組</v>
          </cell>
          <cell r="E67" t="str">
            <v>T103G1000024- 1</v>
          </cell>
          <cell r="F67" t="str">
            <v>2001業務費</v>
          </cell>
          <cell r="G67" t="str">
            <v>51A1-312物料</v>
          </cell>
          <cell r="H67" t="str">
            <v>103.04.21</v>
          </cell>
          <cell r="I67">
            <v>0</v>
          </cell>
          <cell r="J67">
            <v>1260</v>
          </cell>
          <cell r="K67">
            <v>0</v>
          </cell>
          <cell r="L67">
            <v>0</v>
          </cell>
          <cell r="N67" t="str">
            <v>T200117</v>
          </cell>
          <cell r="O67" t="str">
            <v>科教大樓電梯保養※品名:HG捲揚機專用油...等</v>
          </cell>
        </row>
        <row r="68">
          <cell r="A68" t="str">
            <v>103T2017</v>
          </cell>
          <cell r="B68" t="str">
            <v>(51A1)總務處</v>
          </cell>
          <cell r="C68" t="str">
            <v>G100</v>
          </cell>
          <cell r="D68" t="str">
            <v>庶務組</v>
          </cell>
          <cell r="E68" t="str">
            <v>T103G1000098- 1</v>
          </cell>
          <cell r="F68" t="str">
            <v>2001業務費</v>
          </cell>
          <cell r="G68" t="str">
            <v>51A1-323農業與園藝用品及環境美化費</v>
          </cell>
          <cell r="H68" t="str">
            <v>103.04.21</v>
          </cell>
          <cell r="I68">
            <v>0</v>
          </cell>
          <cell r="J68">
            <v>3600</v>
          </cell>
          <cell r="K68">
            <v>0</v>
          </cell>
          <cell r="L68">
            <v>0</v>
          </cell>
          <cell r="N68" t="str">
            <v>T200117</v>
          </cell>
          <cell r="O68" t="str">
            <v>校園前庭東側植樹※品名:台灣石楠</v>
          </cell>
        </row>
        <row r="69">
          <cell r="A69" t="str">
            <v>103T2017</v>
          </cell>
          <cell r="B69" t="str">
            <v>(51A1)總務處</v>
          </cell>
          <cell r="C69" t="str">
            <v>G100</v>
          </cell>
          <cell r="D69" t="str">
            <v>庶務組</v>
          </cell>
          <cell r="E69" t="str">
            <v>T103G1000100</v>
          </cell>
          <cell r="F69" t="str">
            <v>2001業務費</v>
          </cell>
          <cell r="G69" t="str">
            <v>51A1-287委託檢驗(定)試驗認證費</v>
          </cell>
          <cell r="H69" t="str">
            <v>103.04.21</v>
          </cell>
          <cell r="I69">
            <v>0</v>
          </cell>
          <cell r="J69">
            <v>3200</v>
          </cell>
          <cell r="K69">
            <v>0</v>
          </cell>
          <cell r="L69">
            <v>0</v>
          </cell>
          <cell r="N69" t="str">
            <v>T200117</v>
          </cell>
          <cell r="O69" t="str">
            <v>飲水機用水定期檢測※品名:水質檢驗費</v>
          </cell>
        </row>
        <row r="70">
          <cell r="A70" t="str">
            <v>103T2017</v>
          </cell>
          <cell r="B70" t="str">
            <v>(51A1)總務處</v>
          </cell>
          <cell r="C70" t="str">
            <v>G100</v>
          </cell>
          <cell r="D70" t="str">
            <v>庶務組</v>
          </cell>
          <cell r="E70" t="str">
            <v>T103G1000003- 2</v>
          </cell>
          <cell r="F70" t="str">
            <v>2001業務費</v>
          </cell>
          <cell r="G70" t="str">
            <v>51A1-255機械及設備修護費</v>
          </cell>
          <cell r="H70" t="str">
            <v>103.05.01</v>
          </cell>
          <cell r="I70">
            <v>0</v>
          </cell>
          <cell r="J70">
            <v>16600</v>
          </cell>
          <cell r="K70">
            <v>0</v>
          </cell>
          <cell r="L70">
            <v>0</v>
          </cell>
          <cell r="N70" t="str">
            <v>T200132</v>
          </cell>
          <cell r="O70" t="str">
            <v>3-4月-行政大樓.圖書館.松炎樓電梯維護費(103.1.1－12.31)※品名:電梯維護費</v>
          </cell>
        </row>
        <row r="71">
          <cell r="A71" t="str">
            <v>103T2017</v>
          </cell>
          <cell r="B71" t="str">
            <v>(51A1)總務處</v>
          </cell>
          <cell r="C71" t="str">
            <v>G100</v>
          </cell>
          <cell r="D71" t="str">
            <v>庶務組</v>
          </cell>
          <cell r="E71" t="str">
            <v>T103G1000004- 4</v>
          </cell>
          <cell r="F71" t="str">
            <v>2001業務費</v>
          </cell>
          <cell r="G71" t="str">
            <v>51A1-279外包費</v>
          </cell>
          <cell r="H71" t="str">
            <v>103.05.02</v>
          </cell>
          <cell r="I71">
            <v>0</v>
          </cell>
          <cell r="J71">
            <v>47486</v>
          </cell>
          <cell r="K71">
            <v>0</v>
          </cell>
          <cell r="L71">
            <v>0</v>
          </cell>
          <cell r="N71" t="str">
            <v>T200133</v>
          </cell>
          <cell r="O71" t="str">
            <v>4月-103年度校園保全(103.1.1－12.31)※品名:保全...等</v>
          </cell>
        </row>
        <row r="72">
          <cell r="A72" t="str">
            <v>103T2017</v>
          </cell>
          <cell r="B72" t="str">
            <v>(51A1)總務處</v>
          </cell>
          <cell r="C72" t="str">
            <v>G100</v>
          </cell>
          <cell r="D72" t="str">
            <v>庶務組</v>
          </cell>
          <cell r="E72" t="str">
            <v>T103G1000002- 4</v>
          </cell>
          <cell r="F72" t="str">
            <v>2001業務費</v>
          </cell>
          <cell r="G72" t="str">
            <v>51A1-255機械及設備修護費</v>
          </cell>
          <cell r="H72" t="str">
            <v>103.05.05</v>
          </cell>
          <cell r="I72">
            <v>0</v>
          </cell>
          <cell r="J72">
            <v>3000</v>
          </cell>
          <cell r="K72">
            <v>0</v>
          </cell>
          <cell r="L72">
            <v>0</v>
          </cell>
          <cell r="N72" t="str">
            <v>T200134</v>
          </cell>
          <cell r="O72" t="str">
            <v>4月-科教大樓電梯維護費(103.1.1－12.31)※品名:電梯維護費</v>
          </cell>
        </row>
        <row r="73">
          <cell r="A73" t="str">
            <v>103T2017</v>
          </cell>
          <cell r="B73" t="str">
            <v>(51A1)總務處</v>
          </cell>
          <cell r="C73" t="str">
            <v>G100</v>
          </cell>
          <cell r="D73" t="str">
            <v>庶務組</v>
          </cell>
          <cell r="E73" t="str">
            <v>T103G1000095- 1</v>
          </cell>
          <cell r="F73" t="str">
            <v>2001業務費</v>
          </cell>
          <cell r="G73" t="str">
            <v>51A1-256交通及運輸設備修護費</v>
          </cell>
          <cell r="H73" t="str">
            <v>103.05.05</v>
          </cell>
          <cell r="I73">
            <v>0</v>
          </cell>
          <cell r="J73">
            <v>3500</v>
          </cell>
          <cell r="K73">
            <v>0</v>
          </cell>
          <cell r="L73">
            <v>0</v>
          </cell>
          <cell r="N73" t="str">
            <v>T200134</v>
          </cell>
          <cell r="O73" t="str">
            <v>廣播系統主機維修※品名:廣播系統主機維修</v>
          </cell>
        </row>
        <row r="74">
          <cell r="A74" t="str">
            <v>103T2017</v>
          </cell>
          <cell r="B74" t="str">
            <v>(51A1)總務處</v>
          </cell>
          <cell r="C74" t="str">
            <v>G100</v>
          </cell>
          <cell r="D74" t="str">
            <v>庶務組</v>
          </cell>
          <cell r="E74" t="str">
            <v>T103G1000097</v>
          </cell>
          <cell r="F74" t="str">
            <v>2001業務費</v>
          </cell>
          <cell r="G74" t="str">
            <v>51A1-312物料</v>
          </cell>
          <cell r="H74" t="str">
            <v>103.05.05</v>
          </cell>
          <cell r="I74">
            <v>0</v>
          </cell>
          <cell r="J74">
            <v>1000</v>
          </cell>
          <cell r="K74">
            <v>0</v>
          </cell>
          <cell r="L74">
            <v>0</v>
          </cell>
          <cell r="N74" t="str">
            <v>T200134</v>
          </cell>
          <cell r="O74" t="str">
            <v>314教室玻璃破損更換※品名:5mm玻離</v>
          </cell>
        </row>
        <row r="75">
          <cell r="A75" t="str">
            <v>103T2017</v>
          </cell>
          <cell r="B75" t="str">
            <v>(51A1)總務處</v>
          </cell>
          <cell r="C75" t="str">
            <v>G100</v>
          </cell>
          <cell r="D75" t="str">
            <v>庶務組</v>
          </cell>
          <cell r="E75" t="str">
            <v>T103G1000102</v>
          </cell>
          <cell r="F75" t="str">
            <v>2001業務費</v>
          </cell>
          <cell r="G75" t="str">
            <v>51A1-257什項設備修護費</v>
          </cell>
          <cell r="H75" t="str">
            <v>103.05.05</v>
          </cell>
          <cell r="I75">
            <v>0</v>
          </cell>
          <cell r="J75">
            <v>600</v>
          </cell>
          <cell r="K75">
            <v>0</v>
          </cell>
          <cell r="L75">
            <v>0</v>
          </cell>
          <cell r="N75" t="str">
            <v>T200134</v>
          </cell>
          <cell r="O75" t="str">
            <v>活動中心1樓塑窗玻璃損壞更新※品名:塑窗玻璃</v>
          </cell>
        </row>
        <row r="76">
          <cell r="A76" t="str">
            <v>103T2017</v>
          </cell>
          <cell r="B76" t="str">
            <v>(51A1)總務處</v>
          </cell>
          <cell r="C76" t="str">
            <v>G100</v>
          </cell>
          <cell r="D76" t="str">
            <v>庶務組</v>
          </cell>
          <cell r="E76" t="str">
            <v>T103G1000104- 1</v>
          </cell>
          <cell r="F76" t="str">
            <v>2001業務費</v>
          </cell>
          <cell r="G76" t="str">
            <v>51A1-312物料</v>
          </cell>
          <cell r="H76" t="str">
            <v>103.05.05</v>
          </cell>
          <cell r="I76">
            <v>0</v>
          </cell>
          <cell r="J76">
            <v>1940</v>
          </cell>
          <cell r="K76">
            <v>0</v>
          </cell>
          <cell r="L76">
            <v>0</v>
          </cell>
          <cell r="N76" t="str">
            <v>T200134</v>
          </cell>
          <cell r="O76" t="str">
            <v>松炎樓廁所通風用※品名:排風機等詳如附件</v>
          </cell>
        </row>
        <row r="77">
          <cell r="A77" t="str">
            <v>103T2017</v>
          </cell>
          <cell r="B77" t="str">
            <v>(51A1)總務處</v>
          </cell>
          <cell r="C77" t="str">
            <v>G100</v>
          </cell>
          <cell r="D77" t="str">
            <v>庶務組</v>
          </cell>
          <cell r="E77" t="str">
            <v>T103G1000105</v>
          </cell>
          <cell r="F77" t="str">
            <v>2001業務費</v>
          </cell>
          <cell r="G77" t="str">
            <v>51A1-314油脂</v>
          </cell>
          <cell r="H77" t="str">
            <v>103.05.05</v>
          </cell>
          <cell r="I77">
            <v>0</v>
          </cell>
          <cell r="J77">
            <v>1300</v>
          </cell>
          <cell r="K77">
            <v>0</v>
          </cell>
          <cell r="L77">
            <v>0</v>
          </cell>
          <cell r="N77" t="str">
            <v>T200134</v>
          </cell>
          <cell r="O77" t="str">
            <v>割草機用※品名:92無铅汽油</v>
          </cell>
        </row>
        <row r="78">
          <cell r="A78" t="str">
            <v>103T2017</v>
          </cell>
          <cell r="B78" t="str">
            <v>(51A1)總務處</v>
          </cell>
          <cell r="C78" t="str">
            <v>G100</v>
          </cell>
          <cell r="D78" t="str">
            <v>庶務組</v>
          </cell>
          <cell r="E78" t="str">
            <v>T103G1000107</v>
          </cell>
          <cell r="F78" t="str">
            <v>2001業務費</v>
          </cell>
          <cell r="G78" t="str">
            <v>51A1-321辦公（事務）用品</v>
          </cell>
          <cell r="H78" t="str">
            <v>103.05.05</v>
          </cell>
          <cell r="I78">
            <v>0</v>
          </cell>
          <cell r="J78">
            <v>998</v>
          </cell>
          <cell r="K78">
            <v>0</v>
          </cell>
          <cell r="L78">
            <v>0</v>
          </cell>
          <cell r="N78" t="str">
            <v>T200134</v>
          </cell>
          <cell r="O78" t="str">
            <v>306及407會議室用※品名:無線分享器</v>
          </cell>
        </row>
        <row r="79">
          <cell r="A79" t="str">
            <v>103T2017</v>
          </cell>
          <cell r="B79" t="str">
            <v>(51A1)總務處</v>
          </cell>
          <cell r="C79" t="str">
            <v>G100</v>
          </cell>
          <cell r="D79" t="str">
            <v>庶務組</v>
          </cell>
          <cell r="E79" t="str">
            <v>T103G1000110</v>
          </cell>
          <cell r="F79" t="str">
            <v>2001業務費</v>
          </cell>
          <cell r="G79" t="str">
            <v>51A1-312物料</v>
          </cell>
          <cell r="H79" t="str">
            <v>103.05.05</v>
          </cell>
          <cell r="I79">
            <v>0</v>
          </cell>
          <cell r="J79">
            <v>2709</v>
          </cell>
          <cell r="K79">
            <v>0</v>
          </cell>
          <cell r="L79">
            <v>0</v>
          </cell>
          <cell r="N79" t="str">
            <v>T200134</v>
          </cell>
          <cell r="O79" t="str">
            <v>校園內自來管爆裂維修※品名:PVC管...等</v>
          </cell>
        </row>
        <row r="80">
          <cell r="A80" t="str">
            <v>103T2017</v>
          </cell>
          <cell r="B80" t="str">
            <v>(51A1)總務處</v>
          </cell>
          <cell r="C80" t="str">
            <v>G100</v>
          </cell>
          <cell r="D80" t="str">
            <v>庶務組</v>
          </cell>
          <cell r="E80" t="str">
            <v>T103G1000112- 1</v>
          </cell>
          <cell r="F80" t="str">
            <v>2001業務費</v>
          </cell>
          <cell r="G80" t="str">
            <v>51A1-321辦公（事務）用品</v>
          </cell>
          <cell r="H80" t="str">
            <v>103.05.05</v>
          </cell>
          <cell r="I80">
            <v>0</v>
          </cell>
          <cell r="J80">
            <v>21989</v>
          </cell>
          <cell r="K80">
            <v>0</v>
          </cell>
          <cell r="L80">
            <v>0</v>
          </cell>
          <cell r="N80" t="str">
            <v>T200135</v>
          </cell>
          <cell r="O80" t="str">
            <v>供各處室文具備領用※品名:修正內帶【WH-606R】...等</v>
          </cell>
        </row>
        <row r="81">
          <cell r="A81" t="str">
            <v>103T2017</v>
          </cell>
          <cell r="B81" t="str">
            <v>(51A1)總務處</v>
          </cell>
          <cell r="C81" t="str">
            <v>G100</v>
          </cell>
          <cell r="D81" t="str">
            <v>庶務組</v>
          </cell>
          <cell r="E81" t="str">
            <v>T103G1000118</v>
          </cell>
          <cell r="F81" t="str">
            <v>2001業務費</v>
          </cell>
          <cell r="G81" t="str">
            <v>51A1-321辦公（事務）用品</v>
          </cell>
          <cell r="H81" t="str">
            <v>103.05.05</v>
          </cell>
          <cell r="I81">
            <v>0</v>
          </cell>
          <cell r="J81">
            <v>30</v>
          </cell>
          <cell r="K81">
            <v>0</v>
          </cell>
          <cell r="L81">
            <v>0</v>
          </cell>
          <cell r="N81" t="str">
            <v>T200134</v>
          </cell>
          <cell r="O81" t="str">
            <v>演奏廳音控室配鎖※品名:配鎖</v>
          </cell>
        </row>
        <row r="82">
          <cell r="A82" t="str">
            <v>103T2017</v>
          </cell>
          <cell r="B82" t="str">
            <v>(51A1)總務處</v>
          </cell>
          <cell r="C82" t="str">
            <v>G100</v>
          </cell>
          <cell r="D82" t="str">
            <v>庶務組</v>
          </cell>
          <cell r="E82" t="str">
            <v>T103G1000119</v>
          </cell>
          <cell r="F82" t="str">
            <v>2001業務費</v>
          </cell>
          <cell r="G82" t="str">
            <v>51A1-321辦公（事務）用品</v>
          </cell>
          <cell r="H82" t="str">
            <v>103.05.05</v>
          </cell>
          <cell r="I82">
            <v>0</v>
          </cell>
          <cell r="J82">
            <v>300</v>
          </cell>
          <cell r="K82">
            <v>0</v>
          </cell>
          <cell r="L82">
            <v>0</v>
          </cell>
          <cell r="N82" t="str">
            <v>T200134</v>
          </cell>
          <cell r="O82" t="str">
            <v>校門口守衛室用※品名:遙控器</v>
          </cell>
        </row>
        <row r="83">
          <cell r="A83" t="str">
            <v>103T2017</v>
          </cell>
          <cell r="B83" t="str">
            <v>(51A1)總務處</v>
          </cell>
          <cell r="C83" t="str">
            <v>G300</v>
          </cell>
          <cell r="D83" t="str">
            <v>文書組</v>
          </cell>
          <cell r="E83" t="str">
            <v>T103G3000002- 4</v>
          </cell>
          <cell r="F83" t="str">
            <v>2001業務費</v>
          </cell>
          <cell r="G83" t="str">
            <v>51A1-451什項設備租金</v>
          </cell>
          <cell r="H83" t="str">
            <v>103.05.08</v>
          </cell>
          <cell r="I83">
            <v>0</v>
          </cell>
          <cell r="J83">
            <v>4500</v>
          </cell>
          <cell r="K83">
            <v>0</v>
          </cell>
          <cell r="L83">
            <v>0</v>
          </cell>
          <cell r="N83" t="str">
            <v>T200137</v>
          </cell>
          <cell r="O83" t="str">
            <v>4月-總務處影印機影印公文用(103.1.1－12.31)※品名:影印機租賃(續約)</v>
          </cell>
        </row>
        <row r="84">
          <cell r="A84" t="str">
            <v>103T2017</v>
          </cell>
          <cell r="B84" t="str">
            <v>(51A1)總務處</v>
          </cell>
          <cell r="C84" t="str">
            <v>G100</v>
          </cell>
          <cell r="D84" t="str">
            <v>庶務組</v>
          </cell>
          <cell r="E84" t="str">
            <v>T103G1000111- 1</v>
          </cell>
          <cell r="F84" t="str">
            <v>2001業務費</v>
          </cell>
          <cell r="G84" t="str">
            <v>51A1-261一般房屋保險費</v>
          </cell>
          <cell r="H84" t="str">
            <v>103.05.13</v>
          </cell>
          <cell r="I84">
            <v>0</v>
          </cell>
          <cell r="J84">
            <v>50340</v>
          </cell>
          <cell r="K84">
            <v>0</v>
          </cell>
          <cell r="L84">
            <v>0</v>
          </cell>
          <cell r="N84" t="str">
            <v>T200143</v>
          </cell>
          <cell r="O84" t="str">
            <v>校園建物火險※品名:校園建物火險費〈各棟投保金額、明細如附件〉</v>
          </cell>
        </row>
        <row r="85">
          <cell r="A85" t="str">
            <v>103T2017</v>
          </cell>
          <cell r="B85" t="str">
            <v>(51A1)總務處</v>
          </cell>
          <cell r="C85" t="str">
            <v>G100</v>
          </cell>
          <cell r="D85" t="str">
            <v>庶務組</v>
          </cell>
          <cell r="E85" t="str">
            <v>T103G1000123- 1</v>
          </cell>
          <cell r="F85" t="str">
            <v>2001業務費</v>
          </cell>
          <cell r="G85" t="str">
            <v>51A1-217氣體費</v>
          </cell>
          <cell r="H85" t="str">
            <v>103.05.13</v>
          </cell>
          <cell r="I85">
            <v>0</v>
          </cell>
          <cell r="J85">
            <v>1435</v>
          </cell>
          <cell r="K85">
            <v>0</v>
          </cell>
          <cell r="L85">
            <v>0</v>
          </cell>
          <cell r="N85" t="str">
            <v>T200145</v>
          </cell>
          <cell r="O85" t="str">
            <v>游泳池用天然氣3月份※品名:天然氣4月份</v>
          </cell>
        </row>
        <row r="86">
          <cell r="A86" t="str">
            <v>103T2017</v>
          </cell>
          <cell r="B86" t="str">
            <v>(51A1)總務處</v>
          </cell>
          <cell r="C86" t="str">
            <v>G300</v>
          </cell>
          <cell r="D86" t="str">
            <v>文書組</v>
          </cell>
          <cell r="E86" t="str">
            <v>T103G3000009- 1</v>
          </cell>
          <cell r="F86" t="str">
            <v>2001業務費</v>
          </cell>
          <cell r="G86" t="str">
            <v>51A1-221郵費</v>
          </cell>
          <cell r="H86" t="str">
            <v>103.05.13</v>
          </cell>
          <cell r="I86">
            <v>0</v>
          </cell>
          <cell r="J86">
            <v>9000</v>
          </cell>
          <cell r="K86">
            <v>0</v>
          </cell>
          <cell r="L86">
            <v>0</v>
          </cell>
          <cell r="N86" t="str">
            <v>T200145</v>
          </cell>
          <cell r="O86" t="str">
            <v>郵寄公文用※品名:25元郵票...等</v>
          </cell>
        </row>
        <row r="87">
          <cell r="A87" t="str">
            <v>103T2017</v>
          </cell>
          <cell r="B87" t="str">
            <v>(51A1)總務處</v>
          </cell>
          <cell r="C87" t="str">
            <v>G300</v>
          </cell>
          <cell r="D87" t="str">
            <v>文書組</v>
          </cell>
          <cell r="E87" t="str">
            <v>T103G3000010- 1</v>
          </cell>
          <cell r="F87" t="str">
            <v>2001業務費</v>
          </cell>
          <cell r="G87" t="str">
            <v>51A1-221郵費</v>
          </cell>
          <cell r="H87" t="str">
            <v>103.05.13</v>
          </cell>
          <cell r="I87">
            <v>0</v>
          </cell>
          <cell r="J87">
            <v>565</v>
          </cell>
          <cell r="K87">
            <v>0</v>
          </cell>
          <cell r="L87">
            <v>0</v>
          </cell>
          <cell r="N87" t="str">
            <v>T200145</v>
          </cell>
          <cell r="O87" t="str">
            <v>郵寄(計畫書)公文用※品名:65元便利袋...等</v>
          </cell>
        </row>
        <row r="88">
          <cell r="A88" t="str">
            <v>103T2017</v>
          </cell>
          <cell r="B88" t="str">
            <v>(51A1)總務處</v>
          </cell>
          <cell r="C88" t="str">
            <v>G100</v>
          </cell>
          <cell r="D88" t="str">
            <v>庶務組</v>
          </cell>
          <cell r="E88" t="str">
            <v>T103G1000132- 1</v>
          </cell>
          <cell r="F88" t="str">
            <v>2001業務費</v>
          </cell>
          <cell r="G88" t="str">
            <v>51A1-256交通及運輸設備修護費</v>
          </cell>
          <cell r="H88" t="str">
            <v>103.05.21</v>
          </cell>
          <cell r="I88">
            <v>0</v>
          </cell>
          <cell r="J88">
            <v>4000</v>
          </cell>
          <cell r="K88">
            <v>0</v>
          </cell>
          <cell r="L88">
            <v>0</v>
          </cell>
          <cell r="N88" t="str">
            <v>T200153</v>
          </cell>
          <cell r="O88" t="str">
            <v>4樓會議室桌上型麥克風線路拆裝復原測試※品名:會議系統拆裝復原測試</v>
          </cell>
        </row>
        <row r="89">
          <cell r="A89" t="str">
            <v>103T2017</v>
          </cell>
          <cell r="B89" t="str">
            <v>(51A1)總務處</v>
          </cell>
          <cell r="C89" t="str">
            <v>G100</v>
          </cell>
          <cell r="D89" t="str">
            <v>庶務組</v>
          </cell>
          <cell r="E89" t="str">
            <v>T103G1000127- 1</v>
          </cell>
          <cell r="F89" t="str">
            <v>2001業務費</v>
          </cell>
          <cell r="G89" t="str">
            <v>51A1-451什項設備租金</v>
          </cell>
          <cell r="H89" t="str">
            <v>103.05.22</v>
          </cell>
          <cell r="I89">
            <v>0</v>
          </cell>
          <cell r="J89">
            <v>12000</v>
          </cell>
          <cell r="K89">
            <v>0</v>
          </cell>
          <cell r="L89">
            <v>0</v>
          </cell>
          <cell r="N89" t="str">
            <v>T200156</v>
          </cell>
          <cell r="O89" t="str">
            <v>校園前庭水管破裂※品名:挖土機</v>
          </cell>
        </row>
        <row r="90">
          <cell r="A90" t="str">
            <v>103T2017</v>
          </cell>
          <cell r="B90" t="str">
            <v>(51A1)總務處</v>
          </cell>
          <cell r="C90" t="str">
            <v>G100</v>
          </cell>
          <cell r="D90" t="str">
            <v>庶務組</v>
          </cell>
          <cell r="E90" t="str">
            <v>T103G1000134</v>
          </cell>
          <cell r="F90" t="str">
            <v>2001業務費</v>
          </cell>
          <cell r="G90" t="str">
            <v>51A1-257什項設備修護費</v>
          </cell>
          <cell r="H90" t="str">
            <v>103.05.27</v>
          </cell>
          <cell r="I90">
            <v>0</v>
          </cell>
          <cell r="J90">
            <v>2000</v>
          </cell>
          <cell r="K90">
            <v>0</v>
          </cell>
          <cell r="L90">
            <v>0</v>
          </cell>
          <cell r="N90" t="str">
            <v>T200161</v>
          </cell>
          <cell r="O90" t="str">
            <v>社會科前飲水機維修※品名:風扇馬逹組...等</v>
          </cell>
        </row>
        <row r="91">
          <cell r="A91" t="str">
            <v>103T2017</v>
          </cell>
          <cell r="B91" t="str">
            <v>(51A1)總務處</v>
          </cell>
          <cell r="C91" t="str">
            <v>G100</v>
          </cell>
          <cell r="D91" t="str">
            <v>庶務組</v>
          </cell>
          <cell r="E91" t="str">
            <v>T103G1000135</v>
          </cell>
          <cell r="F91" t="str">
            <v>2001業務費</v>
          </cell>
          <cell r="G91" t="str">
            <v>51A1-323農業與園藝用品及環境美化費</v>
          </cell>
          <cell r="H91" t="str">
            <v>103.05.27</v>
          </cell>
          <cell r="I91">
            <v>0</v>
          </cell>
          <cell r="J91">
            <v>1688</v>
          </cell>
          <cell r="K91">
            <v>0</v>
          </cell>
          <cell r="L91">
            <v>0</v>
          </cell>
          <cell r="N91" t="str">
            <v>T200161</v>
          </cell>
          <cell r="O91" t="str">
            <v>各處室電話清潔※品名:電話清潔</v>
          </cell>
        </row>
        <row r="92">
          <cell r="A92" t="str">
            <v>103T2017</v>
          </cell>
          <cell r="B92" t="str">
            <v>(51A1)總務處</v>
          </cell>
          <cell r="C92" t="str">
            <v>G100</v>
          </cell>
          <cell r="D92" t="str">
            <v>庶務組</v>
          </cell>
          <cell r="E92" t="str">
            <v>T103G1000145</v>
          </cell>
          <cell r="F92" t="str">
            <v>2001業務費</v>
          </cell>
          <cell r="G92" t="str">
            <v>51A1-255機械及設備修護費</v>
          </cell>
          <cell r="H92" t="str">
            <v>103.05.27</v>
          </cell>
          <cell r="I92">
            <v>0</v>
          </cell>
          <cell r="J92">
            <v>1699</v>
          </cell>
          <cell r="K92">
            <v>0</v>
          </cell>
          <cell r="L92">
            <v>0</v>
          </cell>
          <cell r="N92" t="str">
            <v>T200161</v>
          </cell>
          <cell r="O92" t="str">
            <v>原硬碟毀損更新※品名:500G硬碟</v>
          </cell>
        </row>
        <row r="93">
          <cell r="A93" t="str">
            <v>103T2017</v>
          </cell>
          <cell r="B93" t="str">
            <v>(51A1)總務處</v>
          </cell>
          <cell r="C93" t="str">
            <v>G200</v>
          </cell>
          <cell r="D93" t="str">
            <v>出納組</v>
          </cell>
          <cell r="E93" t="str">
            <v>T103G2000043- 1</v>
          </cell>
          <cell r="F93" t="str">
            <v>2001業務費</v>
          </cell>
          <cell r="G93" t="str">
            <v>51A1-321辦公（事務）用品</v>
          </cell>
          <cell r="H93" t="str">
            <v>103.05.27</v>
          </cell>
          <cell r="I93">
            <v>0</v>
          </cell>
          <cell r="J93">
            <v>225</v>
          </cell>
          <cell r="K93">
            <v>0</v>
          </cell>
          <cell r="L93">
            <v>0</v>
          </cell>
          <cell r="N93" t="str">
            <v>T200161</v>
          </cell>
          <cell r="O93" t="str">
            <v>辦公桌用※品名:桌墊</v>
          </cell>
        </row>
        <row r="94">
          <cell r="A94" t="str">
            <v>103T2017</v>
          </cell>
          <cell r="B94" t="str">
            <v>(51A1)總務處</v>
          </cell>
          <cell r="C94" t="str">
            <v>G300</v>
          </cell>
          <cell r="D94" t="str">
            <v>文書組</v>
          </cell>
          <cell r="E94" t="str">
            <v>T103G3000008- 1</v>
          </cell>
          <cell r="F94" t="str">
            <v>2001業務費</v>
          </cell>
          <cell r="G94" t="str">
            <v>51A1-321辦公（事務）用品</v>
          </cell>
          <cell r="H94" t="str">
            <v>103.05.27</v>
          </cell>
          <cell r="I94">
            <v>0</v>
          </cell>
          <cell r="J94">
            <v>160</v>
          </cell>
          <cell r="K94">
            <v>0</v>
          </cell>
          <cell r="L94">
            <v>0</v>
          </cell>
          <cell r="N94" t="str">
            <v>T200161</v>
          </cell>
          <cell r="O94" t="str">
            <v>收發公文用※品名:日期戳</v>
          </cell>
        </row>
        <row r="95">
          <cell r="A95" t="str">
            <v>103T2017</v>
          </cell>
          <cell r="B95" t="str">
            <v>(51A1)總務處</v>
          </cell>
          <cell r="C95" t="str">
            <v>G100</v>
          </cell>
          <cell r="D95" t="str">
            <v>庶務組</v>
          </cell>
          <cell r="E95" t="str">
            <v>T103G1000146- 1</v>
          </cell>
          <cell r="F95" t="str">
            <v>2001業務費</v>
          </cell>
          <cell r="G95" t="str">
            <v>51A1-252一般房屋修護費</v>
          </cell>
          <cell r="H95" t="str">
            <v>103.06.01</v>
          </cell>
          <cell r="I95">
            <v>0</v>
          </cell>
          <cell r="J95">
            <v>8500</v>
          </cell>
          <cell r="K95">
            <v>0</v>
          </cell>
          <cell r="L95">
            <v>0</v>
          </cell>
          <cell r="N95" t="str">
            <v>T200162</v>
          </cell>
          <cell r="O95" t="str">
            <v>圖書館.行政大樓及科教大樓厠所維修※品名:圖書館更換馬桶等如附件</v>
          </cell>
        </row>
        <row r="96">
          <cell r="A96" t="str">
            <v>103T2017</v>
          </cell>
          <cell r="B96" t="str">
            <v>(51A1)總務處</v>
          </cell>
          <cell r="F96" t="str">
            <v>2001業務費</v>
          </cell>
          <cell r="G96" t="str">
            <v>51A1-321辦公（事務）用品</v>
          </cell>
          <cell r="H96" t="str">
            <v>103.06.03</v>
          </cell>
          <cell r="I96">
            <v>0</v>
          </cell>
          <cell r="J96">
            <v>6500</v>
          </cell>
          <cell r="K96">
            <v>0</v>
          </cell>
          <cell r="L96">
            <v>0</v>
          </cell>
          <cell r="N96" t="str">
            <v>T400049</v>
          </cell>
          <cell r="O96" t="str">
            <v>科目轉正-3樓會議室喇叭損壞更新</v>
          </cell>
        </row>
        <row r="97">
          <cell r="A97" t="str">
            <v>103T2017</v>
          </cell>
          <cell r="B97" t="str">
            <v>(51A1)總務處</v>
          </cell>
          <cell r="F97" t="str">
            <v>2001業務費</v>
          </cell>
          <cell r="G97" t="str">
            <v>5131-321辦公（事務）用品</v>
          </cell>
          <cell r="H97" t="str">
            <v>103.06.03</v>
          </cell>
          <cell r="I97">
            <v>0</v>
          </cell>
          <cell r="J97">
            <v>-6500</v>
          </cell>
          <cell r="K97">
            <v>0</v>
          </cell>
          <cell r="L97">
            <v>0</v>
          </cell>
          <cell r="N97" t="str">
            <v>T400049</v>
          </cell>
          <cell r="O97" t="str">
            <v>科目轉正-3樓會議室喇叭損壞更新</v>
          </cell>
        </row>
        <row r="98">
          <cell r="A98" t="str">
            <v>103T2017</v>
          </cell>
          <cell r="B98" t="str">
            <v>(51A1)總務處</v>
          </cell>
          <cell r="F98" t="str">
            <v>2001業務費</v>
          </cell>
          <cell r="G98" t="str">
            <v>51A1-252一般房屋修護費</v>
          </cell>
          <cell r="H98" t="str">
            <v>103.06.03</v>
          </cell>
          <cell r="I98">
            <v>0</v>
          </cell>
          <cell r="J98">
            <v>11800</v>
          </cell>
          <cell r="K98">
            <v>0</v>
          </cell>
          <cell r="L98">
            <v>0</v>
          </cell>
          <cell r="N98" t="str">
            <v>T400049</v>
          </cell>
          <cell r="O98" t="str">
            <v>科目轉正-校史室及人文大樓3~4樓梯間門損壞更換</v>
          </cell>
        </row>
        <row r="99">
          <cell r="A99" t="str">
            <v>103T2017</v>
          </cell>
          <cell r="B99" t="str">
            <v>(51A1)總務處</v>
          </cell>
          <cell r="F99" t="str">
            <v>2001業務費</v>
          </cell>
          <cell r="G99" t="str">
            <v>5131-252一般房屋修護費</v>
          </cell>
          <cell r="H99" t="str">
            <v>103.06.03</v>
          </cell>
          <cell r="I99">
            <v>0</v>
          </cell>
          <cell r="J99">
            <v>-11800</v>
          </cell>
          <cell r="K99">
            <v>0</v>
          </cell>
          <cell r="L99">
            <v>0</v>
          </cell>
          <cell r="N99" t="str">
            <v>T400049</v>
          </cell>
          <cell r="O99" t="str">
            <v>科目轉正-校史室及人文大樓3~4樓梯間門損壞更換</v>
          </cell>
        </row>
        <row r="100">
          <cell r="A100" t="str">
            <v>103T2017</v>
          </cell>
          <cell r="B100" t="str">
            <v>(51A1)總務處</v>
          </cell>
          <cell r="F100" t="str">
            <v>2001業務費</v>
          </cell>
          <cell r="G100" t="str">
            <v>51A1-321辦公（事務）用品</v>
          </cell>
          <cell r="H100" t="str">
            <v>103.06.03</v>
          </cell>
          <cell r="I100">
            <v>0</v>
          </cell>
          <cell r="J100">
            <v>6486</v>
          </cell>
          <cell r="K100">
            <v>0</v>
          </cell>
          <cell r="L100">
            <v>0</v>
          </cell>
          <cell r="N100" t="str">
            <v>T400049</v>
          </cell>
          <cell r="O100" t="str">
            <v>科目轉正-校務評鑑卷夾分頁用迪士特大加大型10段分段紙</v>
          </cell>
        </row>
        <row r="101">
          <cell r="A101" t="str">
            <v>103T2017</v>
          </cell>
          <cell r="B101" t="str">
            <v>(51A1)總務處</v>
          </cell>
          <cell r="F101" t="str">
            <v>2001業務費</v>
          </cell>
          <cell r="G101" t="str">
            <v>5131-321辦公（事務）用品</v>
          </cell>
          <cell r="H101" t="str">
            <v>103.06.03</v>
          </cell>
          <cell r="I101">
            <v>0</v>
          </cell>
          <cell r="J101">
            <v>-6486</v>
          </cell>
          <cell r="K101">
            <v>0</v>
          </cell>
          <cell r="L101">
            <v>0</v>
          </cell>
          <cell r="N101" t="str">
            <v>T400049</v>
          </cell>
          <cell r="O101" t="str">
            <v>科目轉正-校務評鑑卷夾分頁用迪士特大加大型10段分段紙</v>
          </cell>
        </row>
        <row r="102">
          <cell r="A102" t="str">
            <v>103T2017</v>
          </cell>
          <cell r="B102" t="str">
            <v>(51A1)總務處</v>
          </cell>
          <cell r="C102" t="str">
            <v>G100</v>
          </cell>
          <cell r="D102" t="str">
            <v>庶務組</v>
          </cell>
          <cell r="E102" t="str">
            <v>T103G1000004- 5</v>
          </cell>
          <cell r="F102" t="str">
            <v>2001業務費</v>
          </cell>
          <cell r="G102" t="str">
            <v>51A1-279外包費</v>
          </cell>
          <cell r="H102" t="str">
            <v>103.06.04</v>
          </cell>
          <cell r="I102">
            <v>0</v>
          </cell>
          <cell r="J102">
            <v>47486</v>
          </cell>
          <cell r="K102">
            <v>0</v>
          </cell>
          <cell r="L102">
            <v>0</v>
          </cell>
          <cell r="N102" t="str">
            <v>T200169</v>
          </cell>
          <cell r="O102" t="str">
            <v>5月-校園保全(103.1.1－12.31)※品名:保全...等</v>
          </cell>
        </row>
        <row r="103">
          <cell r="A103" t="str">
            <v>103T2017</v>
          </cell>
          <cell r="B103" t="str">
            <v>(51A1)總務處</v>
          </cell>
          <cell r="C103" t="str">
            <v>G100</v>
          </cell>
          <cell r="D103" t="str">
            <v>庶務組</v>
          </cell>
          <cell r="E103" t="str">
            <v>T103G1000002- 5</v>
          </cell>
          <cell r="F103" t="str">
            <v>2001業務費</v>
          </cell>
          <cell r="G103" t="str">
            <v>51A1-255機械及設備修護費</v>
          </cell>
          <cell r="H103" t="str">
            <v>103.06.09</v>
          </cell>
          <cell r="I103">
            <v>0</v>
          </cell>
          <cell r="J103">
            <v>3000</v>
          </cell>
          <cell r="K103">
            <v>0</v>
          </cell>
          <cell r="L103">
            <v>0</v>
          </cell>
          <cell r="N103" t="str">
            <v>T200172</v>
          </cell>
          <cell r="O103" t="str">
            <v>5月-科教大樓電梯維護費(103.1.1－12.31)※品名:電梯維護費</v>
          </cell>
        </row>
        <row r="104">
          <cell r="A104" t="str">
            <v>103T2017</v>
          </cell>
          <cell r="B104" t="str">
            <v>(51A1)總務處</v>
          </cell>
          <cell r="C104" t="str">
            <v>G100</v>
          </cell>
          <cell r="D104" t="str">
            <v>庶務組</v>
          </cell>
          <cell r="E104" t="str">
            <v>T103G1000147</v>
          </cell>
          <cell r="F104" t="str">
            <v>2001業務費</v>
          </cell>
          <cell r="G104" t="str">
            <v>51A1-314油脂</v>
          </cell>
          <cell r="H104" t="str">
            <v>103.06.09</v>
          </cell>
          <cell r="I104">
            <v>0</v>
          </cell>
          <cell r="J104">
            <v>730</v>
          </cell>
          <cell r="K104">
            <v>0</v>
          </cell>
          <cell r="L104">
            <v>0</v>
          </cell>
          <cell r="N104" t="str">
            <v>T200172</v>
          </cell>
          <cell r="O104" t="str">
            <v>割草機用※品名:92無铅汽油</v>
          </cell>
        </row>
        <row r="105">
          <cell r="A105" t="str">
            <v>103T2017</v>
          </cell>
          <cell r="B105" t="str">
            <v>(51A1)總務處</v>
          </cell>
          <cell r="C105" t="str">
            <v>G100</v>
          </cell>
          <cell r="D105" t="str">
            <v>庶務組</v>
          </cell>
          <cell r="E105" t="str">
            <v>T103G1000148</v>
          </cell>
          <cell r="F105" t="str">
            <v>2001業務費</v>
          </cell>
          <cell r="G105" t="str">
            <v>51A1-312物料</v>
          </cell>
          <cell r="H105" t="str">
            <v>103.06.09</v>
          </cell>
          <cell r="I105">
            <v>0</v>
          </cell>
          <cell r="J105">
            <v>600</v>
          </cell>
          <cell r="K105">
            <v>0</v>
          </cell>
          <cell r="L105">
            <v>0</v>
          </cell>
          <cell r="N105" t="str">
            <v>T200172</v>
          </cell>
          <cell r="O105" t="str">
            <v>西側門維修※品名:電磁開關</v>
          </cell>
        </row>
        <row r="106">
          <cell r="A106" t="str">
            <v>103T2017</v>
          </cell>
          <cell r="B106" t="str">
            <v>(51A1)總務處</v>
          </cell>
          <cell r="C106" t="str">
            <v>G100</v>
          </cell>
          <cell r="D106" t="str">
            <v>庶務組</v>
          </cell>
          <cell r="E106" t="str">
            <v>T103G1000149- 1</v>
          </cell>
          <cell r="F106" t="str">
            <v>2001業務費</v>
          </cell>
          <cell r="G106" t="str">
            <v>51A1-217氣體費</v>
          </cell>
          <cell r="H106" t="str">
            <v>103.06.09</v>
          </cell>
          <cell r="I106">
            <v>0</v>
          </cell>
          <cell r="J106">
            <v>1627</v>
          </cell>
          <cell r="K106">
            <v>0</v>
          </cell>
          <cell r="L106">
            <v>0</v>
          </cell>
          <cell r="N106" t="str">
            <v>T200172</v>
          </cell>
          <cell r="O106" t="str">
            <v>天然氣5月份游泳池用※品名:天然氣5月份</v>
          </cell>
        </row>
        <row r="107">
          <cell r="A107" t="str">
            <v>103T2017</v>
          </cell>
          <cell r="B107" t="str">
            <v>(51A1)總務處</v>
          </cell>
          <cell r="C107" t="str">
            <v>G100</v>
          </cell>
          <cell r="D107" t="str">
            <v>庶務組</v>
          </cell>
          <cell r="E107" t="str">
            <v>T103G1000154</v>
          </cell>
          <cell r="F107" t="str">
            <v>2001業務費</v>
          </cell>
          <cell r="G107" t="str">
            <v>51A1-312物料</v>
          </cell>
          <cell r="H107" t="str">
            <v>103.06.09</v>
          </cell>
          <cell r="I107">
            <v>0</v>
          </cell>
          <cell r="J107">
            <v>788</v>
          </cell>
          <cell r="K107">
            <v>0</v>
          </cell>
          <cell r="L107">
            <v>0</v>
          </cell>
          <cell r="N107" t="str">
            <v>T200172</v>
          </cell>
          <cell r="O107" t="str">
            <v>教室冷氣維修※品名:電容器</v>
          </cell>
        </row>
        <row r="108">
          <cell r="A108" t="str">
            <v>103T2017</v>
          </cell>
          <cell r="B108" t="str">
            <v>(51A1)總務處</v>
          </cell>
          <cell r="C108" t="str">
            <v>G100</v>
          </cell>
          <cell r="D108" t="str">
            <v>庶務組</v>
          </cell>
          <cell r="E108" t="str">
            <v>T103G1000157</v>
          </cell>
          <cell r="F108" t="str">
            <v>2001業務費</v>
          </cell>
          <cell r="G108" t="str">
            <v>51A1-285講課鐘點、稿費及出席審查及查詢費</v>
          </cell>
          <cell r="H108" t="str">
            <v>103.06.16</v>
          </cell>
          <cell r="I108">
            <v>0</v>
          </cell>
          <cell r="J108">
            <v>4000</v>
          </cell>
          <cell r="K108">
            <v>0</v>
          </cell>
          <cell r="L108">
            <v>0</v>
          </cell>
          <cell r="N108" t="str">
            <v>T200183</v>
          </cell>
          <cell r="O108" t="str">
            <v>永續校園與美感校園規劃委員會外聘專家學者出席費※品名:出席費</v>
          </cell>
        </row>
        <row r="109">
          <cell r="A109" t="str">
            <v>103T2017</v>
          </cell>
          <cell r="B109" t="str">
            <v>(51A1)總務處</v>
          </cell>
          <cell r="C109" t="str">
            <v>G200</v>
          </cell>
          <cell r="D109" t="str">
            <v>出納組</v>
          </cell>
          <cell r="E109" t="str">
            <v>T103G2000054</v>
          </cell>
          <cell r="F109" t="str">
            <v>2001業務費</v>
          </cell>
          <cell r="G109" t="str">
            <v>5131-276佣金、匯費、經理費及手續費</v>
          </cell>
          <cell r="H109" t="str">
            <v>103.06.16</v>
          </cell>
          <cell r="I109">
            <v>0</v>
          </cell>
          <cell r="J109">
            <v>30</v>
          </cell>
          <cell r="K109">
            <v>0</v>
          </cell>
          <cell r="L109">
            <v>0</v>
          </cell>
          <cell r="N109" t="str">
            <v>T200183</v>
          </cell>
          <cell r="O109" t="str">
            <v>教甄報名費匯款手續費※品名:教甄報名費匯款手續費</v>
          </cell>
        </row>
        <row r="110">
          <cell r="A110" t="str">
            <v>103T2017</v>
          </cell>
          <cell r="B110" t="str">
            <v>(51A1)總務處</v>
          </cell>
          <cell r="C110" t="str">
            <v>G100</v>
          </cell>
          <cell r="D110" t="str">
            <v>庶務組</v>
          </cell>
          <cell r="E110" t="str">
            <v>T103G1000163</v>
          </cell>
          <cell r="F110" t="str">
            <v>2001業務費</v>
          </cell>
          <cell r="G110" t="str">
            <v>51A1-217氣體費</v>
          </cell>
          <cell r="H110" t="str">
            <v>103.06.19</v>
          </cell>
          <cell r="I110">
            <v>0</v>
          </cell>
          <cell r="J110">
            <v>750</v>
          </cell>
          <cell r="K110">
            <v>0</v>
          </cell>
          <cell r="L110">
            <v>0</v>
          </cell>
          <cell r="N110" t="str">
            <v>T200187</v>
          </cell>
          <cell r="O110" t="str">
            <v>4樓會議室用※品名:液化瓦斯6</v>
          </cell>
        </row>
        <row r="111">
          <cell r="A111" t="str">
            <v>103T2017</v>
          </cell>
          <cell r="B111" t="str">
            <v>(51A1)總務處</v>
          </cell>
          <cell r="C111" t="str">
            <v>G100</v>
          </cell>
          <cell r="D111" t="str">
            <v>庶務組</v>
          </cell>
          <cell r="E111" t="str">
            <v>T103G1000165</v>
          </cell>
          <cell r="F111" t="str">
            <v>2001業務費</v>
          </cell>
          <cell r="G111" t="str">
            <v>51A1-321辦公（事務）用品</v>
          </cell>
          <cell r="H111" t="str">
            <v>103.06.19</v>
          </cell>
          <cell r="I111">
            <v>0</v>
          </cell>
          <cell r="J111">
            <v>60</v>
          </cell>
          <cell r="K111">
            <v>0</v>
          </cell>
          <cell r="L111">
            <v>0</v>
          </cell>
          <cell r="N111" t="str">
            <v>T200187</v>
          </cell>
          <cell r="O111" t="str">
            <v>教室開門用※品名:鎖匙</v>
          </cell>
        </row>
        <row r="112">
          <cell r="A112" t="str">
            <v>103T2017</v>
          </cell>
          <cell r="B112" t="str">
            <v>(51A1)總務處</v>
          </cell>
          <cell r="C112" t="str">
            <v>G100</v>
          </cell>
          <cell r="D112" t="str">
            <v>庶務組</v>
          </cell>
          <cell r="E112" t="str">
            <v>T103G1000001- 2</v>
          </cell>
          <cell r="F112" t="str">
            <v>2001業務費</v>
          </cell>
          <cell r="G112" t="str">
            <v>51A1-255機械及設備修護費</v>
          </cell>
          <cell r="H112" t="str">
            <v>103.07.01</v>
          </cell>
          <cell r="I112">
            <v>0</v>
          </cell>
          <cell r="J112">
            <v>8400</v>
          </cell>
          <cell r="K112">
            <v>0</v>
          </cell>
          <cell r="L112">
            <v>0</v>
          </cell>
          <cell r="N112" t="str">
            <v>T200202</v>
          </cell>
          <cell r="O112" t="str">
            <v>4-6月-高壓電設備維護合約(103.1.1－12.31)每季付8400※品名:高壓電設備維護費</v>
          </cell>
        </row>
        <row r="113">
          <cell r="A113" t="str">
            <v>103T2017</v>
          </cell>
          <cell r="B113" t="str">
            <v>(51A1)總務處</v>
          </cell>
          <cell r="C113" t="str">
            <v>G100</v>
          </cell>
          <cell r="D113" t="str">
            <v>庶務組</v>
          </cell>
          <cell r="E113" t="str">
            <v>T103G1000003- 3</v>
          </cell>
          <cell r="F113" t="str">
            <v>2001業務費</v>
          </cell>
          <cell r="G113" t="str">
            <v>51A1-255機械及設備修護費</v>
          </cell>
          <cell r="H113" t="str">
            <v>103.07.01</v>
          </cell>
          <cell r="I113">
            <v>0</v>
          </cell>
          <cell r="J113">
            <v>16600</v>
          </cell>
          <cell r="K113">
            <v>0</v>
          </cell>
          <cell r="L113">
            <v>0</v>
          </cell>
          <cell r="N113" t="str">
            <v>T200202</v>
          </cell>
          <cell r="O113" t="str">
            <v>5-6月-行政大樓.圖書館.松炎樓電梯維護費(103.1.1－12.31)※品名:電梯維護費</v>
          </cell>
        </row>
        <row r="114">
          <cell r="A114" t="str">
            <v>103T2017</v>
          </cell>
          <cell r="B114" t="str">
            <v>(51A1)總務處</v>
          </cell>
          <cell r="C114" t="str">
            <v>G100</v>
          </cell>
          <cell r="D114" t="str">
            <v>庶務組</v>
          </cell>
          <cell r="E114" t="str">
            <v>T103G1000164- 1</v>
          </cell>
          <cell r="F114" t="str">
            <v>2001業務費</v>
          </cell>
          <cell r="G114" t="str">
            <v>51A1-257什項設備修護費</v>
          </cell>
          <cell r="H114" t="str">
            <v>103.07.01</v>
          </cell>
          <cell r="I114">
            <v>0</v>
          </cell>
          <cell r="J114">
            <v>5300</v>
          </cell>
          <cell r="K114">
            <v>0</v>
          </cell>
          <cell r="L114">
            <v>0</v>
          </cell>
          <cell r="N114" t="str">
            <v>T200200</v>
          </cell>
          <cell r="O114" t="str">
            <v>庶務組影印維修更換零件※品名:SHARP AR-M351U電源迴路版</v>
          </cell>
        </row>
        <row r="115">
          <cell r="A115" t="str">
            <v>103T2017</v>
          </cell>
          <cell r="B115" t="str">
            <v>(51A1)總務處</v>
          </cell>
          <cell r="C115" t="str">
            <v>G200</v>
          </cell>
          <cell r="D115" t="str">
            <v>出納組</v>
          </cell>
          <cell r="E115" t="str">
            <v>T103G2000006- 1</v>
          </cell>
          <cell r="F115" t="str">
            <v>2001業務費</v>
          </cell>
          <cell r="G115" t="str">
            <v>51A1-28A電子計算機軟體服務費</v>
          </cell>
          <cell r="H115" t="str">
            <v>103.07.01</v>
          </cell>
          <cell r="I115">
            <v>0</v>
          </cell>
          <cell r="J115">
            <v>4000</v>
          </cell>
          <cell r="K115">
            <v>0</v>
          </cell>
          <cell r="L115">
            <v>0</v>
          </cell>
          <cell r="N115" t="str">
            <v>T200202</v>
          </cell>
          <cell r="O115" t="str">
            <v>1-6月-103年薪資管理作業系統維護費※品名:103年薪資管理作業系統維護費</v>
          </cell>
        </row>
        <row r="116">
          <cell r="A116" t="str">
            <v>103T2017</v>
          </cell>
          <cell r="B116" t="str">
            <v>(51A1)總務處</v>
          </cell>
          <cell r="C116" t="str">
            <v>G200</v>
          </cell>
          <cell r="D116" t="str">
            <v>出納組</v>
          </cell>
          <cell r="E116" t="str">
            <v>T103G2000007- 2</v>
          </cell>
          <cell r="F116" t="str">
            <v>2001業務費</v>
          </cell>
          <cell r="G116" t="str">
            <v>51A1-28A電子計算機軟體服務費</v>
          </cell>
          <cell r="H116" t="str">
            <v>103.07.01</v>
          </cell>
          <cell r="I116">
            <v>0</v>
          </cell>
          <cell r="J116">
            <v>9900</v>
          </cell>
          <cell r="K116">
            <v>0</v>
          </cell>
          <cell r="L116">
            <v>0</v>
          </cell>
          <cell r="N116" t="str">
            <v>T200200</v>
          </cell>
          <cell r="O116" t="str">
            <v>4-6月-103年總務處出納帳務管理系統租賃維護費</v>
          </cell>
        </row>
        <row r="117">
          <cell r="A117" t="str">
            <v>103T2017</v>
          </cell>
          <cell r="B117" t="str">
            <v>(51A1)總務處</v>
          </cell>
          <cell r="C117" t="str">
            <v>G300</v>
          </cell>
          <cell r="D117" t="str">
            <v>文書組</v>
          </cell>
          <cell r="E117" t="str">
            <v>T103G3000001- 2</v>
          </cell>
          <cell r="F117" t="str">
            <v>2001業務費</v>
          </cell>
          <cell r="G117" t="str">
            <v>51A1-28A電子計算機軟體服務費</v>
          </cell>
          <cell r="H117" t="str">
            <v>103.07.01</v>
          </cell>
          <cell r="I117">
            <v>0</v>
          </cell>
          <cell r="J117">
            <v>4500</v>
          </cell>
          <cell r="K117">
            <v>0</v>
          </cell>
          <cell r="L117">
            <v>0</v>
          </cell>
          <cell r="N117" t="str">
            <v>T200200</v>
          </cell>
          <cell r="O117" t="str">
            <v>4-6月-公文管理軟體系統維護合約103年1－12月按季支付＄4500※品名:公文管理軟體系統維護合約103年1－12月«</v>
          </cell>
        </row>
        <row r="118">
          <cell r="A118" t="str">
            <v>103T2017</v>
          </cell>
          <cell r="B118" t="str">
            <v>(51A1)總務處</v>
          </cell>
          <cell r="C118" t="str">
            <v>G300</v>
          </cell>
          <cell r="D118" t="str">
            <v>文書組</v>
          </cell>
          <cell r="E118" t="str">
            <v>T103G3000002- 5</v>
          </cell>
          <cell r="F118" t="str">
            <v>2001業務費</v>
          </cell>
          <cell r="G118" t="str">
            <v>51A1-451什項設備租金</v>
          </cell>
          <cell r="H118" t="str">
            <v>103.07.01</v>
          </cell>
          <cell r="I118">
            <v>0</v>
          </cell>
          <cell r="J118">
            <v>4500</v>
          </cell>
          <cell r="K118">
            <v>0</v>
          </cell>
          <cell r="L118">
            <v>0</v>
          </cell>
          <cell r="N118" t="str">
            <v>T200200</v>
          </cell>
          <cell r="O118" t="str">
            <v>5月-總務處影印機影印公文用(103.1.1－12.31)※品名:影印機租賃(續約)</v>
          </cell>
        </row>
        <row r="119">
          <cell r="A119" t="str">
            <v>103T2017</v>
          </cell>
          <cell r="B119" t="str">
            <v>(51A1)總務處</v>
          </cell>
          <cell r="C119" t="str">
            <v>G100</v>
          </cell>
          <cell r="D119" t="str">
            <v>庶務組</v>
          </cell>
          <cell r="E119" t="str">
            <v>T103G1000002- 6</v>
          </cell>
          <cell r="F119" t="str">
            <v>2001業務費</v>
          </cell>
          <cell r="G119" t="str">
            <v>51A1-255機械及設備修護費</v>
          </cell>
          <cell r="H119" t="str">
            <v>103.07.03</v>
          </cell>
          <cell r="I119">
            <v>0</v>
          </cell>
          <cell r="J119">
            <v>3000</v>
          </cell>
          <cell r="K119">
            <v>0</v>
          </cell>
          <cell r="L119">
            <v>0</v>
          </cell>
          <cell r="N119" t="str">
            <v>T200207</v>
          </cell>
          <cell r="O119" t="str">
            <v>6月-科教大樓電梯維護費(103.1.1－12.31)※品名:電梯維護費</v>
          </cell>
        </row>
        <row r="120">
          <cell r="A120" t="str">
            <v>103T2017</v>
          </cell>
          <cell r="B120" t="str">
            <v>(51A1)總務處</v>
          </cell>
          <cell r="C120" t="str">
            <v>G100</v>
          </cell>
          <cell r="D120" t="str">
            <v>庶務組</v>
          </cell>
          <cell r="E120" t="str">
            <v>T103G1000004- 6</v>
          </cell>
          <cell r="F120" t="str">
            <v>2001業務費</v>
          </cell>
          <cell r="G120" t="str">
            <v>51A1-279外包費</v>
          </cell>
          <cell r="H120" t="str">
            <v>103.07.03</v>
          </cell>
          <cell r="I120">
            <v>0</v>
          </cell>
          <cell r="J120">
            <v>47486</v>
          </cell>
          <cell r="K120">
            <v>0</v>
          </cell>
          <cell r="L120">
            <v>0</v>
          </cell>
          <cell r="N120" t="str">
            <v>T200208</v>
          </cell>
          <cell r="O120" t="str">
            <v>6月-103年度校園保全(103.1.1－12.31)※品名:保全...等</v>
          </cell>
        </row>
        <row r="121">
          <cell r="A121" t="str">
            <v>103T2017</v>
          </cell>
          <cell r="B121" t="str">
            <v>(51A1)總務處</v>
          </cell>
          <cell r="C121" t="str">
            <v>G100</v>
          </cell>
          <cell r="D121" t="str">
            <v>庶務組</v>
          </cell>
          <cell r="E121" t="str">
            <v>T103G1000156- 1</v>
          </cell>
          <cell r="F121" t="str">
            <v>2001業務費</v>
          </cell>
          <cell r="G121" t="str">
            <v>51A1-255機械及設備修護費</v>
          </cell>
          <cell r="H121" t="str">
            <v>103.07.03</v>
          </cell>
          <cell r="I121">
            <v>0</v>
          </cell>
          <cell r="J121">
            <v>8190</v>
          </cell>
          <cell r="K121">
            <v>0</v>
          </cell>
          <cell r="L121">
            <v>0</v>
          </cell>
          <cell r="N121" t="str">
            <v>T200206</v>
          </cell>
          <cell r="O121" t="str">
            <v>游泳池水循環馬達故障維修※品名:10hp馬達維修〈馬達線圈軸封、承更新拆裝〉...等</v>
          </cell>
        </row>
        <row r="122">
          <cell r="A122" t="str">
            <v>103T2017</v>
          </cell>
          <cell r="B122" t="str">
            <v>(51A1)總務處</v>
          </cell>
          <cell r="C122" t="str">
            <v>G100</v>
          </cell>
          <cell r="D122" t="str">
            <v>庶務組</v>
          </cell>
          <cell r="E122" t="str">
            <v>T103G1000160- 1</v>
          </cell>
          <cell r="F122" t="str">
            <v>2001業務費</v>
          </cell>
          <cell r="G122" t="str">
            <v>51A1-321辦公（事務）用品</v>
          </cell>
          <cell r="H122" t="str">
            <v>103.07.03</v>
          </cell>
          <cell r="I122">
            <v>0</v>
          </cell>
          <cell r="J122">
            <v>1114</v>
          </cell>
          <cell r="K122">
            <v>0</v>
          </cell>
          <cell r="L122">
            <v>0</v>
          </cell>
          <cell r="N122" t="str">
            <v>T200207</v>
          </cell>
          <cell r="O122" t="str">
            <v>供各處室文具領用※品名:飛龍ZEH-05橡皮擦...等</v>
          </cell>
        </row>
        <row r="123">
          <cell r="A123" t="str">
            <v>103T2017</v>
          </cell>
          <cell r="B123" t="str">
            <v>(51A1)總務處</v>
          </cell>
          <cell r="C123" t="str">
            <v>G100</v>
          </cell>
          <cell r="D123" t="str">
            <v>庶務組</v>
          </cell>
          <cell r="E123" t="str">
            <v>T103G1000168</v>
          </cell>
          <cell r="F123" t="str">
            <v>2001業務費</v>
          </cell>
          <cell r="G123" t="str">
            <v>51A1-321辦公（事務）用品</v>
          </cell>
          <cell r="H123" t="str">
            <v>103.07.03</v>
          </cell>
          <cell r="I123">
            <v>0</v>
          </cell>
          <cell r="J123">
            <v>250</v>
          </cell>
          <cell r="K123">
            <v>0</v>
          </cell>
          <cell r="L123">
            <v>0</v>
          </cell>
          <cell r="N123" t="str">
            <v>T200207</v>
          </cell>
          <cell r="O123" t="str">
            <v>辦公室開門用※品名:鎖匙...等</v>
          </cell>
        </row>
        <row r="124">
          <cell r="A124" t="str">
            <v>103T2017</v>
          </cell>
          <cell r="B124" t="str">
            <v>(51A1)總務處</v>
          </cell>
          <cell r="C124" t="str">
            <v>G100</v>
          </cell>
          <cell r="D124" t="str">
            <v>庶務組</v>
          </cell>
          <cell r="E124" t="str">
            <v>T103G1000169</v>
          </cell>
          <cell r="F124" t="str">
            <v>2001業務費</v>
          </cell>
          <cell r="G124" t="str">
            <v>51A1-314油脂</v>
          </cell>
          <cell r="H124" t="str">
            <v>103.07.03</v>
          </cell>
          <cell r="I124">
            <v>0</v>
          </cell>
          <cell r="J124">
            <v>1330</v>
          </cell>
          <cell r="K124">
            <v>0</v>
          </cell>
          <cell r="L124">
            <v>0</v>
          </cell>
          <cell r="N124" t="str">
            <v>T200207</v>
          </cell>
          <cell r="O124" t="str">
            <v>割草機用※品名:92無铅汽油</v>
          </cell>
        </row>
        <row r="125">
          <cell r="A125" t="str">
            <v>103T2017</v>
          </cell>
          <cell r="B125" t="str">
            <v>(51A1)總務處</v>
          </cell>
          <cell r="C125" t="str">
            <v>G100</v>
          </cell>
          <cell r="D125" t="str">
            <v>庶務組</v>
          </cell>
          <cell r="E125" t="str">
            <v>T103G1000179</v>
          </cell>
          <cell r="F125" t="str">
            <v>2001業務費</v>
          </cell>
          <cell r="G125" t="str">
            <v>51A1-321辦公（事務）用品</v>
          </cell>
          <cell r="H125" t="str">
            <v>103.07.03</v>
          </cell>
          <cell r="I125">
            <v>0</v>
          </cell>
          <cell r="J125">
            <v>260</v>
          </cell>
          <cell r="K125">
            <v>0</v>
          </cell>
          <cell r="L125">
            <v>0</v>
          </cell>
          <cell r="N125" t="str">
            <v>T200207</v>
          </cell>
          <cell r="O125" t="str">
            <v>請購用※品名:橡皮圖章</v>
          </cell>
        </row>
        <row r="126">
          <cell r="A126" t="str">
            <v>103T2017</v>
          </cell>
          <cell r="B126" t="str">
            <v>(51A1)總務處</v>
          </cell>
          <cell r="C126" t="str">
            <v>G100</v>
          </cell>
          <cell r="D126" t="str">
            <v>庶務組</v>
          </cell>
          <cell r="E126" t="str">
            <v>T103G1000180</v>
          </cell>
          <cell r="F126" t="str">
            <v>2001業務費</v>
          </cell>
          <cell r="G126" t="str">
            <v>51A1-312物料</v>
          </cell>
          <cell r="H126" t="str">
            <v>103.07.03</v>
          </cell>
          <cell r="I126">
            <v>0</v>
          </cell>
          <cell r="J126">
            <v>2500</v>
          </cell>
          <cell r="K126">
            <v>0</v>
          </cell>
          <cell r="L126">
            <v>0</v>
          </cell>
          <cell r="N126" t="str">
            <v>T200207</v>
          </cell>
          <cell r="O126" t="str">
            <v>駕駛式割草機維修※品名:駕駛式刀片</v>
          </cell>
        </row>
        <row r="127">
          <cell r="A127" t="str">
            <v>103T2017</v>
          </cell>
          <cell r="B127" t="str">
            <v>(51A1)總務處</v>
          </cell>
          <cell r="C127" t="str">
            <v>G100</v>
          </cell>
          <cell r="D127" t="str">
            <v>庶務組</v>
          </cell>
          <cell r="E127" t="str">
            <v>T103G1000181- 1</v>
          </cell>
          <cell r="F127" t="str">
            <v>2001業務費</v>
          </cell>
          <cell r="G127" t="str">
            <v>51A1-312物料</v>
          </cell>
          <cell r="H127" t="str">
            <v>103.07.03</v>
          </cell>
          <cell r="I127">
            <v>0</v>
          </cell>
          <cell r="J127">
            <v>4350</v>
          </cell>
          <cell r="K127">
            <v>0</v>
          </cell>
          <cell r="L127">
            <v>0</v>
          </cell>
          <cell r="N127" t="str">
            <v>T200206</v>
          </cell>
          <cell r="O127" t="str">
            <v>全校飲水機用※品名:100加侖RO膜管濾心...等</v>
          </cell>
        </row>
        <row r="128">
          <cell r="A128" t="str">
            <v>103T2017</v>
          </cell>
          <cell r="B128" t="str">
            <v>(51A1)總務處</v>
          </cell>
          <cell r="C128" t="str">
            <v>G100</v>
          </cell>
          <cell r="D128" t="str">
            <v>庶務組</v>
          </cell>
          <cell r="E128" t="str">
            <v>T103G1000182- 1</v>
          </cell>
          <cell r="F128" t="str">
            <v>2001業務費</v>
          </cell>
          <cell r="G128" t="str">
            <v>51A1-257什項設備修護費</v>
          </cell>
          <cell r="H128" t="str">
            <v>103.07.03</v>
          </cell>
          <cell r="I128">
            <v>0</v>
          </cell>
          <cell r="J128">
            <v>2850</v>
          </cell>
          <cell r="K128">
            <v>0</v>
          </cell>
          <cell r="L128">
            <v>0</v>
          </cell>
          <cell r="N128" t="str">
            <v>T200207</v>
          </cell>
          <cell r="O128" t="str">
            <v>監視器主機錄影儲存(損壞更換)※品名:硬碟</v>
          </cell>
        </row>
        <row r="129">
          <cell r="A129" t="str">
            <v>103T2017</v>
          </cell>
          <cell r="B129" t="str">
            <v>(51A1)總務處</v>
          </cell>
          <cell r="C129" t="str">
            <v>G100</v>
          </cell>
          <cell r="D129" t="str">
            <v>庶務組</v>
          </cell>
          <cell r="E129" t="str">
            <v>T103G1000185</v>
          </cell>
          <cell r="F129" t="str">
            <v>2001業務費</v>
          </cell>
          <cell r="G129" t="str">
            <v>51A1-312物料</v>
          </cell>
          <cell r="H129" t="str">
            <v>103.07.03</v>
          </cell>
          <cell r="I129">
            <v>0</v>
          </cell>
          <cell r="J129">
            <v>1050</v>
          </cell>
          <cell r="K129">
            <v>0</v>
          </cell>
          <cell r="L129">
            <v>0</v>
          </cell>
          <cell r="N129" t="str">
            <v>T200207</v>
          </cell>
          <cell r="O129" t="str">
            <v>冷氣維修用※品名:電容</v>
          </cell>
        </row>
        <row r="130">
          <cell r="A130" t="str">
            <v>103T2017</v>
          </cell>
          <cell r="B130" t="str">
            <v>(51A1)總務處</v>
          </cell>
          <cell r="C130" t="str">
            <v>G100</v>
          </cell>
          <cell r="D130" t="str">
            <v>庶務組</v>
          </cell>
          <cell r="E130" t="str">
            <v>T103G1000187</v>
          </cell>
          <cell r="F130" t="str">
            <v>2001業務費</v>
          </cell>
          <cell r="G130" t="str">
            <v>51A1-451什項設備租金</v>
          </cell>
          <cell r="H130" t="str">
            <v>103.07.03</v>
          </cell>
          <cell r="I130">
            <v>0</v>
          </cell>
          <cell r="J130">
            <v>2498</v>
          </cell>
          <cell r="K130">
            <v>0</v>
          </cell>
          <cell r="L130">
            <v>0</v>
          </cell>
          <cell r="N130" t="str">
            <v>T200206</v>
          </cell>
          <cell r="O130" t="str">
            <v>租用影印機超額影印紙張費※品名:影印費</v>
          </cell>
        </row>
        <row r="131">
          <cell r="A131" t="str">
            <v>103T2017</v>
          </cell>
          <cell r="B131" t="str">
            <v>(51A1)總務處</v>
          </cell>
          <cell r="C131" t="str">
            <v>G300</v>
          </cell>
          <cell r="D131" t="str">
            <v>文書組</v>
          </cell>
          <cell r="E131" t="str">
            <v>T103G3000002- 6</v>
          </cell>
          <cell r="F131" t="str">
            <v>2001業務費</v>
          </cell>
          <cell r="G131" t="str">
            <v>51A1-451什項設備租金</v>
          </cell>
          <cell r="H131" t="str">
            <v>103.07.03</v>
          </cell>
          <cell r="I131">
            <v>0</v>
          </cell>
          <cell r="J131">
            <v>4500</v>
          </cell>
          <cell r="K131">
            <v>0</v>
          </cell>
          <cell r="L131">
            <v>0</v>
          </cell>
          <cell r="N131" t="str">
            <v>T200206</v>
          </cell>
          <cell r="O131" t="str">
            <v>6月-總務處影印機影印公文用(103.1.1－12.31)※品名:影印機租賃(續約)</v>
          </cell>
        </row>
        <row r="132">
          <cell r="A132" t="str">
            <v>103T2017</v>
          </cell>
          <cell r="B132" t="str">
            <v>(51A1)總務處</v>
          </cell>
          <cell r="C132" t="str">
            <v>G300</v>
          </cell>
          <cell r="D132" t="str">
            <v>文書組</v>
          </cell>
          <cell r="E132" t="str">
            <v>T103G3000012- 1</v>
          </cell>
          <cell r="F132" t="str">
            <v>2001業務費</v>
          </cell>
          <cell r="G132" t="str">
            <v>51A1-321辦公（事務）用品</v>
          </cell>
          <cell r="H132" t="str">
            <v>103.07.03</v>
          </cell>
          <cell r="I132">
            <v>0</v>
          </cell>
          <cell r="J132">
            <v>950</v>
          </cell>
          <cell r="K132">
            <v>0</v>
          </cell>
          <cell r="L132">
            <v>0</v>
          </cell>
          <cell r="N132" t="str">
            <v>T200207</v>
          </cell>
          <cell r="O132" t="str">
            <v>關防機用海棉※品名:關防機用海棉</v>
          </cell>
        </row>
        <row r="133">
          <cell r="A133" t="str">
            <v>103T2017</v>
          </cell>
          <cell r="B133" t="str">
            <v>(51A1)總務處</v>
          </cell>
          <cell r="C133" t="str">
            <v>G300</v>
          </cell>
          <cell r="D133" t="str">
            <v>文書組</v>
          </cell>
          <cell r="E133" t="str">
            <v>T103G3000013- 1</v>
          </cell>
          <cell r="F133" t="str">
            <v>2001業務費</v>
          </cell>
          <cell r="G133" t="str">
            <v>51A1-321辦公（事務）用品</v>
          </cell>
          <cell r="H133" t="str">
            <v>103.07.03</v>
          </cell>
          <cell r="I133">
            <v>0</v>
          </cell>
          <cell r="J133">
            <v>650</v>
          </cell>
          <cell r="K133">
            <v>0</v>
          </cell>
          <cell r="L133">
            <v>0</v>
          </cell>
          <cell r="N133" t="str">
            <v>T200207</v>
          </cell>
          <cell r="O133" t="str">
            <v>郵寄公文用※品名:便利袋</v>
          </cell>
        </row>
        <row r="134">
          <cell r="A134" t="str">
            <v>103T2017</v>
          </cell>
          <cell r="B134" t="str">
            <v>(51A1)總務處</v>
          </cell>
          <cell r="C134" t="str">
            <v>G300</v>
          </cell>
          <cell r="D134" t="str">
            <v>文書組</v>
          </cell>
          <cell r="E134" t="str">
            <v>T103G3000014- 1</v>
          </cell>
          <cell r="F134" t="str">
            <v>2001業務費</v>
          </cell>
          <cell r="G134" t="str">
            <v>51A1-221郵費</v>
          </cell>
          <cell r="H134" t="str">
            <v>103.07.03</v>
          </cell>
          <cell r="I134">
            <v>0</v>
          </cell>
          <cell r="J134">
            <v>9000</v>
          </cell>
          <cell r="K134">
            <v>0</v>
          </cell>
          <cell r="L134">
            <v>0</v>
          </cell>
          <cell r="N134" t="str">
            <v>T200207</v>
          </cell>
          <cell r="O134" t="str">
            <v>郵寄公文用※品名:25元郵票...等</v>
          </cell>
        </row>
        <row r="135">
          <cell r="A135" t="str">
            <v>103T2017</v>
          </cell>
          <cell r="B135" t="str">
            <v>(51A1)總務處</v>
          </cell>
          <cell r="C135" t="str">
            <v>G100</v>
          </cell>
          <cell r="D135" t="str">
            <v>庶務組</v>
          </cell>
          <cell r="E135" t="str">
            <v>T103G1000125- 1</v>
          </cell>
          <cell r="F135" t="str">
            <v>2001業務費</v>
          </cell>
          <cell r="G135" t="str">
            <v>51A1-28A電子計算機軟體服務費</v>
          </cell>
          <cell r="H135" t="str">
            <v>103.07.09</v>
          </cell>
          <cell r="I135">
            <v>0</v>
          </cell>
          <cell r="J135">
            <v>8000</v>
          </cell>
          <cell r="K135">
            <v>0</v>
          </cell>
          <cell r="L135">
            <v>0</v>
          </cell>
          <cell r="N135" t="str">
            <v>T200210</v>
          </cell>
          <cell r="O135" t="str">
            <v>1-6月-財產管理系統維護</v>
          </cell>
        </row>
        <row r="136">
          <cell r="A136" t="str">
            <v>103T2017</v>
          </cell>
          <cell r="B136" t="str">
            <v>(51A1)總務處</v>
          </cell>
          <cell r="C136" t="str">
            <v>G100</v>
          </cell>
          <cell r="D136" t="str">
            <v>庶務組</v>
          </cell>
          <cell r="E136" t="str">
            <v>T103G1000188- 1</v>
          </cell>
          <cell r="F136" t="str">
            <v>2001業務費</v>
          </cell>
          <cell r="G136" t="str">
            <v>51A1-217氣體費</v>
          </cell>
          <cell r="H136" t="str">
            <v>103.07.09</v>
          </cell>
          <cell r="I136">
            <v>0</v>
          </cell>
          <cell r="J136">
            <v>973</v>
          </cell>
          <cell r="K136">
            <v>0</v>
          </cell>
          <cell r="L136">
            <v>0</v>
          </cell>
          <cell r="N136" t="str">
            <v>T200211</v>
          </cell>
          <cell r="O136" t="str">
            <v>游泳池用天然氣6月份※品名:天然氣6月份</v>
          </cell>
        </row>
        <row r="137">
          <cell r="A137" t="str">
            <v>103T2017</v>
          </cell>
          <cell r="B137" t="str">
            <v>(51A1)總務處</v>
          </cell>
          <cell r="C137" t="str">
            <v>G100</v>
          </cell>
          <cell r="D137" t="str">
            <v>庶務組</v>
          </cell>
          <cell r="E137" t="str">
            <v>T103G1000190</v>
          </cell>
          <cell r="F137" t="str">
            <v>2001業務費</v>
          </cell>
          <cell r="G137" t="str">
            <v>51A1-257什項設備修護費</v>
          </cell>
          <cell r="H137" t="str">
            <v>103.07.09</v>
          </cell>
          <cell r="I137">
            <v>0</v>
          </cell>
          <cell r="J137">
            <v>6360</v>
          </cell>
          <cell r="K137">
            <v>0</v>
          </cell>
          <cell r="L137">
            <v>0</v>
          </cell>
          <cell r="N137" t="str">
            <v>T200210</v>
          </cell>
          <cell r="O137" t="str">
            <v>割草機維修零件※品名:原軸承...等</v>
          </cell>
        </row>
        <row r="138">
          <cell r="A138" t="str">
            <v>103T2017</v>
          </cell>
          <cell r="B138" t="str">
            <v>(51A1)總務處</v>
          </cell>
          <cell r="C138" t="str">
            <v>G100</v>
          </cell>
          <cell r="D138" t="str">
            <v>庶務組</v>
          </cell>
          <cell r="E138" t="str">
            <v>T103G1000140</v>
          </cell>
          <cell r="F138" t="str">
            <v>2001業務費</v>
          </cell>
          <cell r="G138" t="str">
            <v>51A1-312物料</v>
          </cell>
          <cell r="H138" t="str">
            <v>103.07.28</v>
          </cell>
          <cell r="I138">
            <v>0</v>
          </cell>
          <cell r="J138">
            <v>160</v>
          </cell>
          <cell r="K138">
            <v>0</v>
          </cell>
          <cell r="L138">
            <v>0</v>
          </cell>
          <cell r="N138" t="str">
            <v>T200227</v>
          </cell>
          <cell r="O138" t="str">
            <v>照明用活動中心至圖書館通路※品名:燈泡</v>
          </cell>
        </row>
        <row r="139">
          <cell r="A139" t="str">
            <v>103T2017</v>
          </cell>
          <cell r="B139" t="str">
            <v>(51A1)總務處</v>
          </cell>
          <cell r="C139" t="str">
            <v>G100</v>
          </cell>
          <cell r="D139" t="str">
            <v>庶務組</v>
          </cell>
          <cell r="E139" t="str">
            <v>T103G1000195</v>
          </cell>
          <cell r="F139" t="str">
            <v>2001業務費</v>
          </cell>
          <cell r="G139" t="str">
            <v>51A1-314油脂</v>
          </cell>
          <cell r="H139" t="str">
            <v>103.07.28</v>
          </cell>
          <cell r="I139">
            <v>0</v>
          </cell>
          <cell r="J139">
            <v>714</v>
          </cell>
          <cell r="K139">
            <v>0</v>
          </cell>
          <cell r="L139">
            <v>0</v>
          </cell>
          <cell r="N139" t="str">
            <v>T200227</v>
          </cell>
          <cell r="O139" t="str">
            <v>割草機用※品名:92無铅汽油</v>
          </cell>
        </row>
        <row r="140">
          <cell r="A140" t="str">
            <v>103T2017</v>
          </cell>
          <cell r="B140" t="str">
            <v>(51A1)總務處</v>
          </cell>
          <cell r="C140" t="str">
            <v>G100</v>
          </cell>
          <cell r="D140" t="str">
            <v>庶務組</v>
          </cell>
          <cell r="E140" t="str">
            <v>T103G1000197</v>
          </cell>
          <cell r="F140" t="str">
            <v>2001業務費</v>
          </cell>
          <cell r="G140" t="str">
            <v>51A1-312物料</v>
          </cell>
          <cell r="H140" t="str">
            <v>103.07.28</v>
          </cell>
          <cell r="I140">
            <v>0</v>
          </cell>
          <cell r="J140">
            <v>210</v>
          </cell>
          <cell r="K140">
            <v>0</v>
          </cell>
          <cell r="L140">
            <v>0</v>
          </cell>
          <cell r="N140" t="str">
            <v>T200227</v>
          </cell>
          <cell r="O140" t="str">
            <v>冷氣維修用※品名:電容〈小〉</v>
          </cell>
        </row>
        <row r="141">
          <cell r="A141" t="str">
            <v>103T2017</v>
          </cell>
          <cell r="B141" t="str">
            <v>(51A1)總務處</v>
          </cell>
          <cell r="C141" t="str">
            <v>G100</v>
          </cell>
          <cell r="D141" t="str">
            <v>庶務組</v>
          </cell>
          <cell r="E141" t="str">
            <v>T103G1000202- 1</v>
          </cell>
          <cell r="F141" t="str">
            <v>2001業務費</v>
          </cell>
          <cell r="G141" t="str">
            <v>51A1-321辦公（事務）用品</v>
          </cell>
          <cell r="H141" t="str">
            <v>103.07.28</v>
          </cell>
          <cell r="I141">
            <v>0</v>
          </cell>
          <cell r="J141">
            <v>2200</v>
          </cell>
          <cell r="K141">
            <v>0</v>
          </cell>
          <cell r="L141">
            <v>0</v>
          </cell>
          <cell r="N141" t="str">
            <v>T200227</v>
          </cell>
          <cell r="O141" t="str">
            <v>列印財產標籤用-TZe-261護貝標籤帶(36mm白底黑字)</v>
          </cell>
        </row>
        <row r="142">
          <cell r="A142" t="str">
            <v>103T2017</v>
          </cell>
          <cell r="B142" t="str">
            <v>(51A1)總務處</v>
          </cell>
          <cell r="C142" t="str">
            <v>G300</v>
          </cell>
          <cell r="D142" t="str">
            <v>文書組</v>
          </cell>
          <cell r="E142" t="str">
            <v>T103G3000015- 1</v>
          </cell>
          <cell r="F142" t="str">
            <v>2001業務費</v>
          </cell>
          <cell r="G142" t="str">
            <v>51A1-257什項設備修護費</v>
          </cell>
          <cell r="H142" t="str">
            <v>103.07.28</v>
          </cell>
          <cell r="I142">
            <v>0</v>
          </cell>
          <cell r="J142">
            <v>3500</v>
          </cell>
          <cell r="K142">
            <v>0</v>
          </cell>
          <cell r="L142">
            <v>0</v>
          </cell>
          <cell r="N142" t="str">
            <v>T200227</v>
          </cell>
          <cell r="O142" t="str">
            <v>郵寄公文函件用電腦郵資計價秤維修</v>
          </cell>
        </row>
        <row r="143">
          <cell r="A143" t="str">
            <v>103T2017</v>
          </cell>
          <cell r="B143" t="str">
            <v>(51A1)總務處</v>
          </cell>
          <cell r="C143" t="str">
            <v>G100</v>
          </cell>
          <cell r="D143" t="str">
            <v>庶務組</v>
          </cell>
          <cell r="E143" t="str">
            <v>T103G1000002- 7</v>
          </cell>
          <cell r="F143" t="str">
            <v>2001業務費</v>
          </cell>
          <cell r="G143" t="str">
            <v>51A1-255機械及設備修護費</v>
          </cell>
          <cell r="H143" t="str">
            <v>103.08.07</v>
          </cell>
          <cell r="I143">
            <v>0</v>
          </cell>
          <cell r="J143">
            <v>3000</v>
          </cell>
          <cell r="K143">
            <v>0</v>
          </cell>
          <cell r="L143">
            <v>0</v>
          </cell>
          <cell r="N143" t="str">
            <v>T200234</v>
          </cell>
          <cell r="O143" t="str">
            <v>7月-科教大樓電梯維護費(103.1.1－12.31)</v>
          </cell>
        </row>
        <row r="144">
          <cell r="A144" t="str">
            <v>103T2017</v>
          </cell>
          <cell r="B144" t="str">
            <v>(51A1)總務處</v>
          </cell>
          <cell r="C144" t="str">
            <v>G100</v>
          </cell>
          <cell r="D144" t="str">
            <v>庶務組</v>
          </cell>
          <cell r="E144" t="str">
            <v>T103G1000210</v>
          </cell>
          <cell r="F144" t="str">
            <v>2001業務費</v>
          </cell>
          <cell r="G144" t="str">
            <v>51A1-287委託檢驗(定)試驗認證費</v>
          </cell>
          <cell r="H144" t="str">
            <v>103.08.07</v>
          </cell>
          <cell r="I144">
            <v>0</v>
          </cell>
          <cell r="J144">
            <v>3200</v>
          </cell>
          <cell r="K144">
            <v>0</v>
          </cell>
          <cell r="L144">
            <v>0</v>
          </cell>
          <cell r="N144" t="str">
            <v>T200234</v>
          </cell>
          <cell r="O144" t="str">
            <v>飲水機水質定期檢驗</v>
          </cell>
        </row>
        <row r="145">
          <cell r="A145" t="str">
            <v>103T2017</v>
          </cell>
          <cell r="B145" t="str">
            <v>(51A1)總務處</v>
          </cell>
          <cell r="C145" t="str">
            <v>G100</v>
          </cell>
          <cell r="D145" t="str">
            <v>庶務組</v>
          </cell>
          <cell r="E145" t="str">
            <v>T103G1000212</v>
          </cell>
          <cell r="F145" t="str">
            <v>2001業務費</v>
          </cell>
          <cell r="G145" t="str">
            <v>51A1-314油脂</v>
          </cell>
          <cell r="H145" t="str">
            <v>103.08.07</v>
          </cell>
          <cell r="I145">
            <v>0</v>
          </cell>
          <cell r="J145">
            <v>730</v>
          </cell>
          <cell r="K145">
            <v>0</v>
          </cell>
          <cell r="L145">
            <v>0</v>
          </cell>
          <cell r="N145" t="str">
            <v>T200234</v>
          </cell>
          <cell r="O145" t="str">
            <v>割草機用-92無铅汽油</v>
          </cell>
        </row>
        <row r="146">
          <cell r="A146" t="str">
            <v>103T2017</v>
          </cell>
          <cell r="B146" t="str">
            <v>(51A1)總務處</v>
          </cell>
          <cell r="C146" t="str">
            <v>G100</v>
          </cell>
          <cell r="D146" t="str">
            <v>庶務組</v>
          </cell>
          <cell r="E146" t="str">
            <v>T103G1000214</v>
          </cell>
          <cell r="F146" t="str">
            <v>2001業務費</v>
          </cell>
          <cell r="G146" t="str">
            <v>51A1-312物料</v>
          </cell>
          <cell r="H146" t="str">
            <v>103.08.07</v>
          </cell>
          <cell r="I146">
            <v>0</v>
          </cell>
          <cell r="J146">
            <v>600</v>
          </cell>
          <cell r="K146">
            <v>0</v>
          </cell>
          <cell r="L146">
            <v>0</v>
          </cell>
          <cell r="N146" t="str">
            <v>T200234</v>
          </cell>
          <cell r="O146" t="str">
            <v>西側電動門維修※品名:電磁開關</v>
          </cell>
        </row>
        <row r="147">
          <cell r="A147" t="str">
            <v>103T2017</v>
          </cell>
          <cell r="B147" t="str">
            <v>(51A1)總務處</v>
          </cell>
          <cell r="C147" t="str">
            <v>G300</v>
          </cell>
          <cell r="D147" t="str">
            <v>文書組</v>
          </cell>
          <cell r="E147" t="str">
            <v>T103G3000016- 1</v>
          </cell>
          <cell r="F147" t="str">
            <v>2001業務費</v>
          </cell>
          <cell r="G147" t="str">
            <v>51A1-683汽車燃料使用費</v>
          </cell>
          <cell r="H147" t="str">
            <v>103.08.07</v>
          </cell>
          <cell r="I147">
            <v>0</v>
          </cell>
          <cell r="J147">
            <v>450</v>
          </cell>
          <cell r="K147">
            <v>0</v>
          </cell>
          <cell r="L147">
            <v>0</v>
          </cell>
          <cell r="N147" t="str">
            <v>T200234</v>
          </cell>
          <cell r="O147" t="str">
            <v>公務機車OLR－826燃料使用費</v>
          </cell>
        </row>
        <row r="148">
          <cell r="A148" t="str">
            <v>103T2017</v>
          </cell>
          <cell r="B148" t="str">
            <v>(51A1)總務處</v>
          </cell>
          <cell r="C148" t="str">
            <v>G100</v>
          </cell>
          <cell r="D148" t="str">
            <v>庶務組</v>
          </cell>
          <cell r="E148" t="str">
            <v>T103G1000004- 7</v>
          </cell>
          <cell r="F148" t="str">
            <v>2001業務費</v>
          </cell>
          <cell r="G148" t="str">
            <v>51A1-279外包費</v>
          </cell>
          <cell r="H148" t="str">
            <v>103.08.11</v>
          </cell>
          <cell r="I148">
            <v>0</v>
          </cell>
          <cell r="J148">
            <v>47486</v>
          </cell>
          <cell r="K148">
            <v>0</v>
          </cell>
          <cell r="L148">
            <v>0</v>
          </cell>
          <cell r="N148" t="str">
            <v>T200237</v>
          </cell>
          <cell r="O148" t="str">
            <v>7月-103年度校園保全</v>
          </cell>
        </row>
        <row r="149">
          <cell r="A149" t="str">
            <v>103T2017</v>
          </cell>
          <cell r="B149" t="str">
            <v>(51A1)總務處</v>
          </cell>
          <cell r="C149" t="str">
            <v>G300</v>
          </cell>
          <cell r="D149" t="str">
            <v>文書組</v>
          </cell>
          <cell r="E149" t="str">
            <v>T103G3000002- 7</v>
          </cell>
          <cell r="F149" t="str">
            <v>2001業務費</v>
          </cell>
          <cell r="G149" t="str">
            <v>51A1-451什項設備租金</v>
          </cell>
          <cell r="H149" t="str">
            <v>103.08.12</v>
          </cell>
          <cell r="I149">
            <v>0</v>
          </cell>
          <cell r="J149">
            <v>4500</v>
          </cell>
          <cell r="K149">
            <v>0</v>
          </cell>
          <cell r="L149">
            <v>0</v>
          </cell>
          <cell r="N149" t="str">
            <v>T200239</v>
          </cell>
          <cell r="O149" t="str">
            <v>7月-總務處影印機影印公文用</v>
          </cell>
        </row>
        <row r="150">
          <cell r="A150" t="str">
            <v>103T2017</v>
          </cell>
          <cell r="B150" t="str">
            <v>(51A1)總務處</v>
          </cell>
          <cell r="C150" t="str">
            <v>G100</v>
          </cell>
          <cell r="D150" t="str">
            <v>庶務組</v>
          </cell>
          <cell r="E150" t="str">
            <v>T103G1000209</v>
          </cell>
          <cell r="F150" t="str">
            <v>2001業務費</v>
          </cell>
          <cell r="G150" t="str">
            <v>51A1-312物料</v>
          </cell>
          <cell r="H150" t="str">
            <v>103.08.21</v>
          </cell>
          <cell r="I150">
            <v>0</v>
          </cell>
          <cell r="J150">
            <v>1200</v>
          </cell>
          <cell r="K150">
            <v>0</v>
          </cell>
          <cell r="L150">
            <v>0</v>
          </cell>
          <cell r="N150" t="str">
            <v>T200243</v>
          </cell>
          <cell r="O150" t="str">
            <v>活動中心.松炎樓等舞台使用-舞台燈燈座</v>
          </cell>
        </row>
        <row r="151">
          <cell r="A151" t="str">
            <v>103T2017</v>
          </cell>
          <cell r="B151" t="str">
            <v>(51A1)總務處</v>
          </cell>
          <cell r="C151" t="str">
            <v>G100</v>
          </cell>
          <cell r="D151" t="str">
            <v>庶務組</v>
          </cell>
          <cell r="E151" t="str">
            <v>T103G1000213- 1</v>
          </cell>
          <cell r="F151" t="str">
            <v>2001業務費</v>
          </cell>
          <cell r="G151" t="str">
            <v>51A1-257什項設備修護費</v>
          </cell>
          <cell r="H151" t="str">
            <v>103.08.21</v>
          </cell>
          <cell r="I151">
            <v>0</v>
          </cell>
          <cell r="J151">
            <v>2850</v>
          </cell>
          <cell r="K151">
            <v>0</v>
          </cell>
          <cell r="L151">
            <v>0</v>
          </cell>
          <cell r="N151" t="str">
            <v>T200243</v>
          </cell>
          <cell r="O151" t="str">
            <v>電子看板修理－－大明路※品名:電子看板修理</v>
          </cell>
        </row>
        <row r="152">
          <cell r="A152" t="str">
            <v>103T2017</v>
          </cell>
          <cell r="B152" t="str">
            <v>(51A1)總務處</v>
          </cell>
          <cell r="C152" t="str">
            <v>G100</v>
          </cell>
          <cell r="D152" t="str">
            <v>庶務組</v>
          </cell>
          <cell r="E152" t="str">
            <v>T103G1000215</v>
          </cell>
          <cell r="F152" t="str">
            <v>2001業務費</v>
          </cell>
          <cell r="G152" t="str">
            <v>51A1-312物料</v>
          </cell>
          <cell r="H152" t="str">
            <v>103.08.21</v>
          </cell>
          <cell r="I152">
            <v>0</v>
          </cell>
          <cell r="J152">
            <v>320</v>
          </cell>
          <cell r="K152">
            <v>0</v>
          </cell>
          <cell r="L152">
            <v>0</v>
          </cell>
          <cell r="N152" t="str">
            <v>T200243</v>
          </cell>
          <cell r="O152" t="str">
            <v>西側電動門維修-定時器</v>
          </cell>
        </row>
        <row r="153">
          <cell r="A153" t="str">
            <v>103T2017</v>
          </cell>
          <cell r="B153" t="str">
            <v>(51A1)總務處</v>
          </cell>
          <cell r="C153" t="str">
            <v>G100</v>
          </cell>
          <cell r="D153" t="str">
            <v>庶務組</v>
          </cell>
          <cell r="E153" t="str">
            <v>T103G1000216- 1</v>
          </cell>
          <cell r="F153" t="str">
            <v>2001業務費</v>
          </cell>
          <cell r="G153" t="str">
            <v>51A1-217氣體費</v>
          </cell>
          <cell r="H153" t="str">
            <v>103.08.21</v>
          </cell>
          <cell r="I153">
            <v>0</v>
          </cell>
          <cell r="J153">
            <v>500</v>
          </cell>
          <cell r="K153">
            <v>0</v>
          </cell>
          <cell r="L153">
            <v>0</v>
          </cell>
          <cell r="N153" t="str">
            <v>T200243</v>
          </cell>
          <cell r="O153" t="str">
            <v>游泳池用天然氣7月份</v>
          </cell>
        </row>
        <row r="154">
          <cell r="A154" t="str">
            <v>103T2017</v>
          </cell>
          <cell r="B154" t="str">
            <v>(51A1)總務處</v>
          </cell>
          <cell r="C154" t="str">
            <v>G100</v>
          </cell>
          <cell r="D154" t="str">
            <v>庶務組</v>
          </cell>
          <cell r="E154" t="str">
            <v>T103G1000198</v>
          </cell>
          <cell r="F154" t="str">
            <v>2001業務費</v>
          </cell>
          <cell r="G154" t="str">
            <v>51A1-312物料</v>
          </cell>
          <cell r="H154" t="str">
            <v>103.08.27</v>
          </cell>
          <cell r="I154">
            <v>0</v>
          </cell>
          <cell r="J154">
            <v>2000</v>
          </cell>
          <cell r="K154">
            <v>0</v>
          </cell>
          <cell r="L154">
            <v>0</v>
          </cell>
          <cell r="N154" t="str">
            <v>T200251</v>
          </cell>
          <cell r="O154" t="str">
            <v>K館冷氣維修※品名:機板</v>
          </cell>
        </row>
        <row r="155">
          <cell r="A155" t="str">
            <v>103T2017</v>
          </cell>
          <cell r="B155" t="str">
            <v>(51A1)總務處</v>
          </cell>
          <cell r="C155" t="str">
            <v>G100</v>
          </cell>
          <cell r="D155" t="str">
            <v>庶務組</v>
          </cell>
          <cell r="E155" t="str">
            <v>T103G1000219</v>
          </cell>
          <cell r="F155" t="str">
            <v>2001業務費</v>
          </cell>
          <cell r="G155" t="str">
            <v>51A1-312物料</v>
          </cell>
          <cell r="H155" t="str">
            <v>103.08.27</v>
          </cell>
          <cell r="I155">
            <v>0</v>
          </cell>
          <cell r="J155">
            <v>90</v>
          </cell>
          <cell r="K155">
            <v>0</v>
          </cell>
          <cell r="L155">
            <v>0</v>
          </cell>
          <cell r="N155" t="str">
            <v>T200251</v>
          </cell>
          <cell r="O155" t="str">
            <v>2年2班教室配鎖</v>
          </cell>
        </row>
        <row r="156">
          <cell r="A156" t="str">
            <v>103T2017</v>
          </cell>
          <cell r="B156" t="str">
            <v>(51A1)總務處</v>
          </cell>
          <cell r="C156" t="str">
            <v>G100</v>
          </cell>
          <cell r="D156" t="str">
            <v>庶務組</v>
          </cell>
          <cell r="E156" t="str">
            <v>T103G1000225</v>
          </cell>
          <cell r="F156" t="str">
            <v>2001業務費</v>
          </cell>
          <cell r="G156" t="str">
            <v>51A1-321辦公（事務）用品</v>
          </cell>
          <cell r="H156" t="str">
            <v>103.08.27</v>
          </cell>
          <cell r="I156">
            <v>0</v>
          </cell>
          <cell r="J156">
            <v>80</v>
          </cell>
          <cell r="K156">
            <v>0</v>
          </cell>
          <cell r="L156">
            <v>0</v>
          </cell>
          <cell r="N156" t="str">
            <v>T200251</v>
          </cell>
          <cell r="O156" t="str">
            <v>貼財產用※品名:標籤貼紙</v>
          </cell>
        </row>
        <row r="157">
          <cell r="A157" t="str">
            <v>103T2017</v>
          </cell>
          <cell r="B157" t="str">
            <v>(51A1)總務處</v>
          </cell>
          <cell r="C157" t="str">
            <v>G100</v>
          </cell>
          <cell r="D157" t="str">
            <v>庶務組</v>
          </cell>
          <cell r="E157" t="str">
            <v>T103G1000226</v>
          </cell>
          <cell r="F157" t="str">
            <v>2001業務費</v>
          </cell>
          <cell r="G157" t="str">
            <v>51A1-323農業與園藝用品及環境美化費</v>
          </cell>
          <cell r="H157" t="str">
            <v>103.08.27</v>
          </cell>
          <cell r="I157">
            <v>0</v>
          </cell>
          <cell r="J157">
            <v>2880</v>
          </cell>
          <cell r="K157">
            <v>0</v>
          </cell>
          <cell r="L157">
            <v>0</v>
          </cell>
          <cell r="N157" t="str">
            <v>T200251</v>
          </cell>
          <cell r="O157" t="str">
            <v>各項活動佈置用※品名:桌巾清洗</v>
          </cell>
        </row>
        <row r="158">
          <cell r="A158" t="str">
            <v>103T2017</v>
          </cell>
          <cell r="B158" t="str">
            <v>(51A1)總務處</v>
          </cell>
          <cell r="C158" t="str">
            <v>G100</v>
          </cell>
          <cell r="D158" t="str">
            <v>庶務組</v>
          </cell>
          <cell r="E158" t="str">
            <v>T103G1000232</v>
          </cell>
          <cell r="F158" t="str">
            <v>2001業務費</v>
          </cell>
          <cell r="G158" t="str">
            <v>51A1-314油脂</v>
          </cell>
          <cell r="H158" t="str">
            <v>103.08.27</v>
          </cell>
          <cell r="I158">
            <v>0</v>
          </cell>
          <cell r="J158">
            <v>1320</v>
          </cell>
          <cell r="K158">
            <v>0</v>
          </cell>
          <cell r="L158">
            <v>0</v>
          </cell>
          <cell r="N158" t="str">
            <v>T200251</v>
          </cell>
          <cell r="O158" t="str">
            <v>割草機用※品名:92無铅汽油</v>
          </cell>
        </row>
        <row r="159">
          <cell r="A159" t="str">
            <v>103T2017</v>
          </cell>
          <cell r="B159" t="str">
            <v>(51A1)總務處</v>
          </cell>
          <cell r="C159" t="str">
            <v>G200</v>
          </cell>
          <cell r="D159" t="str">
            <v>出納組</v>
          </cell>
          <cell r="E159" t="str">
            <v>T103G2000073- 1</v>
          </cell>
          <cell r="F159" t="str">
            <v>2001業務費</v>
          </cell>
          <cell r="G159" t="str">
            <v>51A1-326食品</v>
          </cell>
          <cell r="H159" t="str">
            <v>103.08.27</v>
          </cell>
          <cell r="I159">
            <v>0</v>
          </cell>
          <cell r="J159">
            <v>845</v>
          </cell>
          <cell r="K159">
            <v>0</v>
          </cell>
          <cell r="L159">
            <v>0</v>
          </cell>
          <cell r="N159" t="str">
            <v>T200251</v>
          </cell>
          <cell r="O159" t="str">
            <v>學生代收代辦會議便當</v>
          </cell>
        </row>
        <row r="160">
          <cell r="A160" t="str">
            <v>103T2017</v>
          </cell>
          <cell r="B160" t="str">
            <v>(51A1)總務處</v>
          </cell>
          <cell r="C160" t="str">
            <v>G100</v>
          </cell>
          <cell r="D160" t="str">
            <v>庶務組</v>
          </cell>
          <cell r="E160" t="str">
            <v>T103G1000167- 1</v>
          </cell>
          <cell r="F160" t="str">
            <v>2001業務費</v>
          </cell>
          <cell r="G160" t="str">
            <v>51A1-256交通及運輸設備修護費</v>
          </cell>
          <cell r="H160" t="str">
            <v>103.09.01</v>
          </cell>
          <cell r="I160">
            <v>0</v>
          </cell>
          <cell r="J160">
            <v>4700</v>
          </cell>
          <cell r="K160">
            <v>0</v>
          </cell>
          <cell r="L160">
            <v>0</v>
          </cell>
          <cell r="N160" t="str">
            <v>T200254</v>
          </cell>
          <cell r="O160" t="str">
            <v>電話主機電源供應器故障更換</v>
          </cell>
        </row>
        <row r="161">
          <cell r="A161" t="str">
            <v>103T2017</v>
          </cell>
          <cell r="B161" t="str">
            <v>(51A1)總務處</v>
          </cell>
          <cell r="C161" t="str">
            <v>G100</v>
          </cell>
          <cell r="D161" t="str">
            <v>庶務組</v>
          </cell>
          <cell r="E161" t="str">
            <v>T103G1000220</v>
          </cell>
          <cell r="F161" t="str">
            <v>2001業務費</v>
          </cell>
          <cell r="G161" t="str">
            <v>51A1-321辦公（事務）用品</v>
          </cell>
          <cell r="H161" t="str">
            <v>103.09.01</v>
          </cell>
          <cell r="I161">
            <v>0</v>
          </cell>
          <cell r="J161">
            <v>1500</v>
          </cell>
          <cell r="K161">
            <v>0</v>
          </cell>
          <cell r="L161">
            <v>0</v>
          </cell>
          <cell r="N161" t="str">
            <v>T200254</v>
          </cell>
          <cell r="O161" t="str">
            <v>公務用-電話話機</v>
          </cell>
        </row>
        <row r="162">
          <cell r="A162" t="str">
            <v>103T2017</v>
          </cell>
          <cell r="B162" t="str">
            <v>(51A1)總務處</v>
          </cell>
          <cell r="C162" t="str">
            <v>G100</v>
          </cell>
          <cell r="D162" t="str">
            <v>庶務組</v>
          </cell>
          <cell r="E162" t="str">
            <v>T103G1000002- 8</v>
          </cell>
          <cell r="F162" t="str">
            <v>2001業務費</v>
          </cell>
          <cell r="G162" t="str">
            <v>51A1-255機械及設備修護費</v>
          </cell>
          <cell r="H162" t="str">
            <v>103.09.02</v>
          </cell>
          <cell r="I162">
            <v>0</v>
          </cell>
          <cell r="J162">
            <v>3000</v>
          </cell>
          <cell r="K162">
            <v>0</v>
          </cell>
          <cell r="L162">
            <v>0</v>
          </cell>
          <cell r="N162" t="str">
            <v>T200258</v>
          </cell>
          <cell r="O162" t="str">
            <v>8月-科教大樓電梯維護費</v>
          </cell>
        </row>
        <row r="163">
          <cell r="A163" t="str">
            <v>103T2017</v>
          </cell>
          <cell r="B163" t="str">
            <v>(51A1)總務處</v>
          </cell>
          <cell r="C163" t="str">
            <v>G100</v>
          </cell>
          <cell r="D163" t="str">
            <v>庶務組</v>
          </cell>
          <cell r="E163" t="str">
            <v>T103G1000003- 4</v>
          </cell>
          <cell r="F163" t="str">
            <v>2001業務費</v>
          </cell>
          <cell r="G163" t="str">
            <v>51A1-255機械及設備修護費</v>
          </cell>
          <cell r="H163" t="str">
            <v>103.09.02</v>
          </cell>
          <cell r="I163">
            <v>0</v>
          </cell>
          <cell r="J163">
            <v>16600</v>
          </cell>
          <cell r="K163">
            <v>0</v>
          </cell>
          <cell r="L163">
            <v>0</v>
          </cell>
          <cell r="N163" t="str">
            <v>T200258</v>
          </cell>
          <cell r="O163" t="str">
            <v>7-8月-行政大樓.圖書館.松炎樓電梯維護費(103.1.1－12.31)※品名:電梯維護費</v>
          </cell>
        </row>
        <row r="164">
          <cell r="A164" t="str">
            <v>103T2017</v>
          </cell>
          <cell r="B164" t="str">
            <v>(51A1)總務處</v>
          </cell>
          <cell r="C164" t="str">
            <v>G100</v>
          </cell>
          <cell r="D164" t="str">
            <v>庶務組</v>
          </cell>
          <cell r="E164" t="str">
            <v>T103G1000004- 8</v>
          </cell>
          <cell r="F164" t="str">
            <v>2001業務費</v>
          </cell>
          <cell r="G164" t="str">
            <v>51A1-279外包費</v>
          </cell>
          <cell r="H164" t="str">
            <v>103.09.02</v>
          </cell>
          <cell r="I164">
            <v>0</v>
          </cell>
          <cell r="J164">
            <v>47486</v>
          </cell>
          <cell r="K164">
            <v>0</v>
          </cell>
          <cell r="L164">
            <v>0</v>
          </cell>
          <cell r="N164" t="str">
            <v>T200258</v>
          </cell>
          <cell r="O164" t="str">
            <v>8月-103年度校園保全</v>
          </cell>
        </row>
        <row r="165">
          <cell r="A165" t="str">
            <v>103T2017</v>
          </cell>
          <cell r="B165" t="str">
            <v>(51A1)總務處</v>
          </cell>
          <cell r="C165" t="str">
            <v>G300</v>
          </cell>
          <cell r="D165" t="str">
            <v>文書組</v>
          </cell>
          <cell r="E165" t="str">
            <v>T103G3000002- 8</v>
          </cell>
          <cell r="F165" t="str">
            <v>2001業務費</v>
          </cell>
          <cell r="G165" t="str">
            <v>51A1-451什項設備租金</v>
          </cell>
          <cell r="H165" t="str">
            <v>103.09.04</v>
          </cell>
          <cell r="I165">
            <v>0</v>
          </cell>
          <cell r="J165">
            <v>4500</v>
          </cell>
          <cell r="K165">
            <v>0</v>
          </cell>
          <cell r="L165">
            <v>0</v>
          </cell>
          <cell r="N165" t="str">
            <v>T200262</v>
          </cell>
          <cell r="O165" t="str">
            <v>8月-總務處影印機影印公文用</v>
          </cell>
        </row>
        <row r="166">
          <cell r="A166" t="str">
            <v>103T2017</v>
          </cell>
          <cell r="B166" t="str">
            <v>(51A1)總務處</v>
          </cell>
          <cell r="C166" t="str">
            <v>G100</v>
          </cell>
          <cell r="D166" t="str">
            <v>庶務組</v>
          </cell>
          <cell r="E166" t="str">
            <v>T103G1000245</v>
          </cell>
          <cell r="F166" t="str">
            <v>2001業務費</v>
          </cell>
          <cell r="G166" t="str">
            <v>51A1-681行政規費與強制費</v>
          </cell>
          <cell r="H166" t="str">
            <v>103.09.15</v>
          </cell>
          <cell r="I166">
            <v>0</v>
          </cell>
          <cell r="J166">
            <v>5040</v>
          </cell>
          <cell r="K166">
            <v>0</v>
          </cell>
          <cell r="L166">
            <v>0</v>
          </cell>
          <cell r="N166" t="str">
            <v>T200265</v>
          </cell>
          <cell r="O166" t="str">
            <v>電梯年度使用許可証規費※品名:電梯年度使用許可証規費</v>
          </cell>
        </row>
        <row r="167">
          <cell r="A167" t="str">
            <v>103T2017</v>
          </cell>
          <cell r="B167" t="str">
            <v>(51A1)總務處</v>
          </cell>
          <cell r="C167" t="str">
            <v>G100</v>
          </cell>
          <cell r="D167" t="str">
            <v>庶務組</v>
          </cell>
          <cell r="E167" t="str">
            <v>T103G1000247- 1</v>
          </cell>
          <cell r="F167" t="str">
            <v>2001業務費</v>
          </cell>
          <cell r="G167" t="str">
            <v>51A1-312物料</v>
          </cell>
          <cell r="H167" t="str">
            <v>103.09.15</v>
          </cell>
          <cell r="I167">
            <v>0</v>
          </cell>
          <cell r="J167">
            <v>20738</v>
          </cell>
          <cell r="K167">
            <v>0</v>
          </cell>
          <cell r="L167">
            <v>0</v>
          </cell>
          <cell r="N167" t="str">
            <v>T200265</v>
          </cell>
          <cell r="O167" t="str">
            <v>全校飲水機用※品名:UF-63第一道纖維濾心...等</v>
          </cell>
        </row>
        <row r="168">
          <cell r="A168" t="str">
            <v>103T2017</v>
          </cell>
          <cell r="B168" t="str">
            <v>(51A1)總務處</v>
          </cell>
          <cell r="C168" t="str">
            <v>G100</v>
          </cell>
          <cell r="D168" t="str">
            <v>庶務組</v>
          </cell>
          <cell r="E168" t="str">
            <v>T103G1000249- 1</v>
          </cell>
          <cell r="F168" t="str">
            <v>2001業務費</v>
          </cell>
          <cell r="G168" t="str">
            <v>51A1-312物料</v>
          </cell>
          <cell r="H168" t="str">
            <v>103.09.15</v>
          </cell>
          <cell r="I168">
            <v>0</v>
          </cell>
          <cell r="J168">
            <v>6000</v>
          </cell>
          <cell r="K168">
            <v>0</v>
          </cell>
          <cell r="L168">
            <v>0</v>
          </cell>
          <cell r="N168" t="str">
            <v>T200265</v>
          </cell>
          <cell r="O168" t="str">
            <v>木棧道損壞更換用※品名:南方松木板</v>
          </cell>
        </row>
        <row r="169">
          <cell r="A169" t="str">
            <v>103T2017</v>
          </cell>
          <cell r="B169" t="str">
            <v>(51A1)總務處</v>
          </cell>
          <cell r="C169" t="str">
            <v>G100</v>
          </cell>
          <cell r="D169" t="str">
            <v>庶務組</v>
          </cell>
          <cell r="E169" t="str">
            <v>T103G1000224</v>
          </cell>
          <cell r="F169" t="str">
            <v>2001業務費</v>
          </cell>
          <cell r="G169" t="str">
            <v>51A1-241印刷及裝訂費</v>
          </cell>
          <cell r="H169" t="str">
            <v>103.09.18</v>
          </cell>
          <cell r="I169">
            <v>0</v>
          </cell>
          <cell r="J169">
            <v>1200</v>
          </cell>
          <cell r="K169">
            <v>0</v>
          </cell>
          <cell r="L169">
            <v>0</v>
          </cell>
          <cell r="N169" t="str">
            <v>T200270</v>
          </cell>
          <cell r="O169" t="str">
            <v>申請校園美感再造計劃經費簡報書※品名:彩印及裝訂〈封面、底及彩色16頁、黑白2頁〉</v>
          </cell>
        </row>
        <row r="170">
          <cell r="A170" t="str">
            <v>103T2017</v>
          </cell>
          <cell r="B170" t="str">
            <v>(51A1)總務處</v>
          </cell>
          <cell r="C170" t="str">
            <v>G100</v>
          </cell>
          <cell r="D170" t="str">
            <v>庶務組</v>
          </cell>
          <cell r="E170" t="str">
            <v>T103G1000237</v>
          </cell>
          <cell r="F170" t="str">
            <v>2001業務費</v>
          </cell>
          <cell r="G170" t="str">
            <v>51A1-314油脂</v>
          </cell>
          <cell r="H170" t="str">
            <v>103.09.18</v>
          </cell>
          <cell r="I170">
            <v>0</v>
          </cell>
          <cell r="J170">
            <v>274</v>
          </cell>
          <cell r="K170">
            <v>0</v>
          </cell>
          <cell r="L170">
            <v>0</v>
          </cell>
          <cell r="N170" t="str">
            <v>T200270</v>
          </cell>
          <cell r="O170" t="str">
            <v>抽水機用※品名:95無铅汽油</v>
          </cell>
        </row>
        <row r="171">
          <cell r="A171" t="str">
            <v>103T2017</v>
          </cell>
          <cell r="B171" t="str">
            <v>(51A1)總務處</v>
          </cell>
          <cell r="C171" t="str">
            <v>G100</v>
          </cell>
          <cell r="D171" t="str">
            <v>庶務組</v>
          </cell>
          <cell r="E171" t="str">
            <v>T103G1000244</v>
          </cell>
          <cell r="F171" t="str">
            <v>2001業務費</v>
          </cell>
          <cell r="G171" t="str">
            <v>51A1-264交通及運輸設備保險費</v>
          </cell>
          <cell r="H171" t="str">
            <v>103.09.18</v>
          </cell>
          <cell r="I171">
            <v>0</v>
          </cell>
          <cell r="J171">
            <v>658</v>
          </cell>
          <cell r="K171">
            <v>0</v>
          </cell>
          <cell r="L171">
            <v>0</v>
          </cell>
          <cell r="N171" t="str">
            <v>T200270</v>
          </cell>
          <cell r="O171" t="str">
            <v>高雄國稅局移撥二輪機踏車(998－CMH)103.09.04－104.09.04強制責任險※品名:機車強制責任險(103.09.04-104.</v>
          </cell>
        </row>
        <row r="172">
          <cell r="A172" t="str">
            <v>103T2017</v>
          </cell>
          <cell r="B172" t="str">
            <v>(51A1)總務處</v>
          </cell>
          <cell r="C172" t="str">
            <v>G100</v>
          </cell>
          <cell r="D172" t="str">
            <v>庶務組</v>
          </cell>
          <cell r="E172" t="str">
            <v>T103G1000246</v>
          </cell>
          <cell r="F172" t="str">
            <v>2001業務費</v>
          </cell>
          <cell r="G172" t="str">
            <v>51A1-681行政規費與強制費</v>
          </cell>
          <cell r="H172" t="str">
            <v>103.09.18</v>
          </cell>
          <cell r="I172">
            <v>0</v>
          </cell>
          <cell r="J172">
            <v>150</v>
          </cell>
          <cell r="K172">
            <v>0</v>
          </cell>
          <cell r="L172">
            <v>0</v>
          </cell>
          <cell r="N172" t="str">
            <v>T200270</v>
          </cell>
          <cell r="O172" t="str">
            <v>高雄國稅局移撥二輪機踏車(998－CMH)行車執照費※品名:機車行車執照費</v>
          </cell>
        </row>
        <row r="173">
          <cell r="A173" t="str">
            <v>103T2017</v>
          </cell>
          <cell r="B173" t="str">
            <v>(51A1)總務處</v>
          </cell>
          <cell r="C173" t="str">
            <v>G100</v>
          </cell>
          <cell r="D173" t="str">
            <v>庶務組</v>
          </cell>
          <cell r="E173" t="str">
            <v>T103G1000251</v>
          </cell>
          <cell r="F173" t="str">
            <v>2001業務費</v>
          </cell>
          <cell r="G173" t="str">
            <v>51A1-323農業與園藝用品及環境美化費</v>
          </cell>
          <cell r="H173" t="str">
            <v>103.09.18</v>
          </cell>
          <cell r="I173">
            <v>0</v>
          </cell>
          <cell r="J173">
            <v>1688</v>
          </cell>
          <cell r="K173">
            <v>0</v>
          </cell>
          <cell r="L173">
            <v>0</v>
          </cell>
          <cell r="N173" t="str">
            <v>T200270</v>
          </cell>
          <cell r="O173" t="str">
            <v>各處室電話清潔※品名:電話清潔</v>
          </cell>
        </row>
        <row r="174">
          <cell r="A174" t="str">
            <v>103T2017</v>
          </cell>
          <cell r="B174" t="str">
            <v>(51A1)總務處</v>
          </cell>
          <cell r="C174" t="str">
            <v>G100</v>
          </cell>
          <cell r="D174" t="str">
            <v>庶務組</v>
          </cell>
          <cell r="E174" t="str">
            <v>T103G1000252</v>
          </cell>
          <cell r="F174" t="str">
            <v>2001業務費</v>
          </cell>
          <cell r="G174" t="str">
            <v>51A1-314油脂</v>
          </cell>
          <cell r="H174" t="str">
            <v>103.09.18</v>
          </cell>
          <cell r="I174">
            <v>0</v>
          </cell>
          <cell r="J174">
            <v>670</v>
          </cell>
          <cell r="K174">
            <v>0</v>
          </cell>
          <cell r="L174">
            <v>0</v>
          </cell>
          <cell r="N174" t="str">
            <v>T200270</v>
          </cell>
          <cell r="O174" t="str">
            <v>割草機用※品名:92無铅汽油</v>
          </cell>
        </row>
        <row r="175">
          <cell r="A175" t="str">
            <v>103T2017</v>
          </cell>
          <cell r="B175" t="str">
            <v>(51A1)總務處</v>
          </cell>
          <cell r="C175" t="str">
            <v>G300</v>
          </cell>
          <cell r="D175" t="str">
            <v>文書組</v>
          </cell>
          <cell r="E175" t="str">
            <v>T103G3000017- 1</v>
          </cell>
          <cell r="F175" t="str">
            <v>2001業務費</v>
          </cell>
          <cell r="G175" t="str">
            <v>51A1-321辦公（事務）用品</v>
          </cell>
          <cell r="H175" t="str">
            <v>103.09.18</v>
          </cell>
          <cell r="I175">
            <v>0</v>
          </cell>
          <cell r="J175">
            <v>65</v>
          </cell>
          <cell r="K175">
            <v>0</v>
          </cell>
          <cell r="L175">
            <v>0</v>
          </cell>
          <cell r="N175" t="str">
            <v>T200270</v>
          </cell>
          <cell r="O175" t="str">
            <v>收發公文用※品名:橡皮圖章</v>
          </cell>
        </row>
        <row r="176">
          <cell r="A176" t="str">
            <v>103T2017</v>
          </cell>
          <cell r="B176" t="str">
            <v>(51A1)總務處</v>
          </cell>
          <cell r="C176" t="str">
            <v>G200</v>
          </cell>
          <cell r="D176" t="str">
            <v>出納組</v>
          </cell>
          <cell r="E176" t="str">
            <v>T103G2000007- 3</v>
          </cell>
          <cell r="F176" t="str">
            <v>2001業務費</v>
          </cell>
          <cell r="G176" t="str">
            <v>51A1-28A電子計算機軟體服務費</v>
          </cell>
          <cell r="H176" t="str">
            <v>103.09.26</v>
          </cell>
          <cell r="I176">
            <v>0</v>
          </cell>
          <cell r="J176">
            <v>9900</v>
          </cell>
          <cell r="K176">
            <v>0</v>
          </cell>
          <cell r="L176">
            <v>0</v>
          </cell>
          <cell r="N176" t="str">
            <v>T200280</v>
          </cell>
          <cell r="O176" t="str">
            <v>7-9月-103年總務處出納帳務管理系統租賃維護費</v>
          </cell>
        </row>
        <row r="177">
          <cell r="A177" t="str">
            <v>103T2017</v>
          </cell>
          <cell r="B177" t="str">
            <v>(51A1)總務處</v>
          </cell>
          <cell r="C177" t="str">
            <v>G300</v>
          </cell>
          <cell r="D177" t="str">
            <v>文書組</v>
          </cell>
          <cell r="E177" t="str">
            <v>T103G3000001- 3</v>
          </cell>
          <cell r="F177" t="str">
            <v>2001業務費</v>
          </cell>
          <cell r="G177" t="str">
            <v>51A1-28A電子計算機軟體服務費</v>
          </cell>
          <cell r="H177" t="str">
            <v>103.09.26</v>
          </cell>
          <cell r="I177">
            <v>0</v>
          </cell>
          <cell r="J177">
            <v>4500</v>
          </cell>
          <cell r="K177">
            <v>0</v>
          </cell>
          <cell r="L177">
            <v>0</v>
          </cell>
          <cell r="N177" t="str">
            <v>T200280</v>
          </cell>
          <cell r="O177" t="str">
            <v>7-9月-公文管理軟體系統維護合約</v>
          </cell>
        </row>
        <row r="178">
          <cell r="A178" t="str">
            <v>103T2017</v>
          </cell>
          <cell r="B178" t="str">
            <v>(51A1)總務處</v>
          </cell>
          <cell r="C178" t="str">
            <v>G100</v>
          </cell>
          <cell r="D178" t="str">
            <v>庶務組</v>
          </cell>
          <cell r="E178" t="str">
            <v>T103G1000261</v>
          </cell>
          <cell r="F178" t="str">
            <v>2001業務費</v>
          </cell>
          <cell r="G178" t="str">
            <v>51A1-241印刷及裝訂費</v>
          </cell>
          <cell r="H178" t="str">
            <v>103.10.03</v>
          </cell>
          <cell r="I178">
            <v>0</v>
          </cell>
          <cell r="J178">
            <v>1221</v>
          </cell>
          <cell r="K178">
            <v>0</v>
          </cell>
          <cell r="L178">
            <v>0</v>
          </cell>
          <cell r="N178" t="str">
            <v>T200290</v>
          </cell>
          <cell r="O178" t="str">
            <v>美感校園環境再造訪視用※品名:環境再造計畫書</v>
          </cell>
        </row>
        <row r="179">
          <cell r="A179" t="str">
            <v>103T2017</v>
          </cell>
          <cell r="B179" t="str">
            <v>(51A1)總務處</v>
          </cell>
          <cell r="C179" t="str">
            <v>G100</v>
          </cell>
          <cell r="D179" t="str">
            <v>庶務組</v>
          </cell>
          <cell r="E179" t="str">
            <v>T103G1000262</v>
          </cell>
          <cell r="F179" t="str">
            <v>2001業務費</v>
          </cell>
          <cell r="G179" t="str">
            <v>51A1-312物料</v>
          </cell>
          <cell r="H179" t="str">
            <v>103.10.03</v>
          </cell>
          <cell r="I179">
            <v>0</v>
          </cell>
          <cell r="J179">
            <v>250</v>
          </cell>
          <cell r="K179">
            <v>0</v>
          </cell>
          <cell r="L179">
            <v>0</v>
          </cell>
          <cell r="N179" t="str">
            <v>T200290</v>
          </cell>
          <cell r="O179" t="str">
            <v>演奏廳麥克風使用※品名:麥克風夾頭</v>
          </cell>
        </row>
        <row r="180">
          <cell r="A180" t="str">
            <v>103T2017</v>
          </cell>
          <cell r="B180" t="str">
            <v>(51A1)總務處</v>
          </cell>
          <cell r="C180" t="str">
            <v>G100</v>
          </cell>
          <cell r="D180" t="str">
            <v>庶務組</v>
          </cell>
          <cell r="E180" t="str">
            <v>T103G1000270</v>
          </cell>
          <cell r="F180" t="str">
            <v>2001業務費</v>
          </cell>
          <cell r="G180" t="str">
            <v>51A1-312物料</v>
          </cell>
          <cell r="H180" t="str">
            <v>103.10.03</v>
          </cell>
          <cell r="I180">
            <v>0</v>
          </cell>
          <cell r="J180">
            <v>126</v>
          </cell>
          <cell r="K180">
            <v>0</v>
          </cell>
          <cell r="L180">
            <v>0</v>
          </cell>
          <cell r="N180" t="str">
            <v>T200290</v>
          </cell>
          <cell r="O180" t="str">
            <v>受電室冷氣維修零件※品名:銅接頭</v>
          </cell>
        </row>
        <row r="181">
          <cell r="A181" t="str">
            <v>103T2017</v>
          </cell>
          <cell r="B181" t="str">
            <v>(51A1)總務處</v>
          </cell>
          <cell r="C181" t="str">
            <v>G200</v>
          </cell>
          <cell r="D181" t="str">
            <v>出納組</v>
          </cell>
          <cell r="E181" t="str">
            <v>T103G2000087- 1</v>
          </cell>
          <cell r="F181" t="str">
            <v>2001業務費</v>
          </cell>
          <cell r="G181" t="str">
            <v>51A1-314油脂</v>
          </cell>
          <cell r="H181" t="str">
            <v>103.10.03</v>
          </cell>
          <cell r="I181">
            <v>0</v>
          </cell>
          <cell r="J181">
            <v>2000</v>
          </cell>
          <cell r="K181">
            <v>0</v>
          </cell>
          <cell r="L181">
            <v>0</v>
          </cell>
          <cell r="N181" t="str">
            <v>T200290</v>
          </cell>
          <cell r="O181" t="str">
            <v>總務處出納組公務車加油使用※品名:車隊卡95無鉛汽油...等</v>
          </cell>
        </row>
        <row r="182">
          <cell r="A182" t="str">
            <v>103T2017</v>
          </cell>
          <cell r="B182" t="str">
            <v>(51A1)總務處</v>
          </cell>
          <cell r="C182" t="str">
            <v>G200</v>
          </cell>
          <cell r="D182" t="str">
            <v>出納組</v>
          </cell>
          <cell r="E182" t="str">
            <v>T103G2000087- 1</v>
          </cell>
          <cell r="F182" t="str">
            <v>2001業務費</v>
          </cell>
          <cell r="G182" t="str">
            <v>51A1-321辦公（事務）用品</v>
          </cell>
          <cell r="H182" t="str">
            <v>103.10.03</v>
          </cell>
          <cell r="I182">
            <v>0</v>
          </cell>
          <cell r="J182">
            <v>100</v>
          </cell>
          <cell r="K182">
            <v>0</v>
          </cell>
          <cell r="L182">
            <v>0</v>
          </cell>
          <cell r="N182" t="str">
            <v>T200290</v>
          </cell>
          <cell r="O182" t="str">
            <v>總務處出納組公務車加油使用※品名:車隊卡95無鉛汽油...等</v>
          </cell>
        </row>
        <row r="183">
          <cell r="A183" t="str">
            <v>103T2017</v>
          </cell>
          <cell r="B183" t="str">
            <v>(51A1)總務處</v>
          </cell>
          <cell r="C183" t="str">
            <v>G200</v>
          </cell>
          <cell r="D183" t="str">
            <v>出納組</v>
          </cell>
          <cell r="E183" t="str">
            <v>T103G2000093</v>
          </cell>
          <cell r="F183" t="str">
            <v>2001業務費</v>
          </cell>
          <cell r="G183" t="str">
            <v>51A1-314油脂</v>
          </cell>
          <cell r="H183" t="str">
            <v>103.10.03</v>
          </cell>
          <cell r="I183">
            <v>0</v>
          </cell>
          <cell r="J183">
            <v>150</v>
          </cell>
          <cell r="K183">
            <v>0</v>
          </cell>
          <cell r="L183">
            <v>0</v>
          </cell>
          <cell r="N183" t="str">
            <v>T200290</v>
          </cell>
          <cell r="O183" t="str">
            <v>更換公務車(998－CMH)機油※品名:更換公務車(998-CMH)機油</v>
          </cell>
        </row>
        <row r="184">
          <cell r="A184" t="str">
            <v>103T2017</v>
          </cell>
          <cell r="B184" t="str">
            <v>(51A1)總務處</v>
          </cell>
          <cell r="C184" t="str">
            <v>G100</v>
          </cell>
          <cell r="D184" t="str">
            <v>庶務組</v>
          </cell>
          <cell r="E184" t="str">
            <v>T103G1000001- 3</v>
          </cell>
          <cell r="F184" t="str">
            <v>2001業務費</v>
          </cell>
          <cell r="G184" t="str">
            <v>51A1-255機械及設備修護費</v>
          </cell>
          <cell r="H184" t="str">
            <v>103.10.08</v>
          </cell>
          <cell r="I184">
            <v>0</v>
          </cell>
          <cell r="J184">
            <v>8400</v>
          </cell>
          <cell r="K184">
            <v>0</v>
          </cell>
          <cell r="L184">
            <v>0</v>
          </cell>
          <cell r="N184" t="str">
            <v>T200293</v>
          </cell>
          <cell r="O184" t="str">
            <v>7-9月-高壓電設備維護</v>
          </cell>
        </row>
        <row r="185">
          <cell r="A185" t="str">
            <v>103T2017</v>
          </cell>
          <cell r="B185" t="str">
            <v>(51A1)總務處</v>
          </cell>
          <cell r="C185" t="str">
            <v>G100</v>
          </cell>
          <cell r="D185" t="str">
            <v>庶務組</v>
          </cell>
          <cell r="E185" t="str">
            <v>T103G1000002- 9</v>
          </cell>
          <cell r="F185" t="str">
            <v>2001業務費</v>
          </cell>
          <cell r="G185" t="str">
            <v>51A1-255機械及設備修護費</v>
          </cell>
          <cell r="H185" t="str">
            <v>103.10.08</v>
          </cell>
          <cell r="I185">
            <v>0</v>
          </cell>
          <cell r="J185">
            <v>3000</v>
          </cell>
          <cell r="K185">
            <v>0</v>
          </cell>
          <cell r="L185">
            <v>0</v>
          </cell>
          <cell r="N185" t="str">
            <v>T200293</v>
          </cell>
          <cell r="O185" t="str">
            <v>9月-科教大樓電梯維護費</v>
          </cell>
        </row>
        <row r="186">
          <cell r="A186" t="str">
            <v>103T2017</v>
          </cell>
          <cell r="B186" t="str">
            <v>(51A1)總務處</v>
          </cell>
          <cell r="C186" t="str">
            <v>G100</v>
          </cell>
          <cell r="D186" t="str">
            <v>庶務組</v>
          </cell>
          <cell r="E186" t="str">
            <v>T103G1000004- 9</v>
          </cell>
          <cell r="F186" t="str">
            <v>2001業務費</v>
          </cell>
          <cell r="G186" t="str">
            <v>51A1-279外包費</v>
          </cell>
          <cell r="H186" t="str">
            <v>103.10.08</v>
          </cell>
          <cell r="I186">
            <v>0</v>
          </cell>
          <cell r="J186">
            <v>47486</v>
          </cell>
          <cell r="K186">
            <v>0</v>
          </cell>
          <cell r="L186">
            <v>0</v>
          </cell>
          <cell r="N186" t="str">
            <v>T200293</v>
          </cell>
          <cell r="O186" t="str">
            <v>9月-103年度校園保全(103.1.1－12.31)※品名:保全...等</v>
          </cell>
        </row>
        <row r="187">
          <cell r="A187" t="str">
            <v>103T2017</v>
          </cell>
          <cell r="B187" t="str">
            <v>(51A1)總務處</v>
          </cell>
          <cell r="C187" t="str">
            <v>G300</v>
          </cell>
          <cell r="D187" t="str">
            <v>文書組</v>
          </cell>
          <cell r="E187" t="str">
            <v>T103G3000002- 9</v>
          </cell>
          <cell r="F187" t="str">
            <v>2001業務費</v>
          </cell>
          <cell r="G187" t="str">
            <v>51A1-451什項設備租金</v>
          </cell>
          <cell r="H187" t="str">
            <v>103.10.08</v>
          </cell>
          <cell r="I187">
            <v>0</v>
          </cell>
          <cell r="J187">
            <v>4500</v>
          </cell>
          <cell r="K187">
            <v>0</v>
          </cell>
          <cell r="L187">
            <v>0</v>
          </cell>
          <cell r="N187" t="str">
            <v>T200293</v>
          </cell>
          <cell r="O187" t="str">
            <v>9月-總務處影印機影印公文用(103.1.1－12.31)※品名:影印機租賃(續約)</v>
          </cell>
        </row>
        <row r="188">
          <cell r="A188" t="str">
            <v>103T2017</v>
          </cell>
          <cell r="B188" t="str">
            <v>(51A1)總務處</v>
          </cell>
          <cell r="C188" t="str">
            <v>G100</v>
          </cell>
          <cell r="D188" t="str">
            <v>庶務組</v>
          </cell>
          <cell r="E188" t="str">
            <v>T103G1000271- 1</v>
          </cell>
          <cell r="F188" t="str">
            <v>2001業務費</v>
          </cell>
          <cell r="G188" t="str">
            <v>51A1-256交通及運輸設備修護費</v>
          </cell>
          <cell r="H188" t="str">
            <v>103.10.14</v>
          </cell>
          <cell r="I188">
            <v>0</v>
          </cell>
          <cell r="J188">
            <v>14500</v>
          </cell>
          <cell r="K188">
            <v>0</v>
          </cell>
          <cell r="L188">
            <v>0</v>
          </cell>
          <cell r="N188" t="str">
            <v>T200299</v>
          </cell>
          <cell r="O188" t="str">
            <v>因中庭文化走廊拆除攝影機線路遷移※品名:攝影機信號線及電源線〈教官室-科教大樓，人文大樓〉...等</v>
          </cell>
        </row>
        <row r="189">
          <cell r="A189" t="str">
            <v>103T2017</v>
          </cell>
          <cell r="B189" t="str">
            <v>(51A1)總務處</v>
          </cell>
          <cell r="C189" t="str">
            <v>G100</v>
          </cell>
          <cell r="D189" t="str">
            <v>庶務組</v>
          </cell>
          <cell r="E189" t="str">
            <v>T103G1000278- 1</v>
          </cell>
          <cell r="F189" t="str">
            <v>2001業務費</v>
          </cell>
          <cell r="G189" t="str">
            <v>51A1-323農業與園藝用品及環境美化費</v>
          </cell>
          <cell r="H189" t="str">
            <v>103.10.16</v>
          </cell>
          <cell r="I189">
            <v>0</v>
          </cell>
          <cell r="J189">
            <v>8400</v>
          </cell>
          <cell r="K189">
            <v>0</v>
          </cell>
          <cell r="L189">
            <v>0</v>
          </cell>
          <cell r="N189" t="str">
            <v>T200301</v>
          </cell>
          <cell r="O189" t="str">
            <v>校園環境消毒※品名:校園環境消毒〈消毒範圍如估價單〉</v>
          </cell>
        </row>
        <row r="190">
          <cell r="A190" t="str">
            <v>103T2017</v>
          </cell>
          <cell r="B190" t="str">
            <v>(51A1)總務處</v>
          </cell>
          <cell r="C190" t="str">
            <v>G100</v>
          </cell>
          <cell r="D190" t="str">
            <v>庶務組</v>
          </cell>
          <cell r="E190" t="str">
            <v>T103G1000243</v>
          </cell>
          <cell r="F190" t="str">
            <v>2001業務費</v>
          </cell>
          <cell r="G190" t="str">
            <v>51A1-321辦公（事務）用品</v>
          </cell>
          <cell r="H190" t="str">
            <v>103.10.17</v>
          </cell>
          <cell r="I190">
            <v>0</v>
          </cell>
          <cell r="J190">
            <v>3000</v>
          </cell>
          <cell r="K190">
            <v>0</v>
          </cell>
          <cell r="L190">
            <v>0</v>
          </cell>
          <cell r="N190" t="str">
            <v>T200302</v>
          </cell>
          <cell r="O190" t="str">
            <v>行政大樓地下室受電室用※品名:排風機　</v>
          </cell>
        </row>
        <row r="191">
          <cell r="A191" t="str">
            <v>103T2017</v>
          </cell>
          <cell r="B191" t="str">
            <v>(51A1)總務處</v>
          </cell>
          <cell r="C191" t="str">
            <v>G100</v>
          </cell>
          <cell r="D191" t="str">
            <v>庶務組</v>
          </cell>
          <cell r="E191" t="str">
            <v>T103G1000257- 1</v>
          </cell>
          <cell r="F191" t="str">
            <v>2001業務費</v>
          </cell>
          <cell r="G191" t="str">
            <v>51A1-321辦公（事務）用品</v>
          </cell>
          <cell r="H191" t="str">
            <v>103.10.17</v>
          </cell>
          <cell r="I191">
            <v>0</v>
          </cell>
          <cell r="J191">
            <v>4791</v>
          </cell>
          <cell r="K191">
            <v>0</v>
          </cell>
          <cell r="L191">
            <v>0</v>
          </cell>
          <cell r="N191" t="str">
            <v>T200302</v>
          </cell>
          <cell r="O191" t="str">
            <v>供各處室文具領用※品名:三菱UM-120中性筆 (藍色)...等</v>
          </cell>
        </row>
        <row r="192">
          <cell r="A192" t="str">
            <v>103T2017</v>
          </cell>
          <cell r="B192" t="str">
            <v>(51A1)總務處</v>
          </cell>
          <cell r="C192" t="str">
            <v>G100</v>
          </cell>
          <cell r="D192" t="str">
            <v>庶務組</v>
          </cell>
          <cell r="E192" t="str">
            <v>T103G1000272</v>
          </cell>
          <cell r="F192" t="str">
            <v>2001業務費</v>
          </cell>
          <cell r="G192" t="str">
            <v>51A1-321辦公（事務）用品</v>
          </cell>
          <cell r="H192" t="str">
            <v>103.10.17</v>
          </cell>
          <cell r="I192">
            <v>0</v>
          </cell>
          <cell r="J192">
            <v>90</v>
          </cell>
          <cell r="K192">
            <v>0</v>
          </cell>
          <cell r="L192">
            <v>0</v>
          </cell>
          <cell r="N192" t="str">
            <v>T200302</v>
          </cell>
          <cell r="O192" t="str">
            <v>公務用※品名:橡皮圖章...等</v>
          </cell>
        </row>
        <row r="193">
          <cell r="A193" t="str">
            <v>103T2017</v>
          </cell>
          <cell r="B193" t="str">
            <v>(51A1)總務處</v>
          </cell>
          <cell r="C193" t="str">
            <v>G100</v>
          </cell>
          <cell r="D193" t="str">
            <v>庶務組</v>
          </cell>
          <cell r="E193" t="str">
            <v>T103G1000273</v>
          </cell>
          <cell r="F193" t="str">
            <v>2001業務費</v>
          </cell>
          <cell r="G193" t="str">
            <v>51A1-256交通及運輸設備修護費</v>
          </cell>
          <cell r="H193" t="str">
            <v>103.10.17</v>
          </cell>
          <cell r="I193">
            <v>0</v>
          </cell>
          <cell r="J193">
            <v>200</v>
          </cell>
          <cell r="K193">
            <v>0</v>
          </cell>
          <cell r="L193">
            <v>0</v>
          </cell>
          <cell r="N193" t="str">
            <v>T200302</v>
          </cell>
          <cell r="O193" t="str">
            <v>公務機車維修OLR－826※品名:空氣濾清器</v>
          </cell>
        </row>
        <row r="194">
          <cell r="A194" t="str">
            <v>103T2017</v>
          </cell>
          <cell r="B194" t="str">
            <v>(51A1)總務處</v>
          </cell>
          <cell r="C194" t="str">
            <v>G100</v>
          </cell>
          <cell r="D194" t="str">
            <v>庶務組</v>
          </cell>
          <cell r="E194" t="str">
            <v>T103G1000275</v>
          </cell>
          <cell r="F194" t="str">
            <v>2001業務費</v>
          </cell>
          <cell r="G194" t="str">
            <v>51A1-314油脂</v>
          </cell>
          <cell r="H194" t="str">
            <v>103.10.17</v>
          </cell>
          <cell r="I194">
            <v>0</v>
          </cell>
          <cell r="J194">
            <v>665</v>
          </cell>
          <cell r="K194">
            <v>0</v>
          </cell>
          <cell r="L194">
            <v>0</v>
          </cell>
          <cell r="N194" t="str">
            <v>T200302</v>
          </cell>
          <cell r="O194" t="str">
            <v>割草機用※品名:92無铅汽油</v>
          </cell>
        </row>
        <row r="195">
          <cell r="A195" t="str">
            <v>103T2017</v>
          </cell>
          <cell r="B195" t="str">
            <v>(51A1)總務處</v>
          </cell>
          <cell r="C195" t="str">
            <v>G100</v>
          </cell>
          <cell r="D195" t="str">
            <v>庶務組</v>
          </cell>
          <cell r="E195" t="str">
            <v>T103G1000276</v>
          </cell>
          <cell r="F195" t="str">
            <v>2001業務費</v>
          </cell>
          <cell r="G195" t="str">
            <v>51A1-323農業與園藝用品及環境美化費</v>
          </cell>
          <cell r="H195" t="str">
            <v>103.10.17</v>
          </cell>
          <cell r="I195">
            <v>0</v>
          </cell>
          <cell r="J195">
            <v>480</v>
          </cell>
          <cell r="K195">
            <v>0</v>
          </cell>
          <cell r="L195">
            <v>0</v>
          </cell>
          <cell r="N195" t="str">
            <v>T200302</v>
          </cell>
          <cell r="O195" t="str">
            <v>除草劑－校園美化※品名:年年春</v>
          </cell>
        </row>
        <row r="196">
          <cell r="A196" t="str">
            <v>103T2017</v>
          </cell>
          <cell r="B196" t="str">
            <v>(51A1)總務處</v>
          </cell>
          <cell r="C196" t="str">
            <v>G100</v>
          </cell>
          <cell r="D196" t="str">
            <v>庶務組</v>
          </cell>
          <cell r="E196" t="str">
            <v>T103G1000281</v>
          </cell>
          <cell r="F196" t="str">
            <v>2001業務費</v>
          </cell>
          <cell r="G196" t="str">
            <v>51A1-314油脂</v>
          </cell>
          <cell r="H196" t="str">
            <v>103.10.17</v>
          </cell>
          <cell r="I196">
            <v>0</v>
          </cell>
          <cell r="J196">
            <v>564</v>
          </cell>
          <cell r="K196">
            <v>0</v>
          </cell>
          <cell r="L196">
            <v>0</v>
          </cell>
          <cell r="N196" t="str">
            <v>T200302</v>
          </cell>
          <cell r="O196" t="str">
            <v>割草機用※品名:機油</v>
          </cell>
        </row>
        <row r="197">
          <cell r="A197" t="str">
            <v>103T2017</v>
          </cell>
          <cell r="B197" t="str">
            <v>(51A1)總務處</v>
          </cell>
          <cell r="C197" t="str">
            <v>G100</v>
          </cell>
          <cell r="D197" t="str">
            <v>庶務組</v>
          </cell>
          <cell r="E197" t="str">
            <v>T103G1000284</v>
          </cell>
          <cell r="F197" t="str">
            <v>2001業務費</v>
          </cell>
          <cell r="G197" t="str">
            <v>51A1-312物料</v>
          </cell>
          <cell r="H197" t="str">
            <v>103.10.17</v>
          </cell>
          <cell r="I197">
            <v>0</v>
          </cell>
          <cell r="J197">
            <v>1000</v>
          </cell>
          <cell r="K197">
            <v>0</v>
          </cell>
          <cell r="L197">
            <v>0</v>
          </cell>
          <cell r="N197" t="str">
            <v>T200302</v>
          </cell>
          <cell r="O197" t="str">
            <v>演藝廳舞台用※品名:PH卤素燈</v>
          </cell>
        </row>
        <row r="198">
          <cell r="A198" t="str">
            <v>103T2017</v>
          </cell>
          <cell r="B198" t="str">
            <v>(51A1)總務處</v>
          </cell>
          <cell r="C198" t="str">
            <v>G100</v>
          </cell>
          <cell r="D198" t="str">
            <v>庶務組</v>
          </cell>
          <cell r="E198" t="str">
            <v>T103G1000283</v>
          </cell>
          <cell r="F198" t="str">
            <v>2001業務費</v>
          </cell>
          <cell r="G198" t="str">
            <v>51A1-287委託檢驗(定)試驗認證費</v>
          </cell>
          <cell r="H198" t="str">
            <v>103.10.23</v>
          </cell>
          <cell r="I198">
            <v>0</v>
          </cell>
          <cell r="J198">
            <v>3200</v>
          </cell>
          <cell r="K198">
            <v>0</v>
          </cell>
          <cell r="L198">
            <v>0</v>
          </cell>
          <cell r="N198" t="str">
            <v>T200308</v>
          </cell>
          <cell r="O198" t="str">
            <v>水質檢驗※品名:水質檢驗</v>
          </cell>
        </row>
        <row r="199">
          <cell r="A199" t="str">
            <v>103T2017</v>
          </cell>
          <cell r="B199" t="str">
            <v>(51A1)總務處</v>
          </cell>
          <cell r="C199" t="str">
            <v>G300</v>
          </cell>
          <cell r="D199" t="str">
            <v>文書組</v>
          </cell>
          <cell r="E199" t="str">
            <v>T103G3000018- 1</v>
          </cell>
          <cell r="F199" t="str">
            <v>2001業務費</v>
          </cell>
          <cell r="G199" t="str">
            <v>51A1-321辦公（事務）用品</v>
          </cell>
          <cell r="H199" t="str">
            <v>103.10.23</v>
          </cell>
          <cell r="I199">
            <v>0</v>
          </cell>
          <cell r="J199">
            <v>9000</v>
          </cell>
          <cell r="K199">
            <v>0</v>
          </cell>
          <cell r="L199">
            <v>0</v>
          </cell>
          <cell r="N199" t="str">
            <v>T200308</v>
          </cell>
          <cell r="O199" t="str">
            <v>郵寄公文※品名:25元郵票...等</v>
          </cell>
        </row>
        <row r="200">
          <cell r="A200" t="str">
            <v>103T2017</v>
          </cell>
          <cell r="B200" t="str">
            <v>(51A1)總務處</v>
          </cell>
          <cell r="C200" t="str">
            <v>G100</v>
          </cell>
          <cell r="D200" t="str">
            <v>庶務組</v>
          </cell>
          <cell r="E200" t="str">
            <v>T103G1000290</v>
          </cell>
          <cell r="F200" t="str">
            <v>2001業務費</v>
          </cell>
          <cell r="G200" t="str">
            <v>51A1-323農業與園藝用品及環境美化費</v>
          </cell>
          <cell r="H200" t="str">
            <v>103.10.27</v>
          </cell>
          <cell r="I200">
            <v>0</v>
          </cell>
          <cell r="J200">
            <v>1500</v>
          </cell>
          <cell r="K200">
            <v>0</v>
          </cell>
          <cell r="L200">
            <v>0</v>
          </cell>
          <cell r="N200" t="str">
            <v>T200314</v>
          </cell>
          <cell r="O200" t="str">
            <v>宿舍鋸樹※品名:鋸樹</v>
          </cell>
        </row>
        <row r="201">
          <cell r="A201" t="str">
            <v>103T2017</v>
          </cell>
          <cell r="B201" t="str">
            <v>(51A1)總務處</v>
          </cell>
          <cell r="C201" t="str">
            <v>G100</v>
          </cell>
          <cell r="D201" t="str">
            <v>庶務組</v>
          </cell>
          <cell r="E201" t="str">
            <v>T103G1000003- 5</v>
          </cell>
          <cell r="F201" t="str">
            <v>2001業務費</v>
          </cell>
          <cell r="G201" t="str">
            <v>51A1-255機械及設備修護費</v>
          </cell>
          <cell r="H201" t="str">
            <v>103.10.28</v>
          </cell>
          <cell r="I201">
            <v>0</v>
          </cell>
          <cell r="J201">
            <v>16600</v>
          </cell>
          <cell r="K201">
            <v>0</v>
          </cell>
          <cell r="L201">
            <v>0</v>
          </cell>
          <cell r="N201" t="str">
            <v>T200315</v>
          </cell>
          <cell r="O201" t="str">
            <v>9.10月-行政大樓.圖書館.松炎樓電梯維護費(103.1.1－12.31)※品名:電梯維護費</v>
          </cell>
        </row>
        <row r="202">
          <cell r="A202" t="str">
            <v>103T2017</v>
          </cell>
          <cell r="B202" t="str">
            <v>(51A1)總務處</v>
          </cell>
          <cell r="C202" t="str">
            <v>G100</v>
          </cell>
          <cell r="D202" t="str">
            <v>庶務組</v>
          </cell>
          <cell r="E202" t="str">
            <v>T103G1000223- 1</v>
          </cell>
          <cell r="F202" t="str">
            <v>2001業務費</v>
          </cell>
          <cell r="G202" t="str">
            <v>51A1-321辦公（事務）用品</v>
          </cell>
          <cell r="H202" t="str">
            <v>103.10.28</v>
          </cell>
          <cell r="I202">
            <v>0</v>
          </cell>
          <cell r="J202">
            <v>750</v>
          </cell>
          <cell r="K202">
            <v>0</v>
          </cell>
          <cell r="L202">
            <v>0</v>
          </cell>
          <cell r="N202" t="str">
            <v>T200315</v>
          </cell>
          <cell r="O202" t="str">
            <v>新進人員搭乘電梯用電梯卡※品名:電梯卡</v>
          </cell>
        </row>
        <row r="203">
          <cell r="A203" t="str">
            <v>103T2017</v>
          </cell>
          <cell r="B203" t="str">
            <v>(51A1)總務處</v>
          </cell>
          <cell r="C203" t="str">
            <v>G100</v>
          </cell>
          <cell r="D203" t="str">
            <v>庶務組</v>
          </cell>
          <cell r="E203" t="str">
            <v>T103G1000002-10</v>
          </cell>
          <cell r="F203" t="str">
            <v>2001業務費</v>
          </cell>
          <cell r="G203" t="str">
            <v>51A1-255機械及設備修護費</v>
          </cell>
          <cell r="H203" t="str">
            <v>103.11.03</v>
          </cell>
          <cell r="I203">
            <v>0</v>
          </cell>
          <cell r="J203">
            <v>3000</v>
          </cell>
          <cell r="K203">
            <v>0</v>
          </cell>
          <cell r="L203">
            <v>0</v>
          </cell>
          <cell r="N203" t="str">
            <v>T200320</v>
          </cell>
          <cell r="O203" t="str">
            <v>10月-科教大樓電梯維護費</v>
          </cell>
        </row>
        <row r="204">
          <cell r="A204" t="str">
            <v>103T2017</v>
          </cell>
          <cell r="B204" t="str">
            <v>(51A1)總務處</v>
          </cell>
          <cell r="C204" t="str">
            <v>G100</v>
          </cell>
          <cell r="D204" t="str">
            <v>庶務組</v>
          </cell>
          <cell r="E204" t="str">
            <v>T103G1000295- 1</v>
          </cell>
          <cell r="F204" t="str">
            <v>2001業務費</v>
          </cell>
          <cell r="G204" t="str">
            <v>51A1-312物料</v>
          </cell>
          <cell r="H204" t="str">
            <v>103.11.03</v>
          </cell>
          <cell r="I204">
            <v>0</v>
          </cell>
          <cell r="J204">
            <v>11283</v>
          </cell>
          <cell r="K204">
            <v>0</v>
          </cell>
          <cell r="L204">
            <v>0</v>
          </cell>
          <cell r="N204" t="str">
            <v>T200320</v>
          </cell>
          <cell r="O204" t="str">
            <v>全校各項設施維修※品名:白鐵螺絲等如附件</v>
          </cell>
        </row>
        <row r="205">
          <cell r="A205" t="str">
            <v>103T2017</v>
          </cell>
          <cell r="B205" t="str">
            <v>(51A1)總務處</v>
          </cell>
          <cell r="C205" t="str">
            <v>G100</v>
          </cell>
          <cell r="D205" t="str">
            <v>庶務組</v>
          </cell>
          <cell r="E205" t="str">
            <v>T103G1000300</v>
          </cell>
          <cell r="F205" t="str">
            <v>2001業務費</v>
          </cell>
          <cell r="G205" t="str">
            <v>51A1-255機械及設備修護費</v>
          </cell>
          <cell r="H205" t="str">
            <v>103.11.03</v>
          </cell>
          <cell r="I205">
            <v>0</v>
          </cell>
          <cell r="J205">
            <v>1260</v>
          </cell>
          <cell r="K205">
            <v>0</v>
          </cell>
          <cell r="L205">
            <v>0</v>
          </cell>
          <cell r="N205" t="str">
            <v>T200320</v>
          </cell>
          <cell r="O205" t="str">
            <v>科教大樓電梯定期安檢※品名:安檢費</v>
          </cell>
        </row>
        <row r="206">
          <cell r="A206" t="str">
            <v>103T2017</v>
          </cell>
          <cell r="B206" t="str">
            <v>(51A1)總務處</v>
          </cell>
          <cell r="C206" t="str">
            <v>G100</v>
          </cell>
          <cell r="D206" t="str">
            <v>庶務組</v>
          </cell>
          <cell r="E206" t="str">
            <v>T103G1000294</v>
          </cell>
          <cell r="F206" t="str">
            <v>2001業務費</v>
          </cell>
          <cell r="G206" t="str">
            <v>51A1-321辦公（事務）用品</v>
          </cell>
          <cell r="H206" t="str">
            <v>103.11.04</v>
          </cell>
          <cell r="I206">
            <v>0</v>
          </cell>
          <cell r="J206">
            <v>180</v>
          </cell>
          <cell r="K206">
            <v>0</v>
          </cell>
          <cell r="L206">
            <v>0</v>
          </cell>
          <cell r="N206" t="str">
            <v>T200324</v>
          </cell>
          <cell r="O206" t="str">
            <v>社會科辦公桌抽屜鎖※品名:抽屜鎖</v>
          </cell>
        </row>
        <row r="207">
          <cell r="A207" t="str">
            <v>103T2017</v>
          </cell>
          <cell r="B207" t="str">
            <v>(51A1)總務處</v>
          </cell>
          <cell r="C207" t="str">
            <v>G100</v>
          </cell>
          <cell r="D207" t="str">
            <v>庶務組</v>
          </cell>
          <cell r="E207" t="str">
            <v>T103G1000298</v>
          </cell>
          <cell r="F207" t="str">
            <v>2001業務費</v>
          </cell>
          <cell r="G207" t="str">
            <v>51A1-314油脂</v>
          </cell>
          <cell r="H207" t="str">
            <v>103.11.04</v>
          </cell>
          <cell r="I207">
            <v>0</v>
          </cell>
          <cell r="J207">
            <v>1200</v>
          </cell>
          <cell r="K207">
            <v>0</v>
          </cell>
          <cell r="L207">
            <v>0</v>
          </cell>
          <cell r="N207" t="str">
            <v>T200324</v>
          </cell>
          <cell r="O207" t="str">
            <v>割草機用※品名:92無铅汽油</v>
          </cell>
        </row>
        <row r="208">
          <cell r="A208" t="str">
            <v>103T2017</v>
          </cell>
          <cell r="B208" t="str">
            <v>(51A1)總務處</v>
          </cell>
          <cell r="C208" t="str">
            <v>G100</v>
          </cell>
          <cell r="D208" t="str">
            <v>庶務組</v>
          </cell>
          <cell r="E208" t="str">
            <v>T103G1000299</v>
          </cell>
          <cell r="F208" t="str">
            <v>2001業務費</v>
          </cell>
          <cell r="G208" t="str">
            <v>51A1-312物料</v>
          </cell>
          <cell r="H208" t="str">
            <v>103.11.04</v>
          </cell>
          <cell r="I208">
            <v>0</v>
          </cell>
          <cell r="J208">
            <v>50</v>
          </cell>
          <cell r="K208">
            <v>0</v>
          </cell>
          <cell r="L208">
            <v>0</v>
          </cell>
          <cell r="N208" t="str">
            <v>T200324</v>
          </cell>
          <cell r="O208" t="str">
            <v>松炎樓水管維修※品名:管帽</v>
          </cell>
        </row>
        <row r="209">
          <cell r="A209" t="str">
            <v>103T2017</v>
          </cell>
          <cell r="B209" t="str">
            <v>(51A1)總務處</v>
          </cell>
          <cell r="C209" t="str">
            <v>G200</v>
          </cell>
          <cell r="D209" t="str">
            <v>出納組</v>
          </cell>
          <cell r="E209" t="str">
            <v>T103G2000097- 1</v>
          </cell>
          <cell r="F209" t="str">
            <v>2001業務費</v>
          </cell>
          <cell r="G209" t="str">
            <v>51A1-321辦公（事務）用品</v>
          </cell>
          <cell r="H209" t="str">
            <v>103.11.04</v>
          </cell>
          <cell r="I209">
            <v>0</v>
          </cell>
          <cell r="J209">
            <v>1000</v>
          </cell>
          <cell r="K209">
            <v>0</v>
          </cell>
          <cell r="L209">
            <v>0</v>
          </cell>
          <cell r="N209" t="str">
            <v>T200324</v>
          </cell>
          <cell r="O209" t="str">
            <v>儲存匯款資料4GB隨身碟※品名:4GB隨身碟</v>
          </cell>
        </row>
        <row r="210">
          <cell r="A210" t="str">
            <v>103T2017</v>
          </cell>
          <cell r="B210" t="str">
            <v>(51A1)總務處</v>
          </cell>
          <cell r="C210" t="str">
            <v>G200</v>
          </cell>
          <cell r="D210" t="str">
            <v>出納組</v>
          </cell>
          <cell r="E210" t="str">
            <v>T103G2000102- 1</v>
          </cell>
          <cell r="F210" t="str">
            <v>2001業務費</v>
          </cell>
          <cell r="G210" t="str">
            <v>51A1-321辦公（事務）用品</v>
          </cell>
          <cell r="H210" t="str">
            <v>103.11.04</v>
          </cell>
          <cell r="I210">
            <v>0</v>
          </cell>
          <cell r="J210">
            <v>80</v>
          </cell>
          <cell r="K210">
            <v>0</v>
          </cell>
          <cell r="L210">
            <v>0</v>
          </cell>
          <cell r="N210" t="str">
            <v>T200324</v>
          </cell>
          <cell r="O210" t="str">
            <v>業務用※品名:橡皮章</v>
          </cell>
        </row>
        <row r="211">
          <cell r="A211" t="str">
            <v>103T2017</v>
          </cell>
          <cell r="B211" t="str">
            <v>(51A1)總務處</v>
          </cell>
          <cell r="C211" t="str">
            <v>G100</v>
          </cell>
          <cell r="D211" t="str">
            <v>庶務組</v>
          </cell>
          <cell r="E211" t="str">
            <v>T103G1000004-10</v>
          </cell>
          <cell r="F211" t="str">
            <v>2001業務費</v>
          </cell>
          <cell r="G211" t="str">
            <v>51A1-279外包費</v>
          </cell>
          <cell r="H211" t="str">
            <v>103.11.10</v>
          </cell>
          <cell r="I211">
            <v>0</v>
          </cell>
          <cell r="J211">
            <v>47486</v>
          </cell>
          <cell r="K211">
            <v>0</v>
          </cell>
          <cell r="L211">
            <v>0</v>
          </cell>
          <cell r="N211" t="str">
            <v>T200332</v>
          </cell>
          <cell r="O211" t="str">
            <v>10月-103年度校園保全(103.1.1－12.31)※品名:保全...等</v>
          </cell>
        </row>
        <row r="212">
          <cell r="A212" t="str">
            <v>103T2017</v>
          </cell>
          <cell r="B212" t="str">
            <v>(51A1)總務處</v>
          </cell>
          <cell r="C212" t="str">
            <v>G100</v>
          </cell>
          <cell r="D212" t="str">
            <v>庶務組</v>
          </cell>
          <cell r="E212" t="str">
            <v>T103G1000304</v>
          </cell>
          <cell r="F212" t="str">
            <v>2001業務費</v>
          </cell>
          <cell r="G212" t="str">
            <v>51A1-321辦公（事務）用品</v>
          </cell>
          <cell r="H212" t="str">
            <v>103.11.12</v>
          </cell>
          <cell r="I212">
            <v>0</v>
          </cell>
          <cell r="J212">
            <v>250</v>
          </cell>
          <cell r="K212">
            <v>0</v>
          </cell>
          <cell r="L212">
            <v>0</v>
          </cell>
          <cell r="N212" t="str">
            <v>T200334</v>
          </cell>
          <cell r="O212" t="str">
            <v>社會科辦公桌抽屜鎖※品名:抽屜鎖</v>
          </cell>
        </row>
        <row r="213">
          <cell r="A213" t="str">
            <v>103T2017</v>
          </cell>
          <cell r="B213" t="str">
            <v>(51A1)總務處</v>
          </cell>
          <cell r="C213" t="str">
            <v>G100</v>
          </cell>
          <cell r="D213" t="str">
            <v>庶務組</v>
          </cell>
          <cell r="E213" t="str">
            <v>T103G1000305</v>
          </cell>
          <cell r="F213" t="str">
            <v>2001業務費</v>
          </cell>
          <cell r="G213" t="str">
            <v>51A1-312物料</v>
          </cell>
          <cell r="H213" t="str">
            <v>103.11.12</v>
          </cell>
          <cell r="I213">
            <v>0</v>
          </cell>
          <cell r="J213">
            <v>1324</v>
          </cell>
          <cell r="K213">
            <v>0</v>
          </cell>
          <cell r="L213">
            <v>0</v>
          </cell>
          <cell r="N213" t="str">
            <v>T200334</v>
          </cell>
          <cell r="O213" t="str">
            <v>校內水管維修用※品名:排水管〈電管〉</v>
          </cell>
        </row>
        <row r="214">
          <cell r="A214" t="str">
            <v>103T2017</v>
          </cell>
          <cell r="B214" t="str">
            <v>(51A1)總務處</v>
          </cell>
          <cell r="C214" t="str">
            <v>G300</v>
          </cell>
          <cell r="D214" t="str">
            <v>文書組</v>
          </cell>
          <cell r="E214" t="str">
            <v>T103G3000002-10</v>
          </cell>
          <cell r="F214" t="str">
            <v>2001業務費</v>
          </cell>
          <cell r="G214" t="str">
            <v>51A1-451什項設備租金</v>
          </cell>
          <cell r="H214" t="str">
            <v>103.11.12</v>
          </cell>
          <cell r="I214">
            <v>0</v>
          </cell>
          <cell r="J214">
            <v>4500</v>
          </cell>
          <cell r="K214">
            <v>0</v>
          </cell>
          <cell r="L214">
            <v>0</v>
          </cell>
          <cell r="N214" t="str">
            <v>T200333</v>
          </cell>
          <cell r="O214" t="str">
            <v>10月-總務處影印機影印公文用</v>
          </cell>
        </row>
        <row r="215">
          <cell r="A215" t="str">
            <v>103T2017</v>
          </cell>
          <cell r="B215" t="str">
            <v>(51A1)總務處</v>
          </cell>
          <cell r="C215" t="str">
            <v>G100</v>
          </cell>
          <cell r="D215" t="str">
            <v>庶務組</v>
          </cell>
          <cell r="E215" t="str">
            <v>T103G1000307- 1</v>
          </cell>
          <cell r="F215" t="str">
            <v>2001業務費</v>
          </cell>
          <cell r="G215" t="str">
            <v>51A1-312物料</v>
          </cell>
          <cell r="H215" t="str">
            <v>103.11.13</v>
          </cell>
          <cell r="I215">
            <v>0</v>
          </cell>
          <cell r="J215">
            <v>75200</v>
          </cell>
          <cell r="K215">
            <v>0</v>
          </cell>
          <cell r="L215">
            <v>0</v>
          </cell>
          <cell r="N215" t="str">
            <v>T200335</v>
          </cell>
          <cell r="O215" t="str">
            <v>校園網路重新佈線※品名:8C多模光纖攬線〈9/125〉...等</v>
          </cell>
        </row>
        <row r="216">
          <cell r="A216" t="str">
            <v>103T2017</v>
          </cell>
          <cell r="B216" t="str">
            <v>(51A1)總務處</v>
          </cell>
          <cell r="C216" t="str">
            <v>G100</v>
          </cell>
          <cell r="D216" t="str">
            <v>庶務組</v>
          </cell>
          <cell r="E216" t="str">
            <v>T103G1000308</v>
          </cell>
          <cell r="F216" t="str">
            <v>2001業務費</v>
          </cell>
          <cell r="G216" t="str">
            <v>51A1-312物料</v>
          </cell>
          <cell r="H216" t="str">
            <v>103.11.18</v>
          </cell>
          <cell r="I216">
            <v>0</v>
          </cell>
          <cell r="J216">
            <v>3248</v>
          </cell>
          <cell r="K216">
            <v>0</v>
          </cell>
          <cell r="L216">
            <v>0</v>
          </cell>
          <cell r="N216" t="str">
            <v>T200339</v>
          </cell>
          <cell r="O216" t="str">
            <v>校區電源配線※品名:電綫2.0等</v>
          </cell>
        </row>
        <row r="217">
          <cell r="A217" t="str">
            <v>103T2017</v>
          </cell>
          <cell r="B217" t="str">
            <v>(51A1)總務處</v>
          </cell>
          <cell r="C217" t="str">
            <v>G100</v>
          </cell>
          <cell r="D217" t="str">
            <v>庶務組</v>
          </cell>
          <cell r="E217" t="str">
            <v>T103G1000309- 1</v>
          </cell>
          <cell r="F217" t="str">
            <v>2001業務費</v>
          </cell>
          <cell r="G217" t="str">
            <v>51A1-323農業與園藝用品及環境美化費</v>
          </cell>
          <cell r="H217" t="str">
            <v>103.11.24</v>
          </cell>
          <cell r="I217">
            <v>0</v>
          </cell>
          <cell r="J217">
            <v>4500</v>
          </cell>
          <cell r="K217">
            <v>0</v>
          </cell>
          <cell r="L217">
            <v>0</v>
          </cell>
          <cell r="N217" t="str">
            <v>T200343</v>
          </cell>
          <cell r="O217" t="str">
            <v>圖書館地下室K書中心跳蚤消毒※品名:圖書館地下室K書中心跳蚤消毒</v>
          </cell>
        </row>
        <row r="218">
          <cell r="A218" t="str">
            <v>103T2017</v>
          </cell>
          <cell r="B218" t="str">
            <v>(51A1)總務處</v>
          </cell>
          <cell r="C218" t="str">
            <v>G100</v>
          </cell>
          <cell r="D218" t="str">
            <v>庶務組</v>
          </cell>
          <cell r="E218" t="str">
            <v>T103G1000313- 1</v>
          </cell>
          <cell r="F218" t="str">
            <v>2001業務費</v>
          </cell>
          <cell r="G218" t="str">
            <v>51A1-321辦公（事務）用品</v>
          </cell>
          <cell r="H218" t="str">
            <v>103.11.26</v>
          </cell>
          <cell r="I218">
            <v>0</v>
          </cell>
          <cell r="J218">
            <v>1560</v>
          </cell>
          <cell r="K218">
            <v>0</v>
          </cell>
          <cell r="L218">
            <v>0</v>
          </cell>
          <cell r="N218" t="str">
            <v>T200351</v>
          </cell>
          <cell r="O218" t="str">
            <v>黏貼憑証用※品名:旋轉雙面膠帶...等</v>
          </cell>
        </row>
        <row r="219">
          <cell r="A219" t="str">
            <v>103T2017</v>
          </cell>
          <cell r="B219" t="str">
            <v>(51A1)總務處</v>
          </cell>
          <cell r="C219" t="str">
            <v>G200</v>
          </cell>
          <cell r="D219" t="str">
            <v>出納組</v>
          </cell>
          <cell r="E219" t="str">
            <v>T103G2000106</v>
          </cell>
          <cell r="F219" t="str">
            <v>2001業務費</v>
          </cell>
          <cell r="G219" t="str">
            <v>51A1-321辦公（事務）用品</v>
          </cell>
          <cell r="H219" t="str">
            <v>103.11.26</v>
          </cell>
          <cell r="I219">
            <v>0</v>
          </cell>
          <cell r="J219">
            <v>600</v>
          </cell>
          <cell r="K219">
            <v>0</v>
          </cell>
          <cell r="L219">
            <v>0</v>
          </cell>
          <cell r="N219" t="str">
            <v>T200351</v>
          </cell>
          <cell r="O219" t="str">
            <v>金庫防盜遙控器老舊更換※品名:保全滾碼發射器</v>
          </cell>
        </row>
        <row r="220">
          <cell r="A220" t="str">
            <v>103T2017</v>
          </cell>
          <cell r="B220" t="str">
            <v>(51A1)總務處</v>
          </cell>
          <cell r="C220" t="str">
            <v>G100</v>
          </cell>
          <cell r="D220" t="str">
            <v>庶務組</v>
          </cell>
          <cell r="E220" t="str">
            <v>T103G1000004-11</v>
          </cell>
          <cell r="F220" t="str">
            <v>2001業務費</v>
          </cell>
          <cell r="G220" t="str">
            <v>51A1-279外包費</v>
          </cell>
          <cell r="H220" t="str">
            <v>103.12.02</v>
          </cell>
          <cell r="I220">
            <v>0</v>
          </cell>
          <cell r="J220">
            <v>47486</v>
          </cell>
          <cell r="K220">
            <v>0</v>
          </cell>
          <cell r="L220">
            <v>0</v>
          </cell>
          <cell r="N220" t="str">
            <v>T200358</v>
          </cell>
          <cell r="O220" t="str">
            <v>11月-103年度校園保全(103.1.1－12.31)※品名:保全...等</v>
          </cell>
        </row>
        <row r="221">
          <cell r="A221" t="str">
            <v>103T2017</v>
          </cell>
          <cell r="B221" t="str">
            <v>(51A1)總務處</v>
          </cell>
          <cell r="C221" t="str">
            <v>G100</v>
          </cell>
          <cell r="D221" t="str">
            <v>庶務組</v>
          </cell>
          <cell r="E221" t="str">
            <v>T103G1000326</v>
          </cell>
          <cell r="F221" t="str">
            <v>2001業務費</v>
          </cell>
          <cell r="G221" t="str">
            <v>51A1-323農業與園藝用品及環境美化費</v>
          </cell>
          <cell r="H221" t="str">
            <v>103.12.03</v>
          </cell>
          <cell r="I221">
            <v>0</v>
          </cell>
          <cell r="J221">
            <v>1200</v>
          </cell>
          <cell r="K221">
            <v>0</v>
          </cell>
          <cell r="L221">
            <v>0</v>
          </cell>
          <cell r="N221" t="str">
            <v>T200359</v>
          </cell>
          <cell r="O221" t="str">
            <v>美化校園※品名:沙漠玫瑰...等</v>
          </cell>
        </row>
        <row r="222">
          <cell r="A222" t="str">
            <v>103T2017</v>
          </cell>
          <cell r="B222" t="str">
            <v>(51A1)總務處</v>
          </cell>
          <cell r="C222" t="str">
            <v>G100</v>
          </cell>
          <cell r="D222" t="str">
            <v>庶務組</v>
          </cell>
          <cell r="E222" t="str">
            <v>T103G1000327</v>
          </cell>
          <cell r="F222" t="str">
            <v>2001業務費</v>
          </cell>
          <cell r="G222" t="str">
            <v>51A1-312物料</v>
          </cell>
          <cell r="H222" t="str">
            <v>103.12.03</v>
          </cell>
          <cell r="I222">
            <v>0</v>
          </cell>
          <cell r="J222">
            <v>220</v>
          </cell>
          <cell r="K222">
            <v>0</v>
          </cell>
          <cell r="L222">
            <v>0</v>
          </cell>
          <cell r="N222" t="str">
            <v>T200359</v>
          </cell>
          <cell r="O222" t="str">
            <v>抽水馬達維修用※品名:40UF電容...等</v>
          </cell>
        </row>
        <row r="223">
          <cell r="A223" t="str">
            <v>103T2017</v>
          </cell>
          <cell r="B223" t="str">
            <v>(51A1)總務處</v>
          </cell>
          <cell r="C223" t="str">
            <v>G100</v>
          </cell>
          <cell r="D223" t="str">
            <v>庶務組</v>
          </cell>
          <cell r="E223" t="str">
            <v>T103G1000334</v>
          </cell>
          <cell r="F223" t="str">
            <v>2001業務費</v>
          </cell>
          <cell r="G223" t="str">
            <v>51A1-312物料</v>
          </cell>
          <cell r="H223" t="str">
            <v>103.12.03</v>
          </cell>
          <cell r="I223">
            <v>0</v>
          </cell>
          <cell r="J223">
            <v>1150</v>
          </cell>
          <cell r="K223">
            <v>0</v>
          </cell>
          <cell r="L223">
            <v>0</v>
          </cell>
          <cell r="N223" t="str">
            <v>T200359</v>
          </cell>
          <cell r="O223" t="str">
            <v>鋸樹用※品名:鏈條</v>
          </cell>
        </row>
        <row r="224">
          <cell r="A224" t="str">
            <v>103T2017</v>
          </cell>
          <cell r="B224" t="str">
            <v>(51A1)總務處</v>
          </cell>
          <cell r="C224" t="str">
            <v>G300</v>
          </cell>
          <cell r="D224" t="str">
            <v>文書組</v>
          </cell>
          <cell r="E224" t="str">
            <v>T103G3000002-11</v>
          </cell>
          <cell r="F224" t="str">
            <v>2001業務費</v>
          </cell>
          <cell r="G224" t="str">
            <v>51A1-451什項設備租金</v>
          </cell>
          <cell r="H224" t="str">
            <v>103.12.04</v>
          </cell>
          <cell r="I224">
            <v>0</v>
          </cell>
          <cell r="J224">
            <v>4500</v>
          </cell>
          <cell r="K224">
            <v>0</v>
          </cell>
          <cell r="L224">
            <v>0</v>
          </cell>
          <cell r="N224" t="str">
            <v>T200360</v>
          </cell>
          <cell r="O224" t="str">
            <v>11月-總務處影印機影印公文用(103.1.1－12.31)※品名:影印機租賃(續約)</v>
          </cell>
        </row>
        <row r="225">
          <cell r="A225" t="str">
            <v>103T2017</v>
          </cell>
          <cell r="B225" t="str">
            <v>(51A1)總務處</v>
          </cell>
          <cell r="C225" t="str">
            <v>G100</v>
          </cell>
          <cell r="D225" t="str">
            <v>庶務組</v>
          </cell>
          <cell r="E225" t="str">
            <v>T103G1000002-11</v>
          </cell>
          <cell r="F225" t="str">
            <v>2001業務費</v>
          </cell>
          <cell r="G225" t="str">
            <v>51A1-255機械及設備修護費</v>
          </cell>
          <cell r="H225" t="str">
            <v>103.12.06</v>
          </cell>
          <cell r="I225">
            <v>0</v>
          </cell>
          <cell r="J225">
            <v>3000</v>
          </cell>
          <cell r="K225">
            <v>0</v>
          </cell>
          <cell r="L225">
            <v>0</v>
          </cell>
          <cell r="N225" t="str">
            <v>T200362</v>
          </cell>
          <cell r="O225" t="str">
            <v>11月-科教大樓電梯維護費(103.1.1－12.31)※品名:電梯維護費</v>
          </cell>
        </row>
        <row r="226">
          <cell r="A226" t="str">
            <v>103T2017</v>
          </cell>
          <cell r="B226" t="str">
            <v>(51A1)總務處</v>
          </cell>
          <cell r="C226" t="str">
            <v>G100</v>
          </cell>
          <cell r="D226" t="str">
            <v>庶務組</v>
          </cell>
          <cell r="E226" t="str">
            <v>T103G1000320- 1</v>
          </cell>
          <cell r="F226" t="str">
            <v>2001業務費</v>
          </cell>
          <cell r="G226" t="str">
            <v>51A1-257什項設備修護費</v>
          </cell>
          <cell r="H226" t="str">
            <v>103.12.06</v>
          </cell>
          <cell r="I226">
            <v>0</v>
          </cell>
          <cell r="J226">
            <v>18988</v>
          </cell>
          <cell r="K226">
            <v>0</v>
          </cell>
          <cell r="L226">
            <v>0</v>
          </cell>
          <cell r="N226" t="str">
            <v>T200362</v>
          </cell>
          <cell r="O226" t="str">
            <v>宿舍沙發修理※品名:沙發椅修理換半牛皮〈1+2+3〉</v>
          </cell>
        </row>
        <row r="227">
          <cell r="A227" t="str">
            <v>103T2017</v>
          </cell>
          <cell r="B227" t="str">
            <v>(51A1)總務處</v>
          </cell>
          <cell r="C227" t="str">
            <v>G300</v>
          </cell>
          <cell r="D227" t="str">
            <v>文書組</v>
          </cell>
          <cell r="E227" t="str">
            <v>T103G3000019- 1</v>
          </cell>
          <cell r="F227" t="str">
            <v>2001業務費</v>
          </cell>
          <cell r="G227" t="str">
            <v>51A1-231國內旅費</v>
          </cell>
          <cell r="H227" t="str">
            <v>103.12.08</v>
          </cell>
          <cell r="I227">
            <v>0</v>
          </cell>
          <cell r="J227">
            <v>1028</v>
          </cell>
          <cell r="K227">
            <v>0</v>
          </cell>
          <cell r="L227">
            <v>0</v>
          </cell>
          <cell r="N227" t="str">
            <v>T200367</v>
          </cell>
          <cell r="O227" t="str">
            <v>103/11/20-11/21王慧蘭參加「國私立高級中等學校文書檔案管理研習」差旅費</v>
          </cell>
        </row>
        <row r="228">
          <cell r="A228" t="str">
            <v>103T2017</v>
          </cell>
          <cell r="B228" t="str">
            <v>(51A1)總務處</v>
          </cell>
          <cell r="C228" t="str">
            <v>G100</v>
          </cell>
          <cell r="D228" t="str">
            <v>庶務組</v>
          </cell>
          <cell r="E228" t="str">
            <v>T103G1000317</v>
          </cell>
          <cell r="F228" t="str">
            <v>2001業務費</v>
          </cell>
          <cell r="G228" t="str">
            <v>51A1-312物料</v>
          </cell>
          <cell r="H228" t="str">
            <v>103.12.10</v>
          </cell>
          <cell r="I228">
            <v>0</v>
          </cell>
          <cell r="J228">
            <v>2767</v>
          </cell>
          <cell r="K228">
            <v>0</v>
          </cell>
          <cell r="L228">
            <v>0</v>
          </cell>
          <cell r="N228" t="str">
            <v>T200370</v>
          </cell>
          <cell r="O228" t="str">
            <v>校區路燈用※品名:電料乙批如附件</v>
          </cell>
        </row>
        <row r="229">
          <cell r="A229" t="str">
            <v>103T2017</v>
          </cell>
          <cell r="B229" t="str">
            <v>(51A1)總務處</v>
          </cell>
          <cell r="C229" t="str">
            <v>G100</v>
          </cell>
          <cell r="D229" t="str">
            <v>庶務組</v>
          </cell>
          <cell r="E229" t="str">
            <v>T103G1000328</v>
          </cell>
          <cell r="F229" t="str">
            <v>2001業務費</v>
          </cell>
          <cell r="G229" t="str">
            <v>51A1-312物料</v>
          </cell>
          <cell r="H229" t="str">
            <v>103.12.10</v>
          </cell>
          <cell r="I229">
            <v>0</v>
          </cell>
          <cell r="J229">
            <v>1003</v>
          </cell>
          <cell r="K229">
            <v>0</v>
          </cell>
          <cell r="L229">
            <v>0</v>
          </cell>
          <cell r="N229" t="str">
            <v>T200370</v>
          </cell>
          <cell r="O229" t="str">
            <v>圖書館地下抽水用※品名:防水箱...等</v>
          </cell>
        </row>
        <row r="230">
          <cell r="A230" t="str">
            <v>103T2017</v>
          </cell>
          <cell r="B230" t="str">
            <v>(51A1)總務處</v>
          </cell>
          <cell r="C230" t="str">
            <v>G100</v>
          </cell>
          <cell r="D230" t="str">
            <v>庶務組</v>
          </cell>
          <cell r="E230" t="str">
            <v>T103G1000337- 1</v>
          </cell>
          <cell r="F230" t="str">
            <v>2001業務費</v>
          </cell>
          <cell r="G230" t="str">
            <v>51A1-217氣體費</v>
          </cell>
          <cell r="H230" t="str">
            <v>103.12.10</v>
          </cell>
          <cell r="I230">
            <v>0</v>
          </cell>
          <cell r="J230">
            <v>598</v>
          </cell>
          <cell r="K230">
            <v>0</v>
          </cell>
          <cell r="L230">
            <v>0</v>
          </cell>
          <cell r="N230" t="str">
            <v>T200370</v>
          </cell>
          <cell r="O230" t="str">
            <v>游泳池用天然氣11月份※品名:天然氣11月份</v>
          </cell>
        </row>
        <row r="231">
          <cell r="A231" t="str">
            <v>103T2017</v>
          </cell>
          <cell r="B231" t="str">
            <v>(51A1)總務處</v>
          </cell>
          <cell r="C231" t="str">
            <v>G300</v>
          </cell>
          <cell r="D231" t="str">
            <v>文書組</v>
          </cell>
          <cell r="E231" t="str">
            <v>T103G3000021- 1</v>
          </cell>
          <cell r="F231" t="str">
            <v>2001業務費</v>
          </cell>
          <cell r="G231" t="str">
            <v>51A1-221郵費</v>
          </cell>
          <cell r="H231" t="str">
            <v>103.12.10</v>
          </cell>
          <cell r="I231">
            <v>0</v>
          </cell>
          <cell r="J231">
            <v>9000</v>
          </cell>
          <cell r="K231">
            <v>0</v>
          </cell>
          <cell r="L231">
            <v>0</v>
          </cell>
          <cell r="N231" t="str">
            <v>T200370</v>
          </cell>
          <cell r="O231" t="str">
            <v>郵寄公文用郵資※品名:25元郵票...等</v>
          </cell>
        </row>
        <row r="232">
          <cell r="A232" t="str">
            <v>103T2017</v>
          </cell>
          <cell r="B232" t="str">
            <v>(51A1)總務處</v>
          </cell>
          <cell r="C232" t="str">
            <v>G100</v>
          </cell>
          <cell r="D232" t="str">
            <v>庶務組</v>
          </cell>
          <cell r="E232" t="str">
            <v>T103G1000306- 1</v>
          </cell>
          <cell r="F232" t="str">
            <v>2001業務費</v>
          </cell>
          <cell r="G232" t="str">
            <v>51A1-255機械及設備修護費</v>
          </cell>
          <cell r="H232" t="str">
            <v>103.12.18</v>
          </cell>
          <cell r="I232">
            <v>0</v>
          </cell>
          <cell r="J232">
            <v>2625</v>
          </cell>
          <cell r="K232">
            <v>0</v>
          </cell>
          <cell r="L232">
            <v>0</v>
          </cell>
          <cell r="N232" t="str">
            <v>T200378</v>
          </cell>
          <cell r="O232" t="str">
            <v>操場灑水系統維修※品名:抽水邦浦電磁接觸器...等</v>
          </cell>
        </row>
        <row r="233">
          <cell r="A233" t="str">
            <v>103T2017</v>
          </cell>
          <cell r="B233" t="str">
            <v>(51A1)總務處</v>
          </cell>
          <cell r="C233" t="str">
            <v>G200</v>
          </cell>
          <cell r="D233" t="str">
            <v>出納組</v>
          </cell>
          <cell r="E233" t="str">
            <v>T103G2000114- 1</v>
          </cell>
          <cell r="F233" t="str">
            <v>2001業務費</v>
          </cell>
          <cell r="G233" t="str">
            <v>51A1-321辦公（事務）用品</v>
          </cell>
          <cell r="H233" t="str">
            <v>103.12.18</v>
          </cell>
          <cell r="I233">
            <v>0</v>
          </cell>
          <cell r="J233">
            <v>1800</v>
          </cell>
          <cell r="K233">
            <v>0</v>
          </cell>
          <cell r="L233">
            <v>0</v>
          </cell>
          <cell r="N233" t="str">
            <v>T200378</v>
          </cell>
          <cell r="O233" t="str">
            <v>出納組收納款項用※品名:自行收納款項收據</v>
          </cell>
        </row>
        <row r="234">
          <cell r="A234" t="str">
            <v>103T2017</v>
          </cell>
          <cell r="B234" t="str">
            <v>(51A1)總務處</v>
          </cell>
          <cell r="C234" t="str">
            <v>G100</v>
          </cell>
          <cell r="D234" t="str">
            <v>庶務組</v>
          </cell>
          <cell r="E234" t="str">
            <v>T103G1000336- 1</v>
          </cell>
          <cell r="F234" t="str">
            <v>2001業務費</v>
          </cell>
          <cell r="G234" t="str">
            <v>51A1-321辦公（事務）用品</v>
          </cell>
          <cell r="H234" t="str">
            <v>103.12.19</v>
          </cell>
          <cell r="I234">
            <v>0</v>
          </cell>
          <cell r="J234">
            <v>960</v>
          </cell>
          <cell r="K234">
            <v>0</v>
          </cell>
          <cell r="L234">
            <v>0</v>
          </cell>
          <cell r="N234" t="str">
            <v>T200381</v>
          </cell>
          <cell r="O234" t="str">
            <v>出納組及庶務組零用金支出登記用※品名:零用金備查簿</v>
          </cell>
        </row>
        <row r="235">
          <cell r="A235" t="str">
            <v>103T2017</v>
          </cell>
          <cell r="B235" t="str">
            <v>(51A1)總務處</v>
          </cell>
          <cell r="C235" t="str">
            <v>G300</v>
          </cell>
          <cell r="D235" t="str">
            <v>文書組</v>
          </cell>
          <cell r="E235" t="str">
            <v>T103G3000020- 1</v>
          </cell>
          <cell r="F235" t="str">
            <v>2001業務費</v>
          </cell>
          <cell r="G235" t="str">
            <v>51A1-321辦公（事務）用品</v>
          </cell>
          <cell r="H235" t="str">
            <v>103.12.19</v>
          </cell>
          <cell r="I235">
            <v>0</v>
          </cell>
          <cell r="J235">
            <v>180</v>
          </cell>
          <cell r="K235">
            <v>0</v>
          </cell>
          <cell r="L235">
            <v>0</v>
          </cell>
          <cell r="N235" t="str">
            <v>T200381</v>
          </cell>
          <cell r="O235" t="str">
            <v>套印資料用※品名:電腦標籤C37105</v>
          </cell>
        </row>
        <row r="236">
          <cell r="A236" t="str">
            <v>103T2017</v>
          </cell>
          <cell r="B236" t="str">
            <v>(51A1)總務處</v>
          </cell>
          <cell r="C236" t="str">
            <v>G000</v>
          </cell>
          <cell r="D236" t="str">
            <v>總務處</v>
          </cell>
          <cell r="E236" t="str">
            <v>T103G0000007- 1</v>
          </cell>
          <cell r="F236" t="str">
            <v>2001業務費</v>
          </cell>
          <cell r="G236" t="str">
            <v>51A1-288委託考選訓練費</v>
          </cell>
          <cell r="H236" t="str">
            <v>103.12.24</v>
          </cell>
          <cell r="I236">
            <v>0</v>
          </cell>
          <cell r="J236">
            <v>3600</v>
          </cell>
          <cell r="K236">
            <v>0</v>
          </cell>
          <cell r="L236">
            <v>0</v>
          </cell>
          <cell r="N236" t="str">
            <v>T200389</v>
          </cell>
          <cell r="O236" t="str">
            <v>防火管理人訓練費用</v>
          </cell>
        </row>
        <row r="237">
          <cell r="A237" t="str">
            <v>103T2017</v>
          </cell>
          <cell r="B237" t="str">
            <v>(51A1)總務處</v>
          </cell>
          <cell r="C237" t="str">
            <v>G000</v>
          </cell>
          <cell r="D237" t="str">
            <v>總務處</v>
          </cell>
          <cell r="E237" t="str">
            <v>T103G0000010- 1</v>
          </cell>
          <cell r="F237" t="str">
            <v>2001業務費</v>
          </cell>
          <cell r="G237" t="str">
            <v>518Y-288委託考選訓練費</v>
          </cell>
          <cell r="H237" t="str">
            <v>103.12.24</v>
          </cell>
          <cell r="I237">
            <v>0</v>
          </cell>
          <cell r="J237">
            <v>6700</v>
          </cell>
          <cell r="K237">
            <v>0</v>
          </cell>
          <cell r="L237">
            <v>0</v>
          </cell>
          <cell r="N237" t="str">
            <v>T200389</v>
          </cell>
          <cell r="O237" t="str">
            <v>採購專業人員基礎訓練班訓練費用</v>
          </cell>
        </row>
        <row r="238">
          <cell r="A238" t="str">
            <v>103T2017</v>
          </cell>
          <cell r="B238" t="str">
            <v>(51A1)總務處</v>
          </cell>
          <cell r="C238" t="str">
            <v>G100</v>
          </cell>
          <cell r="D238" t="str">
            <v>庶務組</v>
          </cell>
          <cell r="E238" t="str">
            <v>T103G1000001- 4</v>
          </cell>
          <cell r="F238" t="str">
            <v>2001業務費</v>
          </cell>
          <cell r="G238" t="str">
            <v>51A1-255機械及設備修護費</v>
          </cell>
          <cell r="H238" t="str">
            <v>103.12.24</v>
          </cell>
          <cell r="I238">
            <v>0</v>
          </cell>
          <cell r="J238">
            <v>8400</v>
          </cell>
          <cell r="K238">
            <v>0</v>
          </cell>
          <cell r="L238">
            <v>0</v>
          </cell>
          <cell r="N238" t="str">
            <v>T200391</v>
          </cell>
          <cell r="O238" t="str">
            <v>10-12月-高壓電設備維護合約(103.1.1－12.31)每季付8400※品名:高壓電設備維護費</v>
          </cell>
        </row>
        <row r="239">
          <cell r="A239" t="str">
            <v>103T2017</v>
          </cell>
          <cell r="B239" t="str">
            <v>(51A1)總務處</v>
          </cell>
          <cell r="C239" t="str">
            <v>G100</v>
          </cell>
          <cell r="D239" t="str">
            <v>庶務組</v>
          </cell>
          <cell r="E239" t="str">
            <v>T103G1000003- 6</v>
          </cell>
          <cell r="F239" t="str">
            <v>2001業務費</v>
          </cell>
          <cell r="G239" t="str">
            <v>51A1-255機械及設備修護費</v>
          </cell>
          <cell r="H239" t="str">
            <v>103.12.24</v>
          </cell>
          <cell r="I239">
            <v>0</v>
          </cell>
          <cell r="J239">
            <v>16600</v>
          </cell>
          <cell r="K239">
            <v>0</v>
          </cell>
          <cell r="L239">
            <v>0</v>
          </cell>
          <cell r="N239" t="str">
            <v>T200390</v>
          </cell>
          <cell r="O239" t="str">
            <v>11-12月-行政大樓.圖書館.松炎樓電梯維護費(103.1.1－12.31)※品名:電梯維護費</v>
          </cell>
        </row>
        <row r="240">
          <cell r="A240" t="str">
            <v>103T2017</v>
          </cell>
          <cell r="B240" t="str">
            <v>(51A1)總務處</v>
          </cell>
          <cell r="C240" t="str">
            <v>G100</v>
          </cell>
          <cell r="D240" t="str">
            <v>庶務組</v>
          </cell>
          <cell r="E240" t="str">
            <v>T103G1000125- 2</v>
          </cell>
          <cell r="F240" t="str">
            <v>2001業務費</v>
          </cell>
          <cell r="G240" t="str">
            <v>51A1-28A電子計算機軟體服務費</v>
          </cell>
          <cell r="H240" t="str">
            <v>103.12.24</v>
          </cell>
          <cell r="I240">
            <v>0</v>
          </cell>
          <cell r="J240">
            <v>8000</v>
          </cell>
          <cell r="K240">
            <v>0</v>
          </cell>
          <cell r="L240">
            <v>0</v>
          </cell>
          <cell r="N240" t="str">
            <v>T200391</v>
          </cell>
          <cell r="O240" t="str">
            <v>7-12月-財產管理系統維護合約103年1/1至12/31止，半年付款1次※品名:財產管理系統維護合約103年1/1至12/31¤</v>
          </cell>
        </row>
        <row r="241">
          <cell r="A241" t="str">
            <v>103T2017</v>
          </cell>
          <cell r="B241" t="str">
            <v>(51A1)總務處</v>
          </cell>
          <cell r="C241" t="str">
            <v>G200</v>
          </cell>
          <cell r="D241" t="str">
            <v>出納組</v>
          </cell>
          <cell r="E241" t="str">
            <v>T103G2000006- 2</v>
          </cell>
          <cell r="F241" t="str">
            <v>2001業務費</v>
          </cell>
          <cell r="G241" t="str">
            <v>51A1-28A電子計算機軟體服務費</v>
          </cell>
          <cell r="H241" t="str">
            <v>103.12.24</v>
          </cell>
          <cell r="I241">
            <v>0</v>
          </cell>
          <cell r="J241">
            <v>4000</v>
          </cell>
          <cell r="K241">
            <v>0</v>
          </cell>
          <cell r="L241">
            <v>0</v>
          </cell>
          <cell r="N241" t="str">
            <v>T200390</v>
          </cell>
          <cell r="O241" t="str">
            <v>7-12月-103年薪資管理作業系統維護費</v>
          </cell>
        </row>
        <row r="242">
          <cell r="A242" t="str">
            <v>103T2017</v>
          </cell>
          <cell r="B242" t="str">
            <v>(51A1)總務處</v>
          </cell>
          <cell r="C242" t="str">
            <v>G200</v>
          </cell>
          <cell r="D242" t="str">
            <v>出納組</v>
          </cell>
          <cell r="E242" t="str">
            <v>T103G2000117- 1</v>
          </cell>
          <cell r="F242" t="str">
            <v>2001業務費</v>
          </cell>
          <cell r="G242" t="str">
            <v>51A1-321辦公（事務）用品</v>
          </cell>
          <cell r="H242" t="str">
            <v>103.12.24</v>
          </cell>
          <cell r="I242">
            <v>0</v>
          </cell>
          <cell r="J242">
            <v>4698</v>
          </cell>
          <cell r="K242">
            <v>0</v>
          </cell>
          <cell r="L242">
            <v>0</v>
          </cell>
          <cell r="N242" t="str">
            <v>T200390</v>
          </cell>
          <cell r="O242" t="str">
            <v>出納組印表機用※品名:epson s051099感光鼓...等</v>
          </cell>
        </row>
        <row r="243">
          <cell r="A243" t="str">
            <v>103T2017</v>
          </cell>
          <cell r="B243" t="str">
            <v>(51A1)總務處</v>
          </cell>
          <cell r="C243" t="str">
            <v>G300</v>
          </cell>
          <cell r="D243" t="str">
            <v>文書組</v>
          </cell>
          <cell r="E243" t="str">
            <v>T103G3000001- 4</v>
          </cell>
          <cell r="F243" t="str">
            <v>2001業務費</v>
          </cell>
          <cell r="G243" t="str">
            <v>51A1-28A電子計算機軟體服務費</v>
          </cell>
          <cell r="H243" t="str">
            <v>103.12.24</v>
          </cell>
          <cell r="I243">
            <v>0</v>
          </cell>
          <cell r="J243">
            <v>4500</v>
          </cell>
          <cell r="K243">
            <v>0</v>
          </cell>
          <cell r="L243">
            <v>0</v>
          </cell>
          <cell r="N243" t="str">
            <v>T200391</v>
          </cell>
          <cell r="O243" t="str">
            <v>10-12月-公文管理軟體系統維護合約103年1－12月按季支付＄4500※品名:公文管理軟體系統維護合約103年1－12¤</v>
          </cell>
        </row>
        <row r="244">
          <cell r="A244" t="str">
            <v>103T2017</v>
          </cell>
          <cell r="B244" t="str">
            <v>(51A1)總務處</v>
          </cell>
          <cell r="C244" t="str">
            <v>G100</v>
          </cell>
          <cell r="D244" t="str">
            <v>庶務組</v>
          </cell>
          <cell r="E244" t="str">
            <v>T103G1000004-12</v>
          </cell>
          <cell r="F244" t="str">
            <v>2001業務費</v>
          </cell>
          <cell r="G244" t="str">
            <v>51A1-279外包費</v>
          </cell>
          <cell r="H244" t="str">
            <v>103.12.26</v>
          </cell>
          <cell r="I244">
            <v>0</v>
          </cell>
          <cell r="J244">
            <v>47485</v>
          </cell>
          <cell r="K244">
            <v>0</v>
          </cell>
          <cell r="L244">
            <v>0</v>
          </cell>
          <cell r="N244" t="str">
            <v>T200393</v>
          </cell>
          <cell r="O244" t="str">
            <v>12月-103年度校園保全(103.1.1－12.31)※品名:保全...等</v>
          </cell>
        </row>
        <row r="245">
          <cell r="A245" t="str">
            <v>103T2017</v>
          </cell>
          <cell r="B245" t="str">
            <v>(51A1)總務處</v>
          </cell>
          <cell r="C245" t="str">
            <v>G100</v>
          </cell>
          <cell r="D245" t="str">
            <v>庶務組</v>
          </cell>
          <cell r="E245" t="str">
            <v>T103G1000360</v>
          </cell>
          <cell r="F245" t="str">
            <v>2001業務費</v>
          </cell>
          <cell r="G245" t="str">
            <v>51A1-312物料</v>
          </cell>
          <cell r="H245" t="str">
            <v>103.12.26</v>
          </cell>
          <cell r="I245">
            <v>0</v>
          </cell>
          <cell r="J245">
            <v>592</v>
          </cell>
          <cell r="K245">
            <v>0</v>
          </cell>
          <cell r="L245">
            <v>0</v>
          </cell>
          <cell r="N245" t="str">
            <v>T200394</v>
          </cell>
          <cell r="O245" t="str">
            <v>傳達室(警衛室)用※品名:洗臉盆</v>
          </cell>
        </row>
        <row r="246">
          <cell r="A246" t="str">
            <v>103T2017</v>
          </cell>
          <cell r="B246" t="str">
            <v>(51A1)總務處</v>
          </cell>
          <cell r="C246" t="str">
            <v>G200</v>
          </cell>
          <cell r="D246" t="str">
            <v>出納組</v>
          </cell>
          <cell r="E246" t="str">
            <v>T103G2000125</v>
          </cell>
          <cell r="F246" t="str">
            <v>2001業務費</v>
          </cell>
          <cell r="G246" t="str">
            <v>51A1-321辦公（事務）用品</v>
          </cell>
          <cell r="H246" t="str">
            <v>103.12.26</v>
          </cell>
          <cell r="I246">
            <v>0</v>
          </cell>
          <cell r="J246">
            <v>50</v>
          </cell>
          <cell r="K246">
            <v>0</v>
          </cell>
          <cell r="L246">
            <v>0</v>
          </cell>
          <cell r="N246" t="str">
            <v>T200394</v>
          </cell>
          <cell r="O246" t="str">
            <v>出納組放置收據用※品名:塑膠置物盒</v>
          </cell>
        </row>
        <row r="247">
          <cell r="A247" t="str">
            <v>103T2017</v>
          </cell>
          <cell r="B247" t="str">
            <v>(51A1)總務處</v>
          </cell>
          <cell r="C247" t="str">
            <v>G300</v>
          </cell>
          <cell r="D247" t="str">
            <v>文書組</v>
          </cell>
          <cell r="E247" t="str">
            <v>T103G3000022- 1</v>
          </cell>
          <cell r="F247" t="str">
            <v>2001業務費</v>
          </cell>
          <cell r="G247" t="str">
            <v>51A1-321辦公（事務）用品</v>
          </cell>
          <cell r="H247" t="str">
            <v>103.12.26</v>
          </cell>
          <cell r="I247">
            <v>0</v>
          </cell>
          <cell r="J247">
            <v>14350</v>
          </cell>
          <cell r="K247">
            <v>0</v>
          </cell>
          <cell r="L247">
            <v>0</v>
          </cell>
          <cell r="N247" t="str">
            <v>T200393</v>
          </cell>
          <cell r="O247" t="str">
            <v>公文線上簽核用※品名:讀卡機(可支援Win7系統)</v>
          </cell>
        </row>
        <row r="248">
          <cell r="A248" t="str">
            <v>103T2017</v>
          </cell>
          <cell r="B248" t="str">
            <v>(51A1)總務處</v>
          </cell>
          <cell r="C248" t="str">
            <v>G100</v>
          </cell>
          <cell r="D248" t="str">
            <v>庶務組</v>
          </cell>
          <cell r="E248" t="str">
            <v>T103G1000002-12</v>
          </cell>
          <cell r="F248" t="str">
            <v>2001業務費</v>
          </cell>
          <cell r="G248" t="str">
            <v>51A1-255機械及設備修護費</v>
          </cell>
          <cell r="H248" t="str">
            <v>103.12.27</v>
          </cell>
          <cell r="I248">
            <v>0</v>
          </cell>
          <cell r="J248">
            <v>3000</v>
          </cell>
          <cell r="K248">
            <v>0</v>
          </cell>
          <cell r="L248">
            <v>0</v>
          </cell>
          <cell r="N248" t="str">
            <v>T200403</v>
          </cell>
          <cell r="O248" t="str">
            <v>12月-科教大樓電梯維護費(103.1.1－12.31)※品名:電梯維護費</v>
          </cell>
        </row>
        <row r="249">
          <cell r="A249" t="str">
            <v>103T2017</v>
          </cell>
          <cell r="B249" t="str">
            <v>(51A1)總務處</v>
          </cell>
          <cell r="C249" t="str">
            <v>G200</v>
          </cell>
          <cell r="D249" t="str">
            <v>出納組</v>
          </cell>
          <cell r="E249" t="str">
            <v>T103G2000007- 4</v>
          </cell>
          <cell r="F249" t="str">
            <v>2001業務費</v>
          </cell>
          <cell r="G249" t="str">
            <v>51A1-28A電子計算機軟體服務費</v>
          </cell>
          <cell r="H249" t="str">
            <v>103.12.27</v>
          </cell>
          <cell r="I249">
            <v>0</v>
          </cell>
          <cell r="J249">
            <v>9900</v>
          </cell>
          <cell r="K249">
            <v>0</v>
          </cell>
          <cell r="L249">
            <v>0</v>
          </cell>
          <cell r="N249" t="str">
            <v>T200403</v>
          </cell>
          <cell r="O249" t="str">
            <v>10-12月-103年總務處出納帳務管理系統租賃維護費(103.1.1－12.31)※品名:103年總務處出納帳務管理系統租賃º</v>
          </cell>
        </row>
        <row r="250">
          <cell r="A250" t="str">
            <v>103T2017</v>
          </cell>
          <cell r="B250" t="str">
            <v>(51A1)總務處</v>
          </cell>
          <cell r="C250" t="str">
            <v>G100</v>
          </cell>
          <cell r="D250" t="str">
            <v>庶務組</v>
          </cell>
          <cell r="E250" t="str">
            <v>T103G1000382</v>
          </cell>
          <cell r="F250" t="str">
            <v>2001業務費</v>
          </cell>
          <cell r="G250" t="str">
            <v>51A1-451什項設備租金</v>
          </cell>
          <cell r="H250" t="str">
            <v>103.12.30</v>
          </cell>
          <cell r="I250">
            <v>0</v>
          </cell>
          <cell r="J250">
            <v>1980</v>
          </cell>
          <cell r="K250">
            <v>0</v>
          </cell>
          <cell r="L250">
            <v>0</v>
          </cell>
          <cell r="N250" t="str">
            <v>T200418</v>
          </cell>
          <cell r="O250" t="str">
            <v>影印費超額影印紙張詳如分期付款表※品名:影印費超額影印紙張</v>
          </cell>
        </row>
        <row r="251">
          <cell r="A251" t="str">
            <v>103T2017</v>
          </cell>
          <cell r="B251" t="str">
            <v>(51A1)總務處</v>
          </cell>
          <cell r="C251" t="str">
            <v>G300</v>
          </cell>
          <cell r="D251" t="str">
            <v>文書組</v>
          </cell>
          <cell r="E251" t="str">
            <v>T103G3000002-12</v>
          </cell>
          <cell r="F251" t="str">
            <v>2001業務費</v>
          </cell>
          <cell r="G251" t="str">
            <v>51A1-451什項設備租金</v>
          </cell>
          <cell r="H251" t="str">
            <v>103.12.30</v>
          </cell>
          <cell r="I251">
            <v>0</v>
          </cell>
          <cell r="J251">
            <v>4500</v>
          </cell>
          <cell r="K251">
            <v>0</v>
          </cell>
          <cell r="L251">
            <v>0</v>
          </cell>
          <cell r="N251" t="str">
            <v>T200418</v>
          </cell>
          <cell r="O251" t="str">
            <v>12月-總務處影印機影印公文用(103.1.1－12.31)※品名:影印機租賃(續約)</v>
          </cell>
        </row>
        <row r="252">
          <cell r="A252" t="str">
            <v>103T2017</v>
          </cell>
          <cell r="B252" t="str">
            <v>(51A1)總務處</v>
          </cell>
          <cell r="C252" t="str">
            <v>G200</v>
          </cell>
          <cell r="D252" t="str">
            <v>出納組</v>
          </cell>
          <cell r="E252" t="str">
            <v>T103G2000124- 1</v>
          </cell>
          <cell r="F252" t="str">
            <v>2001業務費</v>
          </cell>
          <cell r="G252" t="str">
            <v>51A1-326食品</v>
          </cell>
          <cell r="H252" t="str">
            <v>103.12.31</v>
          </cell>
          <cell r="I252">
            <v>0</v>
          </cell>
          <cell r="J252">
            <v>845</v>
          </cell>
          <cell r="K252">
            <v>0</v>
          </cell>
          <cell r="L252">
            <v>0</v>
          </cell>
          <cell r="N252" t="str">
            <v>T200422</v>
          </cell>
          <cell r="O252" t="str">
            <v>12月24日學生代收代辦會議誤餐11點50分送4樓會議室※品名:便當(葷)</v>
          </cell>
        </row>
        <row r="253">
          <cell r="F253" t="str">
            <v>小    計</v>
          </cell>
          <cell r="G253" t="str">
            <v>預算數:     1,817,200</v>
          </cell>
          <cell r="I253">
            <v>0</v>
          </cell>
          <cell r="J253">
            <v>1807476</v>
          </cell>
          <cell r="K253">
            <v>0</v>
          </cell>
          <cell r="L253">
            <v>0</v>
          </cell>
          <cell r="O253" t="str">
            <v>(小計:     1,807,476) 預算餘額:         9,724</v>
          </cell>
        </row>
        <row r="254">
          <cell r="A254" t="str">
            <v>103T2017</v>
          </cell>
          <cell r="B254" t="str">
            <v>(51A1)總務處</v>
          </cell>
          <cell r="C254" t="str">
            <v>G000</v>
          </cell>
          <cell r="D254" t="str">
            <v>總務處</v>
          </cell>
          <cell r="E254" t="str">
            <v>T103G0000001- 1</v>
          </cell>
          <cell r="F254" t="str">
            <v>2310國內旅費</v>
          </cell>
          <cell r="G254" t="str">
            <v>51A1-231國內旅費</v>
          </cell>
          <cell r="H254" t="str">
            <v>103.01.24</v>
          </cell>
          <cell r="I254">
            <v>0</v>
          </cell>
          <cell r="J254">
            <v>374</v>
          </cell>
          <cell r="K254">
            <v>0</v>
          </cell>
          <cell r="L254">
            <v>0</v>
          </cell>
          <cell r="N254" t="str">
            <v>T200016</v>
          </cell>
          <cell r="O254" t="str">
            <v>103.1.17黃李安主任至臺南高工-國立高級中等學校校務基金附屬單位專案審議項目編製研習※品名:交通及膳雜費</v>
          </cell>
        </row>
        <row r="255">
          <cell r="A255" t="str">
            <v>103T2017</v>
          </cell>
          <cell r="B255" t="str">
            <v>(51A1)總務處</v>
          </cell>
          <cell r="C255" t="str">
            <v>G100</v>
          </cell>
          <cell r="D255" t="str">
            <v>庶務組</v>
          </cell>
          <cell r="E255" t="str">
            <v>T103G1000050</v>
          </cell>
          <cell r="F255" t="str">
            <v>2310國內旅費</v>
          </cell>
          <cell r="G255" t="str">
            <v>51A1-231國內旅費</v>
          </cell>
          <cell r="H255" t="str">
            <v>103.03.24</v>
          </cell>
          <cell r="I255">
            <v>0</v>
          </cell>
          <cell r="J255">
            <v>374</v>
          </cell>
          <cell r="K255">
            <v>0</v>
          </cell>
          <cell r="L255">
            <v>0</v>
          </cell>
          <cell r="N255" t="str">
            <v>T200082</v>
          </cell>
          <cell r="O255" t="str">
            <v>張其發參加校園安全用水研習※品名:火車119*2，汽車18*2，膳雜費100</v>
          </cell>
        </row>
        <row r="256">
          <cell r="A256" t="str">
            <v>103T2017</v>
          </cell>
          <cell r="B256" t="str">
            <v>(51A1)總務處</v>
          </cell>
          <cell r="C256" t="str">
            <v>G000</v>
          </cell>
          <cell r="D256" t="str">
            <v>總務處</v>
          </cell>
          <cell r="E256" t="str">
            <v>T103G0000002</v>
          </cell>
          <cell r="F256" t="str">
            <v>2310國內旅費</v>
          </cell>
          <cell r="G256" t="str">
            <v>51A1-231國內旅費</v>
          </cell>
          <cell r="H256" t="str">
            <v>103.04.07</v>
          </cell>
          <cell r="I256">
            <v>0</v>
          </cell>
          <cell r="J256">
            <v>3590</v>
          </cell>
          <cell r="K256">
            <v>0</v>
          </cell>
          <cell r="L256">
            <v>0</v>
          </cell>
          <cell r="N256" t="str">
            <v>T200103</v>
          </cell>
          <cell r="O256" t="str">
            <v>黃李安主任103.3.20至台北參加外交小尖兵102年度工作檢討暨103年度實施計畫修訂會議※品名:差旅費</v>
          </cell>
        </row>
        <row r="257">
          <cell r="A257" t="str">
            <v>103T2017</v>
          </cell>
          <cell r="B257" t="str">
            <v>(51A1)總務處</v>
          </cell>
          <cell r="C257" t="str">
            <v>G100</v>
          </cell>
          <cell r="D257" t="str">
            <v>庶務組</v>
          </cell>
          <cell r="E257" t="str">
            <v>T103G1000150</v>
          </cell>
          <cell r="F257" t="str">
            <v>2310國內旅費</v>
          </cell>
          <cell r="G257" t="str">
            <v>51A1-231國內旅費</v>
          </cell>
          <cell r="H257" t="str">
            <v>103.06.16</v>
          </cell>
          <cell r="I257">
            <v>0</v>
          </cell>
          <cell r="J257">
            <v>311</v>
          </cell>
          <cell r="K257">
            <v>0</v>
          </cell>
          <cell r="L257">
            <v>0</v>
          </cell>
          <cell r="N257" t="str">
            <v>T200183</v>
          </cell>
          <cell r="O257" t="str">
            <v>張其發5月22日參加台南成大103年綠色採購宣導暨申報說明會※品名:火車119*1，92*1，膳雜費100</v>
          </cell>
        </row>
        <row r="258">
          <cell r="A258" t="str">
            <v>103T2017</v>
          </cell>
          <cell r="B258" t="str">
            <v>(51A1)總務處</v>
          </cell>
          <cell r="C258" t="str">
            <v>G100</v>
          </cell>
          <cell r="D258" t="str">
            <v>庶務組</v>
          </cell>
          <cell r="E258" t="str">
            <v>T103G1000151</v>
          </cell>
          <cell r="F258" t="str">
            <v>2310國內旅費</v>
          </cell>
          <cell r="G258" t="str">
            <v>51A1-231國內旅費</v>
          </cell>
          <cell r="H258" t="str">
            <v>103.06.16</v>
          </cell>
          <cell r="I258">
            <v>0</v>
          </cell>
          <cell r="J258">
            <v>200</v>
          </cell>
          <cell r="K258">
            <v>0</v>
          </cell>
          <cell r="L258">
            <v>0</v>
          </cell>
          <cell r="N258" t="str">
            <v>T200183</v>
          </cell>
          <cell r="O258" t="str">
            <v>張其發4月18日參加高雄大學各級學校災害潛勢資訊管理系統說明會※品名:捷運50*2，膳雜費100</v>
          </cell>
        </row>
        <row r="259">
          <cell r="A259" t="str">
            <v>103T2017</v>
          </cell>
          <cell r="B259" t="str">
            <v>(51A1)總務處</v>
          </cell>
          <cell r="C259" t="str">
            <v>G100</v>
          </cell>
          <cell r="D259" t="str">
            <v>庶務組</v>
          </cell>
          <cell r="E259" t="str">
            <v>T103G1000152</v>
          </cell>
          <cell r="F259" t="str">
            <v>2310國內旅費</v>
          </cell>
          <cell r="G259" t="str">
            <v>51A1-231國內旅費</v>
          </cell>
          <cell r="H259" t="str">
            <v>103.06.16</v>
          </cell>
          <cell r="I259">
            <v>0</v>
          </cell>
          <cell r="J259">
            <v>154</v>
          </cell>
          <cell r="K259">
            <v>0</v>
          </cell>
          <cell r="L259">
            <v>0</v>
          </cell>
          <cell r="N259" t="str">
            <v>T200183</v>
          </cell>
          <cell r="O259" t="str">
            <v>張其發5月23日參加博愛職業技能訓練中心103年上半年度身心障礙者就業轉銜聯繫會報※品名:火車15*2，汽車12*</v>
          </cell>
        </row>
        <row r="260">
          <cell r="A260" t="str">
            <v>103T2017</v>
          </cell>
          <cell r="B260" t="str">
            <v>(51A1)總務處</v>
          </cell>
          <cell r="C260" t="str">
            <v>G100</v>
          </cell>
          <cell r="D260" t="str">
            <v>庶務組</v>
          </cell>
          <cell r="E260" t="str">
            <v>T103G1000153</v>
          </cell>
          <cell r="F260" t="str">
            <v>2310國內旅費</v>
          </cell>
          <cell r="G260" t="str">
            <v>51A1-231國內旅費</v>
          </cell>
          <cell r="H260" t="str">
            <v>103.06.16</v>
          </cell>
          <cell r="I260">
            <v>0</v>
          </cell>
          <cell r="J260">
            <v>154</v>
          </cell>
          <cell r="K260">
            <v>0</v>
          </cell>
          <cell r="L260">
            <v>0</v>
          </cell>
          <cell r="N260" t="str">
            <v>T200183</v>
          </cell>
          <cell r="O260" t="str">
            <v>張其發5月16日參加高雄科工館103年度勞動派遣走動式服務宣導會※品名:火車15*2，汽車12*2，膳雜費100</v>
          </cell>
        </row>
        <row r="261">
          <cell r="A261" t="str">
            <v>103T2017</v>
          </cell>
          <cell r="B261" t="str">
            <v>(51A1)總務處</v>
          </cell>
          <cell r="C261" t="str">
            <v>G300</v>
          </cell>
          <cell r="D261" t="str">
            <v>文書組</v>
          </cell>
          <cell r="E261" t="str">
            <v>T103G3000011- 1</v>
          </cell>
          <cell r="F261" t="str">
            <v>2310國內旅費</v>
          </cell>
          <cell r="G261" t="str">
            <v>51A1-231國內旅費</v>
          </cell>
          <cell r="H261" t="str">
            <v>103.06.16</v>
          </cell>
          <cell r="I261">
            <v>0</v>
          </cell>
          <cell r="J261">
            <v>1028</v>
          </cell>
          <cell r="K261">
            <v>0</v>
          </cell>
          <cell r="L261">
            <v>0</v>
          </cell>
          <cell r="N261" t="str">
            <v>T200183</v>
          </cell>
          <cell r="O261" t="str">
            <v>5/12~13王慧蘭參加國家教育研究院台中區文書檔案管理研習差旅費</v>
          </cell>
        </row>
        <row r="262">
          <cell r="A262" t="str">
            <v>103T2017</v>
          </cell>
          <cell r="B262" t="str">
            <v>(51A1)總務處</v>
          </cell>
          <cell r="C262" t="str">
            <v>G100</v>
          </cell>
          <cell r="D262" t="str">
            <v>庶務組</v>
          </cell>
          <cell r="E262" t="str">
            <v>T103G1000161- 1</v>
          </cell>
          <cell r="F262" t="str">
            <v>2310國內旅費</v>
          </cell>
          <cell r="G262" t="str">
            <v>51A1-231國內旅費</v>
          </cell>
          <cell r="H262" t="str">
            <v>103.07.02</v>
          </cell>
          <cell r="I262">
            <v>0</v>
          </cell>
          <cell r="J262">
            <v>1762</v>
          </cell>
          <cell r="K262">
            <v>0</v>
          </cell>
          <cell r="L262">
            <v>0</v>
          </cell>
          <cell r="N262" t="str">
            <v>T200204</v>
          </cell>
          <cell r="O262" t="str">
            <v>6/24吳惠如參加大甲高中「103年度國立高級中等學校及國立國小財產管理研習會」差旅費※品名:鳳山至新左營區</v>
          </cell>
        </row>
        <row r="263">
          <cell r="A263" t="str">
            <v>103T2017</v>
          </cell>
          <cell r="B263" t="str">
            <v>(51A1)總務處</v>
          </cell>
          <cell r="C263" t="str">
            <v>G000</v>
          </cell>
          <cell r="D263" t="str">
            <v>總務處</v>
          </cell>
          <cell r="E263" t="str">
            <v>T103G0000003</v>
          </cell>
          <cell r="F263" t="str">
            <v>2310國內旅費</v>
          </cell>
          <cell r="G263" t="str">
            <v>51A1-231國內旅費</v>
          </cell>
          <cell r="H263" t="str">
            <v>103.08.07</v>
          </cell>
          <cell r="I263">
            <v>0</v>
          </cell>
          <cell r="J263">
            <v>1046</v>
          </cell>
          <cell r="K263">
            <v>0</v>
          </cell>
          <cell r="L263">
            <v>0</v>
          </cell>
          <cell r="N263" t="str">
            <v>T200235</v>
          </cell>
          <cell r="O263" t="str">
            <v>7/3黃李安參加白河商工103年度國立高級中學急迫性需求第二次審查會議差旅費※品名:膳雜費...等</v>
          </cell>
        </row>
        <row r="264">
          <cell r="A264" t="str">
            <v>103T2017</v>
          </cell>
          <cell r="B264" t="str">
            <v>(51A1)總務處</v>
          </cell>
          <cell r="C264" t="str">
            <v>G100</v>
          </cell>
          <cell r="D264" t="str">
            <v>庶務組</v>
          </cell>
          <cell r="E264" t="str">
            <v>T103G1000186- 1</v>
          </cell>
          <cell r="F264" t="str">
            <v>2310國內旅費</v>
          </cell>
          <cell r="G264" t="str">
            <v>51A1-231國內旅費</v>
          </cell>
          <cell r="H264" t="str">
            <v>103.08.07</v>
          </cell>
          <cell r="I264">
            <v>0</v>
          </cell>
          <cell r="J264">
            <v>211</v>
          </cell>
          <cell r="K264">
            <v>0</v>
          </cell>
          <cell r="L264">
            <v>0</v>
          </cell>
          <cell r="N264" t="str">
            <v>T200235</v>
          </cell>
          <cell r="O264" t="str">
            <v>7/30吳惠如參加臺南二中參加「103學年統計業務及系統說明研習會」差旅費</v>
          </cell>
        </row>
        <row r="265">
          <cell r="A265" t="str">
            <v>103T2017</v>
          </cell>
          <cell r="B265" t="str">
            <v>(51A1)總務處</v>
          </cell>
          <cell r="C265" t="str">
            <v>G100</v>
          </cell>
          <cell r="D265" t="str">
            <v>庶務組</v>
          </cell>
          <cell r="E265" t="str">
            <v>T103G1000194</v>
          </cell>
          <cell r="F265" t="str">
            <v>2310國內旅費</v>
          </cell>
          <cell r="G265" t="str">
            <v>51A1-231國內旅費</v>
          </cell>
          <cell r="H265" t="str">
            <v>103.08.07</v>
          </cell>
          <cell r="I265">
            <v>0</v>
          </cell>
          <cell r="J265">
            <v>996</v>
          </cell>
          <cell r="K265">
            <v>0</v>
          </cell>
          <cell r="L265">
            <v>0</v>
          </cell>
          <cell r="N265" t="str">
            <v>T200235</v>
          </cell>
          <cell r="O265" t="str">
            <v>7/3張其發參加103年度國立高級中等學校急迫性需求第2次審查會差旅費※品名:汽車42*2，火車206*2，膳雜費</v>
          </cell>
        </row>
        <row r="266">
          <cell r="A266" t="str">
            <v>103T2017</v>
          </cell>
          <cell r="B266" t="str">
            <v>(51A1)總務處</v>
          </cell>
          <cell r="C266" t="str">
            <v>G100</v>
          </cell>
          <cell r="D266" t="str">
            <v>庶務組</v>
          </cell>
          <cell r="E266" t="str">
            <v>T103G1000248- 1</v>
          </cell>
          <cell r="F266" t="str">
            <v>2310國內旅費</v>
          </cell>
          <cell r="G266" t="str">
            <v>51A1-231國內旅費</v>
          </cell>
          <cell r="H266" t="str">
            <v>103.10.07</v>
          </cell>
          <cell r="I266">
            <v>0</v>
          </cell>
          <cell r="J266">
            <v>2777</v>
          </cell>
          <cell r="K266">
            <v>0</v>
          </cell>
          <cell r="L266">
            <v>0</v>
          </cell>
          <cell r="N266" t="str">
            <v>T200292</v>
          </cell>
          <cell r="O266" t="str">
            <v>吳惠如9/18至財政部參加「103年全國宿舍管理系統線上操作說明會」交通費</v>
          </cell>
        </row>
        <row r="267">
          <cell r="A267" t="str">
            <v>103T2017</v>
          </cell>
          <cell r="B267" t="str">
            <v>(51A1)總務處</v>
          </cell>
          <cell r="C267" t="str">
            <v>G100</v>
          </cell>
          <cell r="D267" t="str">
            <v>庶務組</v>
          </cell>
          <cell r="E267" t="str">
            <v>T103G1000253- 1</v>
          </cell>
          <cell r="F267" t="str">
            <v>2310國內旅費</v>
          </cell>
          <cell r="G267" t="str">
            <v>51A1-231國內旅費</v>
          </cell>
          <cell r="H267" t="str">
            <v>103.10.07</v>
          </cell>
          <cell r="I267">
            <v>0</v>
          </cell>
          <cell r="J267">
            <v>2987</v>
          </cell>
          <cell r="K267">
            <v>0</v>
          </cell>
          <cell r="L267">
            <v>0</v>
          </cell>
          <cell r="N267" t="str">
            <v>T200292</v>
          </cell>
          <cell r="O267" t="str">
            <v>吳惠如9/24.25至大甲高中參加「103年度國立高級中等學校及國立小學庶務組長研習會」住宿及交通費</v>
          </cell>
        </row>
        <row r="268">
          <cell r="A268" t="str">
            <v>103T2017</v>
          </cell>
          <cell r="B268" t="str">
            <v>(51A1)總務處</v>
          </cell>
          <cell r="C268" t="str">
            <v>G000</v>
          </cell>
          <cell r="D268" t="str">
            <v>總務處</v>
          </cell>
          <cell r="E268" t="str">
            <v>T103G0000004</v>
          </cell>
          <cell r="F268" t="str">
            <v>2310國內旅費</v>
          </cell>
          <cell r="G268" t="str">
            <v>51A1-231國內旅費</v>
          </cell>
          <cell r="H268" t="str">
            <v>103.10.21</v>
          </cell>
          <cell r="I268">
            <v>0</v>
          </cell>
          <cell r="J268">
            <v>1650</v>
          </cell>
          <cell r="K268">
            <v>0</v>
          </cell>
          <cell r="L268">
            <v>0</v>
          </cell>
          <cell r="N268" t="str">
            <v>T200307</v>
          </cell>
          <cell r="O268" t="str">
            <v>103/10/2李嘉烈主任至亞洲大學參加美感教育工作坊交通費</v>
          </cell>
        </row>
        <row r="269">
          <cell r="A269" t="str">
            <v>103T2017</v>
          </cell>
          <cell r="B269" t="str">
            <v>(51A1)總務處</v>
          </cell>
          <cell r="C269" t="str">
            <v>G000</v>
          </cell>
          <cell r="D269" t="str">
            <v>總務處</v>
          </cell>
          <cell r="E269" t="str">
            <v>T103G0000005- 1</v>
          </cell>
          <cell r="F269" t="str">
            <v>2310國內旅費</v>
          </cell>
          <cell r="G269" t="str">
            <v>51A1-231國內旅費</v>
          </cell>
          <cell r="H269" t="str">
            <v>103.11.06</v>
          </cell>
          <cell r="I269">
            <v>0</v>
          </cell>
          <cell r="J269">
            <v>1650</v>
          </cell>
          <cell r="K269">
            <v>0</v>
          </cell>
          <cell r="L269">
            <v>0</v>
          </cell>
          <cell r="N269" t="str">
            <v>T200327</v>
          </cell>
          <cell r="O269" t="str">
            <v>103/10/23李嘉烈參加台中家商－104年急迫性計劃旅費</v>
          </cell>
        </row>
        <row r="270">
          <cell r="A270" t="str">
            <v>103T2017</v>
          </cell>
          <cell r="B270" t="str">
            <v>(51A1)總務處</v>
          </cell>
          <cell r="C270" t="str">
            <v>G000</v>
          </cell>
          <cell r="D270" t="str">
            <v>總務處</v>
          </cell>
          <cell r="E270" t="str">
            <v>T103G0000006- 1</v>
          </cell>
          <cell r="F270" t="str">
            <v>2310國內旅費</v>
          </cell>
          <cell r="G270" t="str">
            <v>51A1-231國內旅費</v>
          </cell>
          <cell r="H270" t="str">
            <v>103.11.26</v>
          </cell>
          <cell r="I270">
            <v>0</v>
          </cell>
          <cell r="J270">
            <v>3120</v>
          </cell>
          <cell r="K270">
            <v>0</v>
          </cell>
          <cell r="L270">
            <v>0</v>
          </cell>
          <cell r="N270" t="str">
            <v>T200350</v>
          </cell>
          <cell r="O270" t="str">
            <v>103/11/4-11/5李嘉烈主任至大甲高中參加總務主任研習差旅費</v>
          </cell>
        </row>
        <row r="271">
          <cell r="A271" t="str">
            <v>103T2017</v>
          </cell>
          <cell r="B271" t="str">
            <v>(51A1)總務處</v>
          </cell>
          <cell r="C271" t="str">
            <v>G100</v>
          </cell>
          <cell r="D271" t="str">
            <v>庶務組</v>
          </cell>
          <cell r="E271" t="str">
            <v>T103G1000384</v>
          </cell>
          <cell r="F271" t="str">
            <v>2310國內旅費</v>
          </cell>
          <cell r="G271" t="str">
            <v>51A1-231國內旅費</v>
          </cell>
          <cell r="H271" t="str">
            <v>103.12.31</v>
          </cell>
          <cell r="I271">
            <v>0</v>
          </cell>
          <cell r="J271">
            <v>136</v>
          </cell>
          <cell r="K271">
            <v>0</v>
          </cell>
          <cell r="L271">
            <v>0</v>
          </cell>
          <cell r="N271" t="str">
            <v>T300133</v>
          </cell>
          <cell r="O271" t="str">
            <v>張其發103年國立高中等學校公職人員財產申報研習差旅費※品名:火車68*2</v>
          </cell>
        </row>
        <row r="272">
          <cell r="F272" t="str">
            <v>小    計</v>
          </cell>
          <cell r="G272" t="str">
            <v>預算數:        20,000</v>
          </cell>
          <cell r="I272">
            <v>0</v>
          </cell>
          <cell r="J272">
            <v>22520</v>
          </cell>
          <cell r="K272">
            <v>0</v>
          </cell>
          <cell r="L272">
            <v>0</v>
          </cell>
          <cell r="O272" t="str">
            <v>(小計:        22,520) 預算餘額:        -2,520</v>
          </cell>
        </row>
        <row r="273">
          <cell r="B273" t="str">
            <v>計畫合計</v>
          </cell>
          <cell r="G273" t="str">
            <v>預算數:     1,837,200</v>
          </cell>
          <cell r="I273">
            <v>0</v>
          </cell>
          <cell r="J273">
            <v>1829996</v>
          </cell>
          <cell r="K273">
            <v>0</v>
          </cell>
          <cell r="L273">
            <v>0</v>
          </cell>
          <cell r="O273" t="str">
            <v>(小計:     1,829,996) 預算餘額:         7,204</v>
          </cell>
        </row>
        <row r="274">
          <cell r="A274" t="str">
            <v>總    計</v>
          </cell>
          <cell r="I274">
            <v>0</v>
          </cell>
          <cell r="J274">
            <v>1829996</v>
          </cell>
          <cell r="K274">
            <v>0</v>
          </cell>
          <cell r="L274">
            <v>0</v>
          </cell>
          <cell r="O274" t="str">
            <v>(小計:     1,829,996)</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票"/>
      <sheetName val="收入傳票"/>
      <sheetName val="保管品"/>
      <sheetName val="加班費執行"/>
      <sheetName val="一般人"/>
      <sheetName val="9701退休金"/>
      <sheetName val="統籌"/>
      <sheetName val="一般補"/>
      <sheetName val="各月人"/>
      <sheetName val="休假補助"/>
      <sheetName val="GBA程序"/>
      <sheetName val="文康活動"/>
      <sheetName val="一般"/>
      <sheetName val="一般業"/>
      <sheetName val="委外司機出差"/>
      <sheetName val="一般資"/>
      <sheetName val="科技"/>
      <sheetName val="科技01"/>
      <sheetName val="科技02"/>
      <sheetName val="科技03"/>
      <sheetName val="證照"/>
      <sheetName val="證照業"/>
      <sheetName val="證照資"/>
      <sheetName val="稽核"/>
      <sheetName val="稽核業"/>
      <sheetName val="宣導"/>
      <sheetName val="宣導01業"/>
      <sheetName val="宣導01資"/>
      <sheetName val="宣導01獎勵金"/>
      <sheetName val="宣導01補"/>
      <sheetName val="認證"/>
      <sheetName val="認證業"/>
      <sheetName val="認證資"/>
      <sheetName val=" 交通及運輸設備"/>
      <sheetName val="其他設備"/>
      <sheetName val="空白表格"/>
      <sheetName val="database1"/>
      <sheetName val="分配"/>
      <sheetName val="替代國防役"/>
      <sheetName val="宿舍"/>
      <sheetName val="委外司機"/>
      <sheetName val="_交通及運輸設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行政-土地租金"/>
      <sheetName val="基本行政-稅捐及規費"/>
      <sheetName val="基本行政-保險費"/>
      <sheetName val="基本行政-物品-消耗品"/>
      <sheetName val="基本行政-物品-非消耗品"/>
      <sheetName val="基本行政-一般事務費"/>
      <sheetName val="基本-房屋建築養護"/>
      <sheetName val="基本-車及辦公設維"/>
      <sheetName val="基本-設施機械維"/>
      <sheetName val="基本-國內旅費"/>
      <sheetName val="基本-特別費"/>
      <sheetName val="基本-慰問金"/>
      <sheetName val="經常門統籌及下授"/>
      <sheetName val="代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總務處</v>
          </cell>
        </row>
        <row r="3">
          <cell r="B3" t="str">
            <v>教務處</v>
          </cell>
        </row>
        <row r="4">
          <cell r="B4" t="str">
            <v>學務處</v>
          </cell>
        </row>
        <row r="5">
          <cell r="B5" t="str">
            <v>教官室</v>
          </cell>
        </row>
        <row r="6">
          <cell r="B6" t="str">
            <v>導師室</v>
          </cell>
        </row>
        <row r="7">
          <cell r="B7" t="str">
            <v>實輔處</v>
          </cell>
        </row>
        <row r="8">
          <cell r="B8" t="str">
            <v>輔導室</v>
          </cell>
        </row>
        <row r="9">
          <cell r="B9" t="str">
            <v>圖書館</v>
          </cell>
        </row>
        <row r="10">
          <cell r="B10" t="str">
            <v>人事室</v>
          </cell>
        </row>
        <row r="11">
          <cell r="B11" t="str">
            <v>會計室</v>
          </cell>
        </row>
        <row r="12">
          <cell r="B12" t="str">
            <v>秘書室</v>
          </cell>
        </row>
        <row r="13">
          <cell r="B13" t="str">
            <v>校長室</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訓輔-教育訓費"/>
      <sheetName val="教訓輔-水費"/>
      <sheetName val="教訓輔-電費"/>
      <sheetName val="教訓輔-其他動力費"/>
      <sheetName val="教訓輔-數據通訊費"/>
      <sheetName val="教訓輔-一般通訊費"/>
      <sheetName val="教訓輔-資訊操作維護費"/>
      <sheetName val="教訓輔-對業務活動保險"/>
      <sheetName val="教訓輔-講座鐘點費"/>
      <sheetName val="教訓輔-物品-消耗品"/>
      <sheetName val="教訓輔-物品-非消耗品 "/>
      <sheetName val="教訓輔-一般事務費"/>
      <sheetName val="教訓輔-設施及機械設備"/>
      <sheetName val="教訓輔-國內旅費"/>
      <sheetName val="教訓輔-運費"/>
      <sheetName val="教訓輔-對學生獎助"/>
      <sheetName val="代碼"/>
      <sheetName val="均質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t="str">
            <v>總務處</v>
          </cell>
        </row>
        <row r="3">
          <cell r="B3" t="str">
            <v>教務處</v>
          </cell>
        </row>
        <row r="4">
          <cell r="B4" t="str">
            <v>學務處</v>
          </cell>
        </row>
        <row r="5">
          <cell r="B5" t="str">
            <v>教官室</v>
          </cell>
        </row>
        <row r="6">
          <cell r="B6" t="str">
            <v>導師室</v>
          </cell>
        </row>
        <row r="7">
          <cell r="B7" t="str">
            <v>實輔處</v>
          </cell>
        </row>
        <row r="8">
          <cell r="B8" t="str">
            <v>輔導室</v>
          </cell>
        </row>
        <row r="9">
          <cell r="B9" t="str">
            <v>圖書館</v>
          </cell>
        </row>
        <row r="10">
          <cell r="B10" t="str">
            <v>人事室</v>
          </cell>
        </row>
        <row r="11">
          <cell r="B11" t="str">
            <v>會計室</v>
          </cell>
        </row>
        <row r="12">
          <cell r="B12" t="str">
            <v>秘書室</v>
          </cell>
        </row>
        <row r="13">
          <cell r="B13" t="str">
            <v>校長室</v>
          </cell>
        </row>
      </sheetData>
      <sheetData sheetId="1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130" zoomScaleNormal="130" workbookViewId="0">
      <selection activeCell="A4" sqref="A4:O4"/>
    </sheetView>
  </sheetViews>
  <sheetFormatPr defaultColWidth="9" defaultRowHeight="16.5"/>
  <cols>
    <col min="1" max="1" width="2.875" style="588" customWidth="1"/>
    <col min="2" max="2" width="10.625" style="588" customWidth="1"/>
    <col min="3" max="3" width="3.625" style="587" customWidth="1"/>
    <col min="4" max="14" width="9" style="588"/>
    <col min="15" max="15" width="0.375" style="588" customWidth="1"/>
    <col min="16" max="16384" width="9" style="588"/>
  </cols>
  <sheetData>
    <row r="1" spans="1:15" s="576" customFormat="1" ht="27.75">
      <c r="A1" s="720" t="s">
        <v>763</v>
      </c>
      <c r="B1" s="720"/>
      <c r="C1" s="720"/>
      <c r="D1" s="720"/>
      <c r="E1" s="720"/>
      <c r="F1" s="720"/>
      <c r="G1" s="720"/>
      <c r="H1" s="720"/>
      <c r="I1" s="720"/>
      <c r="J1" s="720"/>
      <c r="K1" s="720"/>
      <c r="L1" s="720"/>
      <c r="M1" s="720"/>
    </row>
    <row r="2" spans="1:15" s="576" customFormat="1" ht="27.75">
      <c r="A2" s="577"/>
      <c r="B2" s="577"/>
      <c r="C2" s="578"/>
      <c r="D2" s="577"/>
      <c r="E2" s="577"/>
      <c r="F2" s="577"/>
      <c r="G2" s="577"/>
      <c r="H2" s="577"/>
      <c r="I2" s="577"/>
      <c r="J2" s="577"/>
      <c r="K2" s="577"/>
      <c r="L2" s="577"/>
      <c r="M2" s="577"/>
    </row>
    <row r="3" spans="1:15" s="579" customFormat="1" ht="42" customHeight="1">
      <c r="A3" s="721" t="s">
        <v>764</v>
      </c>
      <c r="B3" s="721"/>
      <c r="C3" s="721"/>
      <c r="D3" s="721"/>
      <c r="E3" s="721"/>
      <c r="F3" s="721"/>
      <c r="G3" s="721"/>
      <c r="H3" s="721"/>
      <c r="I3" s="721"/>
      <c r="J3" s="721"/>
      <c r="K3" s="721"/>
      <c r="L3" s="721"/>
      <c r="M3" s="721"/>
      <c r="N3" s="721"/>
      <c r="O3" s="721"/>
    </row>
    <row r="4" spans="1:15" s="579" customFormat="1" ht="138" customHeight="1">
      <c r="A4" s="721" t="s">
        <v>1048</v>
      </c>
      <c r="B4" s="721"/>
      <c r="C4" s="721"/>
      <c r="D4" s="721"/>
      <c r="E4" s="721"/>
      <c r="F4" s="721"/>
      <c r="G4" s="721"/>
      <c r="H4" s="721"/>
      <c r="I4" s="721"/>
      <c r="J4" s="721"/>
      <c r="K4" s="721"/>
      <c r="L4" s="721"/>
      <c r="M4" s="721"/>
      <c r="N4" s="721"/>
      <c r="O4" s="721"/>
    </row>
    <row r="5" spans="1:15" s="579" customFormat="1" ht="17.25">
      <c r="A5" s="579" t="s">
        <v>765</v>
      </c>
      <c r="C5" s="580"/>
    </row>
    <row r="6" spans="1:15" s="579" customFormat="1" ht="17.25">
      <c r="C6" s="580"/>
      <c r="D6" s="579" t="s">
        <v>766</v>
      </c>
    </row>
    <row r="7" spans="1:15" s="579" customFormat="1" ht="17.25">
      <c r="C7" s="580"/>
      <c r="D7" s="579" t="s">
        <v>767</v>
      </c>
    </row>
    <row r="8" spans="1:15" s="579" customFormat="1" ht="17.25">
      <c r="C8" s="580"/>
      <c r="D8" s="579" t="s">
        <v>768</v>
      </c>
    </row>
    <row r="9" spans="1:15" s="579" customFormat="1" ht="17.25">
      <c r="C9" s="580"/>
      <c r="D9" s="579" t="s">
        <v>769</v>
      </c>
    </row>
    <row r="10" spans="1:15" s="579" customFormat="1" ht="17.25">
      <c r="C10" s="580"/>
    </row>
    <row r="11" spans="1:15" s="579" customFormat="1" ht="17.25">
      <c r="A11" s="579" t="s">
        <v>770</v>
      </c>
      <c r="C11" s="580"/>
    </row>
    <row r="12" spans="1:15" s="579" customFormat="1" ht="17.25">
      <c r="B12" s="579" t="s">
        <v>771</v>
      </c>
      <c r="C12" s="580"/>
      <c r="D12" s="579" t="s">
        <v>772</v>
      </c>
    </row>
    <row r="13" spans="1:15" s="579" customFormat="1" ht="17.25">
      <c r="C13" s="580"/>
    </row>
    <row r="14" spans="1:15" s="579" customFormat="1" ht="15" customHeight="1">
      <c r="B14" s="581" t="s">
        <v>773</v>
      </c>
      <c r="C14" s="580"/>
      <c r="D14" s="579" t="s">
        <v>772</v>
      </c>
    </row>
    <row r="15" spans="1:15" s="579" customFormat="1" ht="17.25">
      <c r="C15" s="580"/>
    </row>
    <row r="16" spans="1:15" s="579" customFormat="1" ht="15" customHeight="1">
      <c r="B16" s="582" t="s">
        <v>774</v>
      </c>
      <c r="C16" s="580"/>
      <c r="D16" s="579" t="s">
        <v>772</v>
      </c>
    </row>
    <row r="17" spans="2:4" s="579" customFormat="1" ht="17.25">
      <c r="C17" s="580"/>
    </row>
    <row r="18" spans="2:4" s="579" customFormat="1" ht="17.25">
      <c r="B18" s="583" t="s">
        <v>775</v>
      </c>
      <c r="C18" s="580"/>
      <c r="D18" s="579" t="s">
        <v>776</v>
      </c>
    </row>
    <row r="19" spans="2:4" s="579" customFormat="1" ht="17.25">
      <c r="C19" s="580"/>
      <c r="D19" s="579" t="s">
        <v>777</v>
      </c>
    </row>
    <row r="20" spans="2:4" s="579" customFormat="1" ht="17.25">
      <c r="C20" s="580"/>
      <c r="D20" s="579" t="s">
        <v>778</v>
      </c>
    </row>
    <row r="21" spans="2:4" s="579" customFormat="1" ht="17.25">
      <c r="C21" s="580"/>
      <c r="D21" s="579" t="s">
        <v>779</v>
      </c>
    </row>
    <row r="22" spans="2:4" s="579" customFormat="1" ht="17.25">
      <c r="C22" s="580"/>
      <c r="D22" s="579" t="s">
        <v>780</v>
      </c>
    </row>
    <row r="23" spans="2:4" s="579" customFormat="1" ht="17.25">
      <c r="C23" s="580"/>
    </row>
    <row r="24" spans="2:4" s="579" customFormat="1" ht="17.25">
      <c r="B24" s="584" t="s">
        <v>781</v>
      </c>
      <c r="C24" s="580"/>
      <c r="D24" s="579" t="s">
        <v>782</v>
      </c>
    </row>
    <row r="25" spans="2:4" s="579" customFormat="1" ht="17.25">
      <c r="C25" s="580"/>
      <c r="D25" s="579" t="s">
        <v>783</v>
      </c>
    </row>
    <row r="26" spans="2:4" s="579" customFormat="1" ht="17.25">
      <c r="C26" s="580"/>
      <c r="D26" s="579" t="s">
        <v>784</v>
      </c>
    </row>
    <row r="27" spans="2:4" s="579" customFormat="1" ht="17.25">
      <c r="C27" s="580"/>
    </row>
    <row r="28" spans="2:4" s="579" customFormat="1" ht="17.25">
      <c r="B28" s="585" t="s">
        <v>785</v>
      </c>
      <c r="C28" s="580"/>
      <c r="D28" s="579" t="s">
        <v>772</v>
      </c>
    </row>
    <row r="29" spans="2:4" s="579" customFormat="1" ht="17.25">
      <c r="C29" s="580"/>
      <c r="D29" s="579" t="s">
        <v>786</v>
      </c>
    </row>
    <row r="30" spans="2:4" s="579" customFormat="1" ht="17.25">
      <c r="C30" s="580"/>
      <c r="D30" s="579" t="s">
        <v>787</v>
      </c>
    </row>
    <row r="31" spans="2:4" s="579" customFormat="1" ht="17.25">
      <c r="C31" s="580"/>
      <c r="D31" s="579" t="s">
        <v>795</v>
      </c>
    </row>
    <row r="32" spans="2:4" s="579" customFormat="1" ht="17.25">
      <c r="C32" s="580"/>
    </row>
    <row r="33" spans="2:12" s="579" customFormat="1" ht="17.25">
      <c r="B33" s="586" t="s">
        <v>788</v>
      </c>
      <c r="C33" s="580"/>
      <c r="D33" s="579" t="s">
        <v>772</v>
      </c>
    </row>
    <row r="34" spans="2:12" s="579" customFormat="1" ht="17.25">
      <c r="C34" s="580"/>
      <c r="D34" s="579" t="s">
        <v>789</v>
      </c>
    </row>
    <row r="35" spans="2:12" s="579" customFormat="1" ht="17.25">
      <c r="C35" s="580"/>
      <c r="D35" s="579" t="s">
        <v>790</v>
      </c>
    </row>
    <row r="36" spans="2:12" ht="17.25">
      <c r="D36" s="579" t="s">
        <v>791</v>
      </c>
    </row>
    <row r="38" spans="2:12" s="579" customFormat="1" ht="17.25">
      <c r="C38" s="580"/>
      <c r="E38" s="579" t="s">
        <v>792</v>
      </c>
    </row>
    <row r="39" spans="2:12" s="579" customFormat="1" ht="17.25">
      <c r="C39" s="580"/>
      <c r="D39" s="579" t="s">
        <v>793</v>
      </c>
    </row>
    <row r="40" spans="2:12" s="579" customFormat="1" ht="17.25">
      <c r="C40" s="580"/>
    </row>
    <row r="41" spans="2:12" s="579" customFormat="1" ht="17.25">
      <c r="C41" s="580"/>
      <c r="L41" s="579" t="s">
        <v>794</v>
      </c>
    </row>
    <row r="42" spans="2:12" s="579" customFormat="1" ht="17.25">
      <c r="C42" s="580"/>
      <c r="L42" s="579" t="s">
        <v>1047</v>
      </c>
    </row>
  </sheetData>
  <mergeCells count="3">
    <mergeCell ref="A1:M1"/>
    <mergeCell ref="A3:O3"/>
    <mergeCell ref="A4:O4"/>
  </mergeCells>
  <phoneticPr fontId="4" type="noConversion"/>
  <pageMargins left="0.39370078740157483" right="0.39370078740157483" top="0.98425196850393704" bottom="0.98425196850393704" header="0.51181102362204722" footer="0.51181102362204722"/>
  <pageSetup paperSize="9" scale="8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AE47"/>
  <sheetViews>
    <sheetView zoomScaleNormal="100" workbookViewId="0">
      <selection activeCell="U14" sqref="U14"/>
    </sheetView>
  </sheetViews>
  <sheetFormatPr defaultColWidth="9" defaultRowHeight="23.45" customHeight="1"/>
  <cols>
    <col min="1" max="1" width="7.5" style="120" customWidth="1"/>
    <col min="2" max="2" width="5.75" style="120" customWidth="1"/>
    <col min="3" max="3" width="6.875" style="120" customWidth="1"/>
    <col min="4" max="4" width="6.5" style="120" customWidth="1"/>
    <col min="5" max="5" width="6.25" style="120" customWidth="1"/>
    <col min="6" max="7" width="6.125" style="125" customWidth="1"/>
    <col min="8" max="8" width="44.875" style="120" customWidth="1"/>
    <col min="9" max="9" width="41.5" style="120" customWidth="1"/>
    <col min="10" max="10" width="8.625" style="124" customWidth="1"/>
    <col min="11" max="11" width="7.75" style="123" customWidth="1"/>
    <col min="12" max="12" width="9.625" style="122" customWidth="1"/>
    <col min="13" max="13" width="12.125" style="122" customWidth="1"/>
    <col min="14" max="14" width="15.125" style="122" customWidth="1"/>
    <col min="15" max="15" width="4.125" style="120" customWidth="1"/>
    <col min="16" max="16" width="51" style="120" customWidth="1"/>
    <col min="17" max="17" width="10.375" style="120" customWidth="1"/>
    <col min="18" max="18" width="15.375" style="120" customWidth="1"/>
    <col min="19" max="19" width="11.625" style="120" customWidth="1"/>
    <col min="20" max="20" width="8.375" style="121" customWidth="1"/>
    <col min="21" max="21" width="8" style="121" customWidth="1"/>
    <col min="22" max="22" width="7.75" style="121" bestFit="1" customWidth="1"/>
    <col min="23" max="24" width="9" style="121"/>
    <col min="25" max="16384" width="9" style="120"/>
  </cols>
  <sheetData>
    <row r="1" spans="1:31" ht="23.45" customHeight="1">
      <c r="A1" s="743" t="s">
        <v>495</v>
      </c>
      <c r="B1" s="744"/>
      <c r="C1" s="744"/>
      <c r="D1" s="744"/>
      <c r="E1" s="744"/>
      <c r="F1" s="744"/>
      <c r="G1" s="744"/>
      <c r="H1" s="744"/>
      <c r="I1" s="744"/>
      <c r="J1" s="744"/>
      <c r="K1" s="744"/>
      <c r="L1" s="744"/>
      <c r="M1" s="744"/>
      <c r="N1" s="744"/>
      <c r="O1" s="744"/>
      <c r="P1" s="744"/>
      <c r="Q1" s="744"/>
      <c r="R1" s="744"/>
      <c r="S1" s="744"/>
    </row>
    <row r="2" spans="1:31" ht="23.45" customHeight="1" thickBot="1">
      <c r="B2" s="160"/>
      <c r="J2" s="270"/>
      <c r="K2" s="269"/>
      <c r="Q2" s="160"/>
      <c r="S2" s="159"/>
    </row>
    <row r="3" spans="1:31" ht="23.45" customHeight="1">
      <c r="A3" s="745" t="s">
        <v>490</v>
      </c>
      <c r="B3" s="746"/>
      <c r="C3" s="746"/>
      <c r="D3" s="746"/>
      <c r="E3" s="746"/>
      <c r="F3" s="746"/>
      <c r="G3" s="747"/>
      <c r="H3" s="268" t="s">
        <v>489</v>
      </c>
      <c r="I3" s="267"/>
      <c r="J3" s="266" t="s">
        <v>488</v>
      </c>
      <c r="K3" s="265"/>
      <c r="L3" s="264" t="s">
        <v>487</v>
      </c>
      <c r="M3" s="263"/>
      <c r="N3" s="262" t="s">
        <v>471</v>
      </c>
      <c r="O3" s="261"/>
      <c r="P3" s="245" t="s">
        <v>486</v>
      </c>
      <c r="Q3" s="223" t="s">
        <v>469</v>
      </c>
      <c r="R3" s="222" t="s">
        <v>468</v>
      </c>
      <c r="S3" s="221" t="s">
        <v>467</v>
      </c>
    </row>
    <row r="4" spans="1:31" ht="23.45" customHeight="1">
      <c r="A4" s="748" t="s">
        <v>485</v>
      </c>
      <c r="B4" s="750" t="s">
        <v>484</v>
      </c>
      <c r="C4" s="752" t="s">
        <v>483</v>
      </c>
      <c r="D4" s="753"/>
      <c r="E4" s="752" t="s">
        <v>482</v>
      </c>
      <c r="F4" s="753"/>
      <c r="G4" s="260" t="s">
        <v>481</v>
      </c>
      <c r="H4" s="258" t="s">
        <v>493</v>
      </c>
      <c r="I4" s="257"/>
      <c r="J4" s="175">
        <f>G6</f>
        <v>0</v>
      </c>
      <c r="K4" s="192"/>
      <c r="L4" s="173">
        <v>7980</v>
      </c>
      <c r="M4" s="172"/>
      <c r="N4" s="256">
        <f>J4*L4</f>
        <v>0</v>
      </c>
      <c r="O4" s="181"/>
      <c r="P4" s="245" t="s">
        <v>480</v>
      </c>
      <c r="Q4" s="244">
        <f>J7</f>
        <v>0</v>
      </c>
      <c r="R4" s="255">
        <f>(J4+J5)*6240</f>
        <v>0</v>
      </c>
      <c r="S4" s="254">
        <f>R4/1000</f>
        <v>0</v>
      </c>
      <c r="U4" s="253"/>
      <c r="V4" s="253"/>
    </row>
    <row r="5" spans="1:31" ht="23.45" customHeight="1">
      <c r="A5" s="749"/>
      <c r="B5" s="751"/>
      <c r="C5" s="250" t="s">
        <v>479</v>
      </c>
      <c r="D5" s="250" t="s">
        <v>478</v>
      </c>
      <c r="E5" s="250" t="s">
        <v>479</v>
      </c>
      <c r="F5" s="250" t="s">
        <v>478</v>
      </c>
      <c r="G5" s="259"/>
      <c r="H5" s="258" t="s">
        <v>494</v>
      </c>
      <c r="I5" s="257"/>
      <c r="J5" s="175">
        <f>G7</f>
        <v>0</v>
      </c>
      <c r="K5" s="192"/>
      <c r="L5" s="173">
        <v>7980</v>
      </c>
      <c r="M5" s="172"/>
      <c r="N5" s="256">
        <f>J5*L5</f>
        <v>0</v>
      </c>
      <c r="O5" s="181"/>
      <c r="P5" s="245" t="s">
        <v>477</v>
      </c>
      <c r="Q5" s="244">
        <f>Q4</f>
        <v>0</v>
      </c>
      <c r="R5" s="255">
        <f>(J4+J5)*1740</f>
        <v>0</v>
      </c>
      <c r="S5" s="254">
        <f>R5/1000</f>
        <v>0</v>
      </c>
      <c r="U5" s="253"/>
      <c r="V5" s="253"/>
    </row>
    <row r="6" spans="1:31" ht="32.25" customHeight="1">
      <c r="A6" s="252" t="s">
        <v>491</v>
      </c>
      <c r="B6" s="175"/>
      <c r="C6" s="251"/>
      <c r="D6" s="251"/>
      <c r="E6" s="251"/>
      <c r="F6" s="251"/>
      <c r="G6" s="250">
        <f>SUM(B6:F6)</f>
        <v>0</v>
      </c>
      <c r="H6" s="249"/>
      <c r="I6" s="248"/>
      <c r="J6" s="219"/>
      <c r="K6" s="192"/>
      <c r="L6" s="247"/>
      <c r="M6" s="246"/>
      <c r="N6" s="171"/>
      <c r="O6" s="181"/>
      <c r="P6" s="245" t="s">
        <v>476</v>
      </c>
      <c r="Q6" s="244"/>
      <c r="R6" s="200">
        <f>SUM(R4:R5)</f>
        <v>0</v>
      </c>
      <c r="S6" s="199">
        <f>SUM(S4:S5)</f>
        <v>0</v>
      </c>
    </row>
    <row r="7" spans="1:31" ht="35.25" customHeight="1" thickBot="1">
      <c r="A7" s="243" t="s">
        <v>492</v>
      </c>
      <c r="B7" s="242"/>
      <c r="C7" s="241"/>
      <c r="D7" s="241"/>
      <c r="E7" s="241"/>
      <c r="F7" s="241"/>
      <c r="G7" s="240">
        <f>SUM(B7:F7)</f>
        <v>0</v>
      </c>
      <c r="H7" s="239" t="s">
        <v>445</v>
      </c>
      <c r="I7" s="238"/>
      <c r="J7" s="237">
        <f>(J4+J5)/2</f>
        <v>0</v>
      </c>
      <c r="K7" s="236"/>
      <c r="L7" s="235"/>
      <c r="M7" s="234"/>
      <c r="N7" s="233">
        <f>SUM(N4:N6)</f>
        <v>0</v>
      </c>
      <c r="O7" s="189"/>
      <c r="Q7" s="160"/>
      <c r="S7" s="159"/>
    </row>
    <row r="8" spans="1:31" s="122" customFormat="1" ht="23.45" customHeight="1" thickBot="1">
      <c r="A8" s="232"/>
      <c r="B8" s="231"/>
      <c r="C8" s="227"/>
      <c r="D8" s="227"/>
      <c r="E8" s="227"/>
      <c r="F8" s="218"/>
      <c r="G8" s="218"/>
      <c r="H8" s="121"/>
      <c r="I8" s="227"/>
      <c r="J8" s="230"/>
      <c r="K8" s="229"/>
      <c r="L8" s="227"/>
      <c r="M8" s="227"/>
      <c r="N8" s="228"/>
      <c r="O8" s="227"/>
      <c r="Q8" s="149"/>
      <c r="S8" s="147"/>
      <c r="T8" s="121"/>
      <c r="U8" s="121"/>
      <c r="V8" s="121"/>
      <c r="W8" s="121"/>
      <c r="X8" s="121"/>
    </row>
    <row r="9" spans="1:31" ht="23.45" customHeight="1">
      <c r="A9" s="768"/>
      <c r="B9" s="770"/>
      <c r="C9" s="770"/>
      <c r="D9" s="766"/>
      <c r="E9" s="764"/>
      <c r="F9" s="772"/>
      <c r="G9" s="774"/>
      <c r="H9" s="756" t="s">
        <v>475</v>
      </c>
      <c r="I9" s="762" t="s">
        <v>474</v>
      </c>
      <c r="J9" s="778" t="s">
        <v>473</v>
      </c>
      <c r="K9" s="776" t="s">
        <v>174</v>
      </c>
      <c r="L9" s="735" t="s">
        <v>472</v>
      </c>
      <c r="M9" s="737" t="s">
        <v>174</v>
      </c>
      <c r="N9" s="754" t="s">
        <v>471</v>
      </c>
      <c r="O9" s="226"/>
      <c r="Q9" s="160"/>
      <c r="S9" s="159"/>
    </row>
    <row r="10" spans="1:31" ht="23.45" customHeight="1">
      <c r="A10" s="769"/>
      <c r="B10" s="771"/>
      <c r="C10" s="771"/>
      <c r="D10" s="767"/>
      <c r="E10" s="765"/>
      <c r="F10" s="773"/>
      <c r="G10" s="775"/>
      <c r="H10" s="757"/>
      <c r="I10" s="763"/>
      <c r="J10" s="779"/>
      <c r="K10" s="777"/>
      <c r="L10" s="736"/>
      <c r="M10" s="738"/>
      <c r="N10" s="755"/>
      <c r="Q10" s="160"/>
      <c r="S10" s="159"/>
    </row>
    <row r="11" spans="1:31" ht="23.45" customHeight="1">
      <c r="A11" s="212">
        <f t="shared" ref="A11:G11" si="0">SUM(A12:A25)</f>
        <v>0</v>
      </c>
      <c r="B11" s="211">
        <f t="shared" si="0"/>
        <v>0</v>
      </c>
      <c r="C11" s="211">
        <f t="shared" si="0"/>
        <v>0</v>
      </c>
      <c r="D11" s="211">
        <f t="shared" si="0"/>
        <v>0</v>
      </c>
      <c r="E11" s="211">
        <f t="shared" si="0"/>
        <v>0</v>
      </c>
      <c r="F11" s="211">
        <f t="shared" si="0"/>
        <v>0</v>
      </c>
      <c r="G11" s="211">
        <f t="shared" si="0"/>
        <v>0</v>
      </c>
      <c r="H11" s="210" t="s">
        <v>496</v>
      </c>
      <c r="I11" s="225"/>
      <c r="J11" s="208">
        <f>SUM(J12:J25)</f>
        <v>0</v>
      </c>
      <c r="K11" s="207"/>
      <c r="L11" s="206"/>
      <c r="M11" s="205"/>
      <c r="N11" s="204">
        <f>SUM(N12:N25)</f>
        <v>0</v>
      </c>
      <c r="O11" s="203"/>
      <c r="P11" s="224" t="s">
        <v>470</v>
      </c>
      <c r="Q11" s="223" t="s">
        <v>469</v>
      </c>
      <c r="R11" s="222" t="s">
        <v>468</v>
      </c>
      <c r="S11" s="221" t="s">
        <v>467</v>
      </c>
      <c r="T11" s="216"/>
      <c r="U11" s="127"/>
      <c r="V11" s="127"/>
      <c r="Y11" s="220"/>
      <c r="Z11" s="220"/>
      <c r="AA11" s="220"/>
      <c r="AB11" s="220"/>
      <c r="AC11" s="220"/>
      <c r="AD11" s="220"/>
      <c r="AE11" s="220"/>
    </row>
    <row r="12" spans="1:31" ht="23.45" customHeight="1">
      <c r="A12" s="184"/>
      <c r="B12" s="183"/>
      <c r="C12" s="183"/>
      <c r="D12" s="183"/>
      <c r="E12" s="183"/>
      <c r="F12" s="182"/>
      <c r="G12" s="182"/>
      <c r="H12" s="739" t="s">
        <v>447</v>
      </c>
      <c r="I12" s="191" t="s">
        <v>466</v>
      </c>
      <c r="J12" s="175"/>
      <c r="K12" s="741">
        <f>SUM(J12:J13)</f>
        <v>0</v>
      </c>
      <c r="L12" s="173">
        <v>1044</v>
      </c>
      <c r="M12" s="172">
        <f t="shared" ref="M12:M17" si="1">J12*L12</f>
        <v>0</v>
      </c>
      <c r="N12" s="171">
        <f>SUM(M12:M13)</f>
        <v>0</v>
      </c>
      <c r="O12" s="161"/>
      <c r="P12" s="202" t="s">
        <v>465</v>
      </c>
      <c r="Q12" s="201">
        <f>K12+K27</f>
        <v>0</v>
      </c>
      <c r="R12" s="200">
        <f>N12+N27</f>
        <v>0</v>
      </c>
      <c r="S12" s="199">
        <f t="shared" ref="S12:S28" si="2">R12/1000</f>
        <v>0</v>
      </c>
      <c r="T12" s="216"/>
      <c r="U12" s="127"/>
      <c r="V12" s="127"/>
    </row>
    <row r="13" spans="1:31" ht="23.45" customHeight="1">
      <c r="A13" s="184"/>
      <c r="B13" s="183"/>
      <c r="C13" s="183"/>
      <c r="D13" s="183"/>
      <c r="E13" s="183"/>
      <c r="F13" s="182"/>
      <c r="G13" s="182"/>
      <c r="H13" s="740"/>
      <c r="I13" s="190" t="s">
        <v>444</v>
      </c>
      <c r="J13" s="175"/>
      <c r="K13" s="742"/>
      <c r="L13" s="173">
        <v>4788</v>
      </c>
      <c r="M13" s="172">
        <f t="shared" si="1"/>
        <v>0</v>
      </c>
      <c r="N13" s="171"/>
      <c r="O13" s="128"/>
      <c r="P13" s="202" t="s">
        <v>464</v>
      </c>
      <c r="Q13" s="201">
        <f>K14+K29</f>
        <v>0</v>
      </c>
      <c r="R13" s="200">
        <f>N14+N29</f>
        <v>0</v>
      </c>
      <c r="S13" s="199">
        <f t="shared" si="2"/>
        <v>0</v>
      </c>
      <c r="T13" s="216"/>
      <c r="U13" s="127"/>
      <c r="V13" s="127"/>
    </row>
    <row r="14" spans="1:31" ht="23.45" customHeight="1">
      <c r="A14" s="184"/>
      <c r="B14" s="183"/>
      <c r="C14" s="183"/>
      <c r="D14" s="183"/>
      <c r="E14" s="183"/>
      <c r="F14" s="182"/>
      <c r="G14" s="182"/>
      <c r="H14" s="187" t="s">
        <v>443</v>
      </c>
      <c r="I14" s="176" t="s">
        <v>428</v>
      </c>
      <c r="J14" s="175"/>
      <c r="K14" s="185">
        <f>SUM(J14:J14)</f>
        <v>0</v>
      </c>
      <c r="L14" s="173">
        <v>7980</v>
      </c>
      <c r="M14" s="172">
        <f t="shared" si="1"/>
        <v>0</v>
      </c>
      <c r="N14" s="171">
        <f>SUM(M14:M14)</f>
        <v>0</v>
      </c>
      <c r="O14" s="181"/>
      <c r="P14" s="202" t="s">
        <v>463</v>
      </c>
      <c r="Q14" s="201">
        <f>K15+K30</f>
        <v>0</v>
      </c>
      <c r="R14" s="200">
        <f>N15+N30</f>
        <v>0</v>
      </c>
      <c r="S14" s="199">
        <f t="shared" si="2"/>
        <v>0</v>
      </c>
      <c r="T14" s="216"/>
    </row>
    <row r="15" spans="1:31" ht="23.45" customHeight="1">
      <c r="A15" s="184"/>
      <c r="B15" s="183"/>
      <c r="C15" s="183"/>
      <c r="D15" s="183"/>
      <c r="E15" s="183"/>
      <c r="F15" s="182"/>
      <c r="G15" s="182"/>
      <c r="H15" s="187" t="s">
        <v>442</v>
      </c>
      <c r="I15" s="176" t="s">
        <v>428</v>
      </c>
      <c r="J15" s="175"/>
      <c r="K15" s="185">
        <f>SUM(J15:J15)</f>
        <v>0</v>
      </c>
      <c r="L15" s="173">
        <v>7980</v>
      </c>
      <c r="M15" s="172">
        <f t="shared" si="1"/>
        <v>0</v>
      </c>
      <c r="N15" s="171">
        <f>SUM(M15:M15)</f>
        <v>0</v>
      </c>
      <c r="O15" s="189"/>
      <c r="P15" s="202" t="s">
        <v>462</v>
      </c>
      <c r="Q15" s="201">
        <f>K16+K31</f>
        <v>0</v>
      </c>
      <c r="R15" s="200">
        <f>N16+N31</f>
        <v>0</v>
      </c>
      <c r="S15" s="199">
        <f t="shared" si="2"/>
        <v>0</v>
      </c>
      <c r="T15" s="216"/>
    </row>
    <row r="16" spans="1:31" ht="23.45" customHeight="1">
      <c r="A16" s="184"/>
      <c r="B16" s="183"/>
      <c r="C16" s="183"/>
      <c r="D16" s="183"/>
      <c r="E16" s="183"/>
      <c r="F16" s="182"/>
      <c r="G16" s="182"/>
      <c r="H16" s="187" t="s">
        <v>441</v>
      </c>
      <c r="I16" s="176" t="s">
        <v>440</v>
      </c>
      <c r="J16" s="175"/>
      <c r="K16" s="185">
        <f>SUM(J16:J16)</f>
        <v>0</v>
      </c>
      <c r="L16" s="173">
        <v>1044</v>
      </c>
      <c r="M16" s="172">
        <f t="shared" si="1"/>
        <v>0</v>
      </c>
      <c r="N16" s="171">
        <f>SUM(M16:M16)</f>
        <v>0</v>
      </c>
      <c r="O16" s="189"/>
      <c r="P16" s="202" t="s">
        <v>461</v>
      </c>
      <c r="Q16" s="201"/>
      <c r="R16" s="200">
        <f>N17+N32</f>
        <v>0</v>
      </c>
      <c r="S16" s="199">
        <f t="shared" si="2"/>
        <v>0</v>
      </c>
      <c r="T16" s="216"/>
    </row>
    <row r="17" spans="1:24" ht="23.45" customHeight="1">
      <c r="A17" s="184"/>
      <c r="B17" s="183"/>
      <c r="C17" s="183"/>
      <c r="D17" s="183"/>
      <c r="E17" s="183"/>
      <c r="F17" s="182"/>
      <c r="G17" s="182"/>
      <c r="H17" s="187" t="s">
        <v>460</v>
      </c>
      <c r="I17" s="190" t="s">
        <v>438</v>
      </c>
      <c r="J17" s="175"/>
      <c r="K17" s="185">
        <f>SUM(J17:J17)</f>
        <v>0</v>
      </c>
      <c r="L17" s="173">
        <v>1872</v>
      </c>
      <c r="M17" s="172">
        <f t="shared" si="1"/>
        <v>0</v>
      </c>
      <c r="N17" s="171">
        <f>SUM(M17:M17)</f>
        <v>0</v>
      </c>
      <c r="O17" s="128"/>
      <c r="P17" s="217" t="s">
        <v>459</v>
      </c>
      <c r="Q17" s="201">
        <f>K19+K34</f>
        <v>0</v>
      </c>
      <c r="R17" s="200">
        <f>N19+N34</f>
        <v>0</v>
      </c>
      <c r="S17" s="199">
        <f t="shared" si="2"/>
        <v>0</v>
      </c>
      <c r="T17" s="216"/>
      <c r="U17" s="127"/>
      <c r="V17" s="127"/>
    </row>
    <row r="18" spans="1:24" ht="23.45" customHeight="1">
      <c r="A18" s="184"/>
      <c r="B18" s="183"/>
      <c r="C18" s="183"/>
      <c r="D18" s="183"/>
      <c r="E18" s="183"/>
      <c r="F18" s="182"/>
      <c r="G18" s="182"/>
      <c r="H18" s="177" t="s">
        <v>437</v>
      </c>
      <c r="I18" s="191"/>
      <c r="J18" s="219"/>
      <c r="K18" s="192"/>
      <c r="L18" s="173"/>
      <c r="M18" s="172"/>
      <c r="N18" s="171"/>
      <c r="O18" s="189"/>
      <c r="P18" s="217" t="s">
        <v>458</v>
      </c>
      <c r="Q18" s="201">
        <f>K21+K36</f>
        <v>0</v>
      </c>
      <c r="R18" s="200">
        <f>N21+N36</f>
        <v>0</v>
      </c>
      <c r="S18" s="199">
        <f t="shared" si="2"/>
        <v>0</v>
      </c>
      <c r="T18" s="218"/>
    </row>
    <row r="19" spans="1:24" ht="23.45" customHeight="1">
      <c r="A19" s="758"/>
      <c r="B19" s="760"/>
      <c r="C19" s="183"/>
      <c r="D19" s="760"/>
      <c r="E19" s="183"/>
      <c r="F19" s="182"/>
      <c r="G19" s="182"/>
      <c r="H19" s="739" t="s">
        <v>436</v>
      </c>
      <c r="I19" s="191" t="s">
        <v>435</v>
      </c>
      <c r="J19" s="175"/>
      <c r="K19" s="741">
        <f>SUM(J19:J20)</f>
        <v>0</v>
      </c>
      <c r="L19" s="173">
        <v>696</v>
      </c>
      <c r="M19" s="172">
        <f t="shared" ref="M19:M25" si="3">J19*L19</f>
        <v>0</v>
      </c>
      <c r="N19" s="171">
        <f>SUM(M19:M20)</f>
        <v>0</v>
      </c>
      <c r="O19" s="189"/>
      <c r="P19" s="217" t="s">
        <v>457</v>
      </c>
      <c r="Q19" s="201">
        <f>K23+K38</f>
        <v>0</v>
      </c>
      <c r="R19" s="200">
        <f>N23+N38</f>
        <v>0</v>
      </c>
      <c r="S19" s="199">
        <f t="shared" si="2"/>
        <v>0</v>
      </c>
      <c r="T19" s="216"/>
    </row>
    <row r="20" spans="1:24" ht="23.45" customHeight="1">
      <c r="A20" s="759"/>
      <c r="B20" s="761"/>
      <c r="C20" s="183"/>
      <c r="D20" s="761"/>
      <c r="E20" s="183"/>
      <c r="F20" s="182"/>
      <c r="G20" s="182"/>
      <c r="H20" s="740"/>
      <c r="I20" s="190" t="s">
        <v>456</v>
      </c>
      <c r="J20" s="175"/>
      <c r="K20" s="742"/>
      <c r="L20" s="173">
        <v>3192</v>
      </c>
      <c r="M20" s="172">
        <f t="shared" si="3"/>
        <v>0</v>
      </c>
      <c r="N20" s="171"/>
      <c r="O20" s="189"/>
      <c r="P20" s="202" t="s">
        <v>455</v>
      </c>
      <c r="Q20" s="214">
        <f>K24+K39</f>
        <v>0</v>
      </c>
      <c r="R20" s="213">
        <f>N24+N39</f>
        <v>0</v>
      </c>
      <c r="S20" s="199">
        <f t="shared" si="2"/>
        <v>0</v>
      </c>
      <c r="T20" s="216"/>
      <c r="U20" s="127"/>
      <c r="V20" s="127"/>
    </row>
    <row r="21" spans="1:24" ht="23.45" customHeight="1">
      <c r="A21" s="758"/>
      <c r="B21" s="760"/>
      <c r="C21" s="183"/>
      <c r="D21" s="760"/>
      <c r="E21" s="183"/>
      <c r="F21" s="182"/>
      <c r="G21" s="182"/>
      <c r="H21" s="739" t="s">
        <v>454</v>
      </c>
      <c r="I21" s="191" t="s">
        <v>432</v>
      </c>
      <c r="J21" s="175"/>
      <c r="K21" s="741">
        <f>SUM(J21:J22)</f>
        <v>0</v>
      </c>
      <c r="L21" s="173">
        <v>1218</v>
      </c>
      <c r="M21" s="172">
        <f t="shared" si="3"/>
        <v>0</v>
      </c>
      <c r="N21" s="171">
        <f>SUM(M21:M22)</f>
        <v>0</v>
      </c>
      <c r="O21" s="189"/>
      <c r="P21" s="202" t="s">
        <v>453</v>
      </c>
      <c r="Q21" s="214"/>
      <c r="R21" s="213"/>
      <c r="S21" s="199">
        <f t="shared" si="2"/>
        <v>0</v>
      </c>
      <c r="T21" s="216"/>
      <c r="U21" s="127"/>
      <c r="V21" s="127"/>
      <c r="W21" s="127"/>
    </row>
    <row r="22" spans="1:24" ht="23.45" customHeight="1">
      <c r="A22" s="759"/>
      <c r="B22" s="761"/>
      <c r="C22" s="183"/>
      <c r="D22" s="761"/>
      <c r="E22" s="183"/>
      <c r="F22" s="182"/>
      <c r="G22" s="182"/>
      <c r="H22" s="740"/>
      <c r="I22" s="190" t="s">
        <v>431</v>
      </c>
      <c r="J22" s="175"/>
      <c r="K22" s="742"/>
      <c r="L22" s="173">
        <v>5586</v>
      </c>
      <c r="M22" s="172">
        <f t="shared" si="3"/>
        <v>0</v>
      </c>
      <c r="N22" s="171"/>
      <c r="O22" s="189"/>
      <c r="P22" s="202" t="s">
        <v>452</v>
      </c>
      <c r="Q22" s="201"/>
      <c r="R22" s="215"/>
      <c r="S22" s="199">
        <f t="shared" si="2"/>
        <v>0</v>
      </c>
    </row>
    <row r="23" spans="1:24" ht="23.45" customHeight="1">
      <c r="A23" s="184"/>
      <c r="B23" s="183"/>
      <c r="C23" s="183"/>
      <c r="D23" s="183"/>
      <c r="E23" s="183"/>
      <c r="F23" s="182"/>
      <c r="G23" s="182"/>
      <c r="H23" s="187" t="s">
        <v>430</v>
      </c>
      <c r="I23" s="186" t="s">
        <v>428</v>
      </c>
      <c r="J23" s="175"/>
      <c r="K23" s="185">
        <f>SUM(J23:J23)</f>
        <v>0</v>
      </c>
      <c r="L23" s="173">
        <v>7980</v>
      </c>
      <c r="M23" s="172">
        <f t="shared" si="3"/>
        <v>0</v>
      </c>
      <c r="N23" s="171">
        <f>SUM(M23:M23)</f>
        <v>0</v>
      </c>
      <c r="O23" s="181"/>
      <c r="P23" s="202" t="s">
        <v>451</v>
      </c>
      <c r="Q23" s="201"/>
      <c r="R23" s="215"/>
      <c r="S23" s="199">
        <f t="shared" si="2"/>
        <v>0</v>
      </c>
    </row>
    <row r="24" spans="1:24" ht="23.45" customHeight="1">
      <c r="A24" s="184"/>
      <c r="B24" s="183"/>
      <c r="C24" s="183"/>
      <c r="D24" s="183"/>
      <c r="E24" s="183"/>
      <c r="F24" s="182"/>
      <c r="G24" s="182"/>
      <c r="H24" s="187" t="s">
        <v>429</v>
      </c>
      <c r="I24" s="176" t="s">
        <v>428</v>
      </c>
      <c r="J24" s="175"/>
      <c r="K24" s="185">
        <f>SUM(J24:J24)</f>
        <v>0</v>
      </c>
      <c r="L24" s="173">
        <v>7980</v>
      </c>
      <c r="M24" s="172">
        <f t="shared" si="3"/>
        <v>0</v>
      </c>
      <c r="N24" s="171">
        <f>SUM(M24:M24)</f>
        <v>0</v>
      </c>
      <c r="O24" s="181"/>
      <c r="P24" s="202" t="s">
        <v>450</v>
      </c>
      <c r="Q24" s="214"/>
      <c r="R24" s="213"/>
      <c r="S24" s="199">
        <f t="shared" si="2"/>
        <v>0</v>
      </c>
    </row>
    <row r="25" spans="1:24" s="122" customFormat="1" ht="23.45" customHeight="1">
      <c r="A25" s="180"/>
      <c r="B25" s="179"/>
      <c r="C25" s="179"/>
      <c r="D25" s="179"/>
      <c r="E25" s="179"/>
      <c r="F25" s="179"/>
      <c r="G25" s="178"/>
      <c r="H25" s="177" t="s">
        <v>426</v>
      </c>
      <c r="I25" s="176"/>
      <c r="J25" s="175"/>
      <c r="K25" s="174">
        <f>J25</f>
        <v>0</v>
      </c>
      <c r="L25" s="173">
        <v>6240</v>
      </c>
      <c r="M25" s="172">
        <f t="shared" si="3"/>
        <v>0</v>
      </c>
      <c r="N25" s="171">
        <f>M25</f>
        <v>0</v>
      </c>
      <c r="O25" s="128"/>
      <c r="P25" s="202" t="s">
        <v>449</v>
      </c>
      <c r="Q25" s="201"/>
      <c r="R25" s="200"/>
      <c r="S25" s="199">
        <f t="shared" si="2"/>
        <v>0</v>
      </c>
      <c r="T25" s="121"/>
      <c r="U25" s="127"/>
      <c r="V25" s="127"/>
      <c r="W25" s="121"/>
      <c r="X25" s="121"/>
    </row>
    <row r="26" spans="1:24" ht="23.45" customHeight="1">
      <c r="A26" s="212">
        <f t="shared" ref="A26:G26" si="4">SUM(A27:A41)</f>
        <v>0</v>
      </c>
      <c r="B26" s="211">
        <f t="shared" si="4"/>
        <v>0</v>
      </c>
      <c r="C26" s="211">
        <f t="shared" si="4"/>
        <v>0</v>
      </c>
      <c r="D26" s="211">
        <f t="shared" si="4"/>
        <v>0</v>
      </c>
      <c r="E26" s="211">
        <f t="shared" si="4"/>
        <v>0</v>
      </c>
      <c r="F26" s="211">
        <f t="shared" si="4"/>
        <v>0</v>
      </c>
      <c r="G26" s="211">
        <f t="shared" si="4"/>
        <v>0</v>
      </c>
      <c r="H26" s="210" t="s">
        <v>498</v>
      </c>
      <c r="I26" s="209"/>
      <c r="J26" s="208">
        <f>SUM(J27:J41)</f>
        <v>0</v>
      </c>
      <c r="K26" s="207"/>
      <c r="L26" s="206"/>
      <c r="M26" s="205"/>
      <c r="N26" s="204">
        <f>SUM(N27:N41)</f>
        <v>0</v>
      </c>
      <c r="O26" s="203"/>
      <c r="P26" s="202" t="s">
        <v>448</v>
      </c>
      <c r="Q26" s="201">
        <f>K25+K41</f>
        <v>0</v>
      </c>
      <c r="R26" s="200">
        <f>N25+N41</f>
        <v>0</v>
      </c>
      <c r="S26" s="199">
        <f t="shared" si="2"/>
        <v>0</v>
      </c>
      <c r="U26" s="127"/>
      <c r="V26" s="127"/>
    </row>
    <row r="27" spans="1:24" ht="23.45" customHeight="1">
      <c r="A27" s="184"/>
      <c r="B27" s="183"/>
      <c r="C27" s="183"/>
      <c r="D27" s="183"/>
      <c r="E27" s="183"/>
      <c r="F27" s="183"/>
      <c r="G27" s="182"/>
      <c r="H27" s="739" t="s">
        <v>447</v>
      </c>
      <c r="I27" s="191" t="s">
        <v>446</v>
      </c>
      <c r="J27" s="175"/>
      <c r="K27" s="741">
        <f>SUM(J27:J28)</f>
        <v>0</v>
      </c>
      <c r="L27" s="173">
        <v>1044</v>
      </c>
      <c r="M27" s="172">
        <f t="shared" ref="M27:M32" si="5">J27*L27</f>
        <v>0</v>
      </c>
      <c r="N27" s="171">
        <f>SUM(M27:M28)</f>
        <v>0</v>
      </c>
      <c r="O27" s="161"/>
      <c r="P27" s="202" t="s">
        <v>445</v>
      </c>
      <c r="Q27" s="201">
        <f>SUM(Q12:Q26)</f>
        <v>0</v>
      </c>
      <c r="R27" s="200">
        <f>SUM(R12:R26)</f>
        <v>0</v>
      </c>
      <c r="S27" s="199">
        <f t="shared" si="2"/>
        <v>0</v>
      </c>
      <c r="U27" s="127"/>
      <c r="V27" s="127"/>
    </row>
    <row r="28" spans="1:24" ht="23.45" customHeight="1">
      <c r="A28" s="184"/>
      <c r="B28" s="183"/>
      <c r="C28" s="183"/>
      <c r="D28" s="183"/>
      <c r="E28" s="183"/>
      <c r="F28" s="183"/>
      <c r="G28" s="182"/>
      <c r="H28" s="740"/>
      <c r="I28" s="190" t="s">
        <v>444</v>
      </c>
      <c r="J28" s="175"/>
      <c r="K28" s="742"/>
      <c r="L28" s="173">
        <v>4788</v>
      </c>
      <c r="M28" s="172">
        <f t="shared" si="5"/>
        <v>0</v>
      </c>
      <c r="N28" s="171"/>
      <c r="O28" s="128"/>
      <c r="P28" s="202" t="s">
        <v>424</v>
      </c>
      <c r="Q28" s="201"/>
      <c r="R28" s="200">
        <f>R6-R27</f>
        <v>0</v>
      </c>
      <c r="S28" s="199">
        <f t="shared" si="2"/>
        <v>0</v>
      </c>
      <c r="U28" s="127"/>
      <c r="V28" s="127"/>
    </row>
    <row r="29" spans="1:24" ht="23.45" customHeight="1">
      <c r="A29" s="184"/>
      <c r="B29" s="183"/>
      <c r="C29" s="183"/>
      <c r="D29" s="183"/>
      <c r="E29" s="183"/>
      <c r="F29" s="183"/>
      <c r="G29" s="182"/>
      <c r="H29" s="187" t="s">
        <v>443</v>
      </c>
      <c r="I29" s="176" t="s">
        <v>428</v>
      </c>
      <c r="J29" s="175"/>
      <c r="K29" s="185">
        <f>SUM(J29:J29)</f>
        <v>0</v>
      </c>
      <c r="L29" s="173">
        <v>7980</v>
      </c>
      <c r="M29" s="172">
        <f t="shared" si="5"/>
        <v>0</v>
      </c>
      <c r="N29" s="171">
        <f>SUM(M29:M29)</f>
        <v>0</v>
      </c>
      <c r="O29" s="181"/>
      <c r="Q29" s="160"/>
      <c r="S29" s="159"/>
    </row>
    <row r="30" spans="1:24" ht="23.45" customHeight="1">
      <c r="A30" s="184"/>
      <c r="B30" s="183"/>
      <c r="C30" s="183"/>
      <c r="D30" s="183"/>
      <c r="E30" s="183"/>
      <c r="F30" s="183"/>
      <c r="G30" s="182"/>
      <c r="H30" s="187" t="s">
        <v>442</v>
      </c>
      <c r="I30" s="176" t="s">
        <v>428</v>
      </c>
      <c r="J30" s="175"/>
      <c r="K30" s="185">
        <f>SUM(J30:J30)</f>
        <v>0</v>
      </c>
      <c r="L30" s="173">
        <v>7980</v>
      </c>
      <c r="M30" s="172">
        <f t="shared" si="5"/>
        <v>0</v>
      </c>
      <c r="N30" s="171">
        <f>SUM(M30:M30)</f>
        <v>0</v>
      </c>
      <c r="O30" s="189"/>
      <c r="Q30" s="160"/>
      <c r="S30" s="159"/>
    </row>
    <row r="31" spans="1:24" ht="23.45" customHeight="1">
      <c r="A31" s="184"/>
      <c r="B31" s="183"/>
      <c r="C31" s="183"/>
      <c r="D31" s="183"/>
      <c r="E31" s="183"/>
      <c r="F31" s="183"/>
      <c r="G31" s="182"/>
      <c r="H31" s="187" t="s">
        <v>441</v>
      </c>
      <c r="I31" s="176" t="s">
        <v>440</v>
      </c>
      <c r="J31" s="175"/>
      <c r="K31" s="185">
        <f>SUM(J31:J31)</f>
        <v>0</v>
      </c>
      <c r="L31" s="173">
        <v>1044</v>
      </c>
      <c r="M31" s="172">
        <f t="shared" si="5"/>
        <v>0</v>
      </c>
      <c r="N31" s="171">
        <f>SUM(M31:M31)</f>
        <v>0</v>
      </c>
      <c r="O31" s="189"/>
      <c r="Q31" s="160"/>
      <c r="S31" s="159"/>
    </row>
    <row r="32" spans="1:24" ht="23.45" customHeight="1">
      <c r="A32" s="184"/>
      <c r="B32" s="183"/>
      <c r="C32" s="183"/>
      <c r="D32" s="183"/>
      <c r="E32" s="183"/>
      <c r="F32" s="183"/>
      <c r="G32" s="182"/>
      <c r="H32" s="187" t="s">
        <v>439</v>
      </c>
      <c r="I32" s="190" t="s">
        <v>438</v>
      </c>
      <c r="J32" s="175"/>
      <c r="K32" s="185">
        <f>SUM(J32:J32)</f>
        <v>0</v>
      </c>
      <c r="L32" s="173">
        <v>1872</v>
      </c>
      <c r="M32" s="172">
        <f t="shared" si="5"/>
        <v>0</v>
      </c>
      <c r="N32" s="171">
        <f>SUM(M32:M32)</f>
        <v>0</v>
      </c>
      <c r="O32" s="128"/>
      <c r="P32" s="198"/>
      <c r="Q32" s="197"/>
      <c r="R32" s="196"/>
      <c r="S32" s="195"/>
      <c r="T32" s="194"/>
      <c r="U32" s="127"/>
      <c r="V32" s="127"/>
    </row>
    <row r="33" spans="1:24" ht="23.45" customHeight="1">
      <c r="A33" s="184"/>
      <c r="B33" s="183"/>
      <c r="C33" s="183"/>
      <c r="D33" s="183"/>
      <c r="E33" s="183"/>
      <c r="F33" s="183"/>
      <c r="G33" s="182"/>
      <c r="H33" s="177" t="s">
        <v>437</v>
      </c>
      <c r="I33" s="191"/>
      <c r="J33" s="193"/>
      <c r="K33" s="192"/>
      <c r="L33" s="173"/>
      <c r="M33" s="172"/>
      <c r="N33" s="171"/>
      <c r="O33" s="189"/>
      <c r="Q33" s="160"/>
      <c r="S33" s="159"/>
    </row>
    <row r="34" spans="1:24" ht="23.45" customHeight="1">
      <c r="A34" s="758"/>
      <c r="B34" s="760"/>
      <c r="C34" s="183"/>
      <c r="D34" s="760"/>
      <c r="E34" s="183"/>
      <c r="F34" s="183"/>
      <c r="G34" s="182"/>
      <c r="H34" s="739" t="s">
        <v>436</v>
      </c>
      <c r="I34" s="191" t="s">
        <v>435</v>
      </c>
      <c r="J34" s="175"/>
      <c r="K34" s="741">
        <f>SUM(J34:J35)</f>
        <v>0</v>
      </c>
      <c r="L34" s="173">
        <v>696</v>
      </c>
      <c r="M34" s="172">
        <f t="shared" ref="M34:M41" si="6">J34*L34</f>
        <v>0</v>
      </c>
      <c r="N34" s="171">
        <f>SUM(M34:M35)</f>
        <v>0</v>
      </c>
      <c r="O34" s="189"/>
      <c r="Q34" s="160"/>
      <c r="S34" s="159"/>
    </row>
    <row r="35" spans="1:24" ht="23.45" customHeight="1">
      <c r="A35" s="759"/>
      <c r="B35" s="761"/>
      <c r="C35" s="183"/>
      <c r="D35" s="761"/>
      <c r="E35" s="183"/>
      <c r="F35" s="183"/>
      <c r="G35" s="182"/>
      <c r="H35" s="740"/>
      <c r="I35" s="190" t="s">
        <v>434</v>
      </c>
      <c r="J35" s="175"/>
      <c r="K35" s="742"/>
      <c r="L35" s="173">
        <v>3192</v>
      </c>
      <c r="M35" s="172">
        <f t="shared" si="6"/>
        <v>0</v>
      </c>
      <c r="N35" s="171"/>
      <c r="O35" s="189"/>
      <c r="Q35" s="160"/>
      <c r="S35" s="159"/>
    </row>
    <row r="36" spans="1:24" ht="23.45" customHeight="1">
      <c r="A36" s="758"/>
      <c r="B36" s="760"/>
      <c r="C36" s="183"/>
      <c r="D36" s="760"/>
      <c r="E36" s="183"/>
      <c r="F36" s="183"/>
      <c r="G36" s="188"/>
      <c r="H36" s="739" t="s">
        <v>433</v>
      </c>
      <c r="I36" s="191" t="s">
        <v>432</v>
      </c>
      <c r="J36" s="175"/>
      <c r="K36" s="741">
        <f>SUM(J36:J37)</f>
        <v>0</v>
      </c>
      <c r="L36" s="173">
        <v>1218</v>
      </c>
      <c r="M36" s="172">
        <f t="shared" si="6"/>
        <v>0</v>
      </c>
      <c r="N36" s="171">
        <f>SUM(M36:M37)</f>
        <v>0</v>
      </c>
      <c r="O36" s="189"/>
      <c r="Q36" s="160"/>
      <c r="S36" s="159"/>
    </row>
    <row r="37" spans="1:24" ht="23.45" customHeight="1">
      <c r="A37" s="759"/>
      <c r="B37" s="761"/>
      <c r="C37" s="183"/>
      <c r="D37" s="761"/>
      <c r="E37" s="183"/>
      <c r="F37" s="183"/>
      <c r="G37" s="188"/>
      <c r="H37" s="740"/>
      <c r="I37" s="190" t="s">
        <v>431</v>
      </c>
      <c r="J37" s="175"/>
      <c r="K37" s="742"/>
      <c r="L37" s="173">
        <v>5586</v>
      </c>
      <c r="M37" s="172">
        <f t="shared" si="6"/>
        <v>0</v>
      </c>
      <c r="N37" s="171"/>
      <c r="O37" s="189"/>
      <c r="Q37" s="160"/>
      <c r="S37" s="159"/>
    </row>
    <row r="38" spans="1:24" ht="23.45" customHeight="1">
      <c r="A38" s="184"/>
      <c r="B38" s="183"/>
      <c r="C38" s="183"/>
      <c r="D38" s="183"/>
      <c r="E38" s="183"/>
      <c r="F38" s="183"/>
      <c r="G38" s="188"/>
      <c r="H38" s="187" t="s">
        <v>430</v>
      </c>
      <c r="I38" s="186" t="s">
        <v>428</v>
      </c>
      <c r="J38" s="175"/>
      <c r="K38" s="185">
        <f>SUM(J38:J38)</f>
        <v>0</v>
      </c>
      <c r="L38" s="173">
        <v>7980</v>
      </c>
      <c r="M38" s="172">
        <f t="shared" si="6"/>
        <v>0</v>
      </c>
      <c r="N38" s="171">
        <f>SUM(M38:M38)</f>
        <v>0</v>
      </c>
      <c r="O38" s="181"/>
      <c r="Q38" s="160"/>
      <c r="S38" s="159"/>
    </row>
    <row r="39" spans="1:24" ht="23.45" customHeight="1">
      <c r="A39" s="184"/>
      <c r="B39" s="183"/>
      <c r="C39" s="183"/>
      <c r="D39" s="183"/>
      <c r="E39" s="183"/>
      <c r="F39" s="183"/>
      <c r="G39" s="182"/>
      <c r="H39" s="739" t="s">
        <v>429</v>
      </c>
      <c r="I39" s="176" t="s">
        <v>428</v>
      </c>
      <c r="J39" s="175"/>
      <c r="K39" s="741">
        <f>SUM(J39:J40)</f>
        <v>0</v>
      </c>
      <c r="L39" s="173">
        <v>7980</v>
      </c>
      <c r="M39" s="172">
        <f t="shared" si="6"/>
        <v>0</v>
      </c>
      <c r="N39" s="171">
        <f>SUM(M39:M40)</f>
        <v>0</v>
      </c>
      <c r="O39" s="181"/>
      <c r="Q39" s="160"/>
      <c r="S39" s="159"/>
    </row>
    <row r="40" spans="1:24" ht="23.45" customHeight="1">
      <c r="A40" s="184"/>
      <c r="B40" s="183"/>
      <c r="C40" s="183"/>
      <c r="D40" s="183"/>
      <c r="E40" s="183"/>
      <c r="F40" s="183"/>
      <c r="G40" s="182"/>
      <c r="H40" s="781"/>
      <c r="I40" s="176" t="s">
        <v>427</v>
      </c>
      <c r="J40" s="175"/>
      <c r="K40" s="780"/>
      <c r="L40" s="173">
        <v>7980</v>
      </c>
      <c r="M40" s="172">
        <f t="shared" si="6"/>
        <v>0</v>
      </c>
      <c r="N40" s="171"/>
      <c r="O40" s="181"/>
      <c r="Q40" s="160"/>
      <c r="S40" s="159"/>
    </row>
    <row r="41" spans="1:24" s="122" customFormat="1" ht="23.45" customHeight="1">
      <c r="A41" s="180"/>
      <c r="B41" s="179"/>
      <c r="C41" s="179"/>
      <c r="D41" s="179"/>
      <c r="E41" s="179"/>
      <c r="F41" s="179"/>
      <c r="G41" s="178"/>
      <c r="H41" s="177" t="s">
        <v>426</v>
      </c>
      <c r="I41" s="176"/>
      <c r="J41" s="175"/>
      <c r="K41" s="174">
        <f>J41</f>
        <v>0</v>
      </c>
      <c r="L41" s="173">
        <v>6240</v>
      </c>
      <c r="M41" s="172">
        <f t="shared" si="6"/>
        <v>0</v>
      </c>
      <c r="N41" s="171">
        <f>M41</f>
        <v>0</v>
      </c>
      <c r="O41" s="128"/>
      <c r="Q41" s="149"/>
      <c r="S41" s="147"/>
      <c r="T41" s="121"/>
      <c r="U41" s="127"/>
      <c r="V41" s="127"/>
      <c r="W41" s="121"/>
      <c r="X41" s="121"/>
    </row>
    <row r="42" spans="1:24" ht="23.45" customHeight="1">
      <c r="A42" s="170"/>
      <c r="B42" s="169"/>
      <c r="C42" s="168"/>
      <c r="D42" s="168"/>
      <c r="E42" s="168"/>
      <c r="F42" s="169"/>
      <c r="G42" s="168"/>
      <c r="H42" s="167" t="s">
        <v>425</v>
      </c>
      <c r="I42" s="167"/>
      <c r="J42" s="166"/>
      <c r="K42" s="165"/>
      <c r="L42" s="164"/>
      <c r="M42" s="163"/>
      <c r="N42" s="162">
        <f>N11+N26</f>
        <v>0</v>
      </c>
      <c r="O42" s="161"/>
      <c r="Q42" s="160"/>
      <c r="S42" s="159"/>
      <c r="U42" s="127"/>
      <c r="V42" s="127"/>
    </row>
    <row r="43" spans="1:24" s="122" customFormat="1" ht="23.45" customHeight="1" thickBot="1">
      <c r="A43" s="158"/>
      <c r="B43" s="157"/>
      <c r="C43" s="156"/>
      <c r="D43" s="156"/>
      <c r="E43" s="156"/>
      <c r="F43" s="156"/>
      <c r="G43" s="156"/>
      <c r="H43" s="155" t="s">
        <v>424</v>
      </c>
      <c r="I43" s="155"/>
      <c r="J43" s="154"/>
      <c r="K43" s="153"/>
      <c r="L43" s="152"/>
      <c r="M43" s="151"/>
      <c r="N43" s="150">
        <f>N7-N42</f>
        <v>0</v>
      </c>
      <c r="O43" s="128"/>
      <c r="Q43" s="149"/>
      <c r="R43" s="148"/>
      <c r="S43" s="147"/>
      <c r="T43" s="127"/>
      <c r="U43" s="127"/>
      <c r="V43" s="127"/>
      <c r="W43" s="121"/>
      <c r="X43" s="121"/>
    </row>
    <row r="44" spans="1:24" s="132" customFormat="1" ht="23.45" customHeight="1">
      <c r="A44" s="144" t="s">
        <v>423</v>
      </c>
      <c r="B44" s="143"/>
      <c r="C44" s="141"/>
      <c r="D44" s="141"/>
      <c r="E44" s="141"/>
      <c r="F44" s="142"/>
      <c r="G44" s="142"/>
      <c r="I44" s="141"/>
      <c r="J44" s="140"/>
      <c r="K44" s="139"/>
      <c r="L44" s="138"/>
      <c r="M44" s="138"/>
      <c r="N44" s="146" t="s">
        <v>422</v>
      </c>
      <c r="O44" s="137"/>
      <c r="P44" s="135"/>
      <c r="Q44" s="136"/>
      <c r="R44" s="135"/>
      <c r="S44" s="145"/>
      <c r="T44" s="134"/>
      <c r="U44" s="134"/>
      <c r="V44" s="134"/>
      <c r="W44" s="133"/>
      <c r="X44" s="133"/>
    </row>
    <row r="45" spans="1:24" s="132" customFormat="1" ht="23.45" customHeight="1">
      <c r="A45" s="144" t="s">
        <v>421</v>
      </c>
      <c r="B45" s="143"/>
      <c r="C45" s="141"/>
      <c r="D45" s="141"/>
      <c r="E45" s="141"/>
      <c r="F45" s="142"/>
      <c r="G45" s="142"/>
      <c r="I45" s="141"/>
      <c r="J45" s="140"/>
      <c r="K45" s="139"/>
      <c r="L45" s="138"/>
      <c r="M45" s="138"/>
      <c r="N45" s="138"/>
      <c r="O45" s="137"/>
      <c r="P45" s="135"/>
      <c r="Q45" s="136"/>
      <c r="R45" s="135"/>
      <c r="S45" s="135"/>
      <c r="T45" s="134"/>
      <c r="U45" s="134"/>
      <c r="V45" s="134"/>
      <c r="W45" s="133"/>
      <c r="X45" s="133"/>
    </row>
    <row r="46" spans="1:24" ht="23.45" customHeight="1">
      <c r="A46" s="131" t="s">
        <v>420</v>
      </c>
      <c r="B46" s="129"/>
      <c r="C46" s="129"/>
      <c r="D46" s="129"/>
      <c r="E46" s="129"/>
      <c r="F46" s="130"/>
      <c r="G46" s="130"/>
      <c r="H46" s="129"/>
      <c r="L46" s="126"/>
      <c r="M46" s="126"/>
      <c r="N46" s="126"/>
      <c r="O46" s="128"/>
      <c r="T46" s="127"/>
      <c r="U46" s="127"/>
      <c r="V46" s="127"/>
    </row>
    <row r="47" spans="1:24" ht="23.45" customHeight="1">
      <c r="O47" s="126"/>
    </row>
  </sheetData>
  <mergeCells count="46">
    <mergeCell ref="A34:A35"/>
    <mergeCell ref="H39:H40"/>
    <mergeCell ref="H21:H22"/>
    <mergeCell ref="D34:D35"/>
    <mergeCell ref="D36:D37"/>
    <mergeCell ref="B21:B22"/>
    <mergeCell ref="B34:B35"/>
    <mergeCell ref="B36:B37"/>
    <mergeCell ref="A36:A37"/>
    <mergeCell ref="K39:K40"/>
    <mergeCell ref="H27:H28"/>
    <mergeCell ref="K27:K28"/>
    <mergeCell ref="H34:H35"/>
    <mergeCell ref="K34:K35"/>
    <mergeCell ref="H36:H37"/>
    <mergeCell ref="K36:K37"/>
    <mergeCell ref="D9:D10"/>
    <mergeCell ref="K21:K22"/>
    <mergeCell ref="A9:A10"/>
    <mergeCell ref="B9:B10"/>
    <mergeCell ref="C9:C10"/>
    <mergeCell ref="F9:F10"/>
    <mergeCell ref="G9:G10"/>
    <mergeCell ref="K9:K10"/>
    <mergeCell ref="H12:H13"/>
    <mergeCell ref="K12:K13"/>
    <mergeCell ref="D19:D20"/>
    <mergeCell ref="D21:D22"/>
    <mergeCell ref="A21:A22"/>
    <mergeCell ref="J9:J10"/>
    <mergeCell ref="L9:L10"/>
    <mergeCell ref="M9:M10"/>
    <mergeCell ref="H19:H20"/>
    <mergeCell ref="K19:K20"/>
    <mergeCell ref="A1:S1"/>
    <mergeCell ref="A3:G3"/>
    <mergeCell ref="A4:A5"/>
    <mergeCell ref="B4:B5"/>
    <mergeCell ref="C4:D4"/>
    <mergeCell ref="E4:F4"/>
    <mergeCell ref="N9:N10"/>
    <mergeCell ref="H9:H10"/>
    <mergeCell ref="A19:A20"/>
    <mergeCell ref="B19:B20"/>
    <mergeCell ref="I9:I10"/>
    <mergeCell ref="E9:E10"/>
  </mergeCells>
  <phoneticPr fontId="4" type="noConversion"/>
  <pageMargins left="0.15748031496062992" right="0" top="0.39370078740157483" bottom="0" header="0" footer="0"/>
  <pageSetup paperSize="9" scale="5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Z1000"/>
  <sheetViews>
    <sheetView topLeftCell="D1" workbookViewId="0">
      <selection activeCell="E34" sqref="E1:N34"/>
    </sheetView>
  </sheetViews>
  <sheetFormatPr defaultColWidth="11.25" defaultRowHeight="15" customHeight="1"/>
  <cols>
    <col min="1" max="1" width="3.5" style="271" hidden="1" customWidth="1"/>
    <col min="2" max="2" width="3.375" style="271" hidden="1" customWidth="1"/>
    <col min="3" max="3" width="7" style="271" hidden="1" customWidth="1"/>
    <col min="4" max="5" width="2.375" style="271" customWidth="1"/>
    <col min="6" max="6" width="11.25" style="271" customWidth="1"/>
    <col min="7" max="7" width="9.125" style="271" customWidth="1"/>
    <col min="8" max="8" width="11" style="271" customWidth="1"/>
    <col min="9" max="9" width="14.375" style="271" customWidth="1"/>
    <col min="10" max="10" width="13" style="271" customWidth="1"/>
    <col min="11" max="11" width="16.5" style="271" customWidth="1"/>
    <col min="12" max="12" width="13" style="271" customWidth="1"/>
    <col min="13" max="13" width="22.625" style="271" customWidth="1"/>
    <col min="14" max="14" width="35.875" style="271" customWidth="1"/>
    <col min="15" max="15" width="8.875" style="271" customWidth="1"/>
    <col min="16" max="16" width="19.5" style="271" customWidth="1"/>
    <col min="17" max="26" width="7" style="271" customWidth="1"/>
    <col min="27" max="16384" width="11.25" style="271"/>
  </cols>
  <sheetData>
    <row r="1" spans="1:26" ht="16.5" customHeight="1">
      <c r="A1" s="272"/>
      <c r="B1" s="272"/>
      <c r="C1" s="272"/>
      <c r="D1" s="272"/>
      <c r="E1" s="272"/>
      <c r="F1" s="782" t="s">
        <v>529</v>
      </c>
      <c r="G1" s="783"/>
      <c r="H1" s="783"/>
      <c r="I1" s="783"/>
      <c r="J1" s="783"/>
      <c r="K1" s="783"/>
      <c r="L1" s="783"/>
      <c r="M1" s="783"/>
      <c r="N1" s="783"/>
      <c r="O1" s="272"/>
      <c r="P1" s="272"/>
      <c r="Q1" s="272"/>
      <c r="R1" s="272"/>
      <c r="S1" s="272"/>
      <c r="T1" s="272"/>
      <c r="U1" s="272"/>
      <c r="V1" s="272"/>
      <c r="W1" s="272"/>
      <c r="X1" s="272"/>
      <c r="Y1" s="272"/>
      <c r="Z1" s="272"/>
    </row>
    <row r="2" spans="1:26" ht="16.5" customHeight="1">
      <c r="A2" s="272"/>
      <c r="B2" s="272"/>
      <c r="C2" s="272"/>
      <c r="D2" s="272" t="s">
        <v>526</v>
      </c>
      <c r="E2" s="272"/>
      <c r="F2" s="272"/>
      <c r="G2" s="272"/>
      <c r="H2" s="272"/>
      <c r="I2" s="272"/>
      <c r="J2" s="272"/>
      <c r="K2" s="272"/>
      <c r="L2" s="272"/>
      <c r="M2" s="272"/>
      <c r="N2" s="272"/>
      <c r="O2" s="272"/>
      <c r="P2" s="272"/>
      <c r="Q2" s="272"/>
      <c r="R2" s="272"/>
      <c r="S2" s="272"/>
      <c r="T2" s="272"/>
      <c r="U2" s="272"/>
      <c r="V2" s="272"/>
      <c r="W2" s="272"/>
      <c r="X2" s="272"/>
      <c r="Y2" s="272"/>
      <c r="Z2" s="272"/>
    </row>
    <row r="3" spans="1:26" ht="144.75" customHeight="1">
      <c r="A3" s="272"/>
      <c r="B3" s="272"/>
      <c r="C3" s="272"/>
      <c r="D3" s="272"/>
      <c r="E3" s="272"/>
      <c r="F3" s="276" t="s">
        <v>525</v>
      </c>
      <c r="G3" s="276"/>
      <c r="H3" s="293"/>
      <c r="I3" s="292" t="s">
        <v>524</v>
      </c>
      <c r="J3" s="292" t="s">
        <v>523</v>
      </c>
      <c r="K3" s="292" t="s">
        <v>522</v>
      </c>
      <c r="L3" s="784" t="s">
        <v>521</v>
      </c>
      <c r="M3" s="785"/>
      <c r="N3" s="281"/>
      <c r="O3" s="272"/>
      <c r="P3" s="272"/>
      <c r="Q3" s="272"/>
      <c r="R3" s="272"/>
      <c r="S3" s="272"/>
      <c r="T3" s="272"/>
      <c r="U3" s="272"/>
      <c r="V3" s="272"/>
      <c r="W3" s="272"/>
      <c r="X3" s="272"/>
      <c r="Y3" s="272"/>
      <c r="Z3" s="272"/>
    </row>
    <row r="4" spans="1:26" ht="16.5" hidden="1" customHeight="1">
      <c r="A4" s="272"/>
      <c r="B4" s="272"/>
      <c r="C4" s="272"/>
      <c r="D4" s="272"/>
      <c r="E4" s="272"/>
      <c r="F4" s="276"/>
      <c r="G4" s="276"/>
      <c r="H4" s="293"/>
      <c r="I4" s="292">
        <v>800</v>
      </c>
      <c r="J4" s="292">
        <v>1500</v>
      </c>
      <c r="K4" s="292">
        <v>2800</v>
      </c>
      <c r="L4" s="294">
        <v>12</v>
      </c>
      <c r="M4" s="281">
        <v>26</v>
      </c>
      <c r="N4" s="281"/>
      <c r="O4" s="272"/>
      <c r="P4" s="272"/>
      <c r="Q4" s="272"/>
      <c r="R4" s="272"/>
      <c r="S4" s="272"/>
      <c r="T4" s="272"/>
      <c r="U4" s="272"/>
      <c r="V4" s="272"/>
      <c r="W4" s="272"/>
      <c r="X4" s="272"/>
      <c r="Y4" s="272"/>
      <c r="Z4" s="272"/>
    </row>
    <row r="5" spans="1:26" ht="16.5" hidden="1" customHeight="1">
      <c r="A5" s="272"/>
      <c r="B5" s="272"/>
      <c r="C5" s="272"/>
      <c r="D5" s="272"/>
      <c r="E5" s="272"/>
      <c r="F5" s="276"/>
      <c r="G5" s="276"/>
      <c r="H5" s="293"/>
      <c r="I5" s="292"/>
      <c r="J5" s="292"/>
      <c r="K5" s="292"/>
      <c r="L5" s="294">
        <v>0</v>
      </c>
      <c r="M5" s="281">
        <v>13</v>
      </c>
      <c r="N5" s="281"/>
      <c r="O5" s="272"/>
      <c r="P5" s="272"/>
      <c r="Q5" s="272"/>
      <c r="R5" s="272"/>
      <c r="S5" s="272"/>
      <c r="T5" s="272"/>
      <c r="U5" s="272"/>
      <c r="V5" s="272"/>
      <c r="W5" s="272"/>
      <c r="X5" s="272"/>
      <c r="Y5" s="272"/>
      <c r="Z5" s="272"/>
    </row>
    <row r="6" spans="1:26" ht="16.5" customHeight="1">
      <c r="A6" s="272"/>
      <c r="B6" s="272"/>
      <c r="C6" s="272"/>
      <c r="D6" s="272"/>
      <c r="E6" s="272"/>
      <c r="F6" s="276"/>
      <c r="G6" s="276"/>
      <c r="H6" s="293"/>
      <c r="I6" s="292"/>
      <c r="J6" s="292"/>
      <c r="K6" s="292"/>
      <c r="L6" s="291" t="s">
        <v>520</v>
      </c>
      <c r="M6" s="281"/>
      <c r="N6" s="281"/>
      <c r="O6" s="272"/>
      <c r="P6" s="272"/>
      <c r="Q6" s="272"/>
      <c r="R6" s="272"/>
      <c r="S6" s="272"/>
      <c r="T6" s="272"/>
      <c r="U6" s="272"/>
      <c r="V6" s="272"/>
      <c r="W6" s="272"/>
      <c r="X6" s="272"/>
      <c r="Y6" s="272"/>
      <c r="Z6" s="272"/>
    </row>
    <row r="7" spans="1:26" ht="16.5" customHeight="1">
      <c r="A7" s="272"/>
      <c r="B7" s="272"/>
      <c r="C7" s="272"/>
      <c r="D7" s="272"/>
      <c r="E7" s="272"/>
      <c r="F7" s="281" t="s">
        <v>519</v>
      </c>
      <c r="G7" s="281"/>
      <c r="H7" s="279" t="s">
        <v>506</v>
      </c>
      <c r="I7" s="279" t="s">
        <v>518</v>
      </c>
      <c r="J7" s="279" t="s">
        <v>517</v>
      </c>
      <c r="K7" s="279" t="s">
        <v>516</v>
      </c>
      <c r="L7" s="290">
        <v>41.297600000000003</v>
      </c>
      <c r="M7" s="277" t="s">
        <v>501</v>
      </c>
      <c r="N7" s="279" t="s">
        <v>503</v>
      </c>
      <c r="O7" s="289"/>
      <c r="P7" s="272"/>
      <c r="Q7" s="272"/>
      <c r="R7" s="272"/>
      <c r="S7" s="272"/>
      <c r="T7" s="272"/>
      <c r="U7" s="272"/>
      <c r="V7" s="272"/>
      <c r="W7" s="272"/>
      <c r="X7" s="272"/>
      <c r="Y7" s="272"/>
      <c r="Z7" s="272"/>
    </row>
    <row r="8" spans="1:26" ht="16.5" customHeight="1">
      <c r="A8" s="272"/>
      <c r="B8" s="272"/>
      <c r="C8" s="272"/>
      <c r="D8" s="272"/>
      <c r="E8" s="272"/>
      <c r="F8" s="276" t="s">
        <v>527</v>
      </c>
      <c r="G8" s="276"/>
      <c r="H8" s="288">
        <f>SUM(H9:H12)</f>
        <v>0</v>
      </c>
      <c r="I8" s="281"/>
      <c r="J8" s="281"/>
      <c r="K8" s="281"/>
      <c r="L8" s="281"/>
      <c r="M8" s="282">
        <f>SUM(M9:M12)</f>
        <v>0</v>
      </c>
      <c r="N8" s="786" t="s">
        <v>515</v>
      </c>
      <c r="O8" s="272"/>
      <c r="P8" s="272"/>
      <c r="Q8" s="272"/>
      <c r="R8" s="272"/>
      <c r="S8" s="272"/>
      <c r="T8" s="272"/>
      <c r="U8" s="272"/>
      <c r="V8" s="272"/>
      <c r="W8" s="272"/>
      <c r="X8" s="272"/>
      <c r="Y8" s="272"/>
      <c r="Z8" s="272"/>
    </row>
    <row r="9" spans="1:26" ht="16.5" customHeight="1">
      <c r="A9" s="272"/>
      <c r="B9" s="272"/>
      <c r="C9" s="272"/>
      <c r="D9" s="272"/>
      <c r="E9" s="272"/>
      <c r="F9" s="789" t="s">
        <v>514</v>
      </c>
      <c r="G9" s="276" t="s">
        <v>512</v>
      </c>
      <c r="H9" s="278"/>
      <c r="I9" s="281">
        <f>$I$4*H9</f>
        <v>0</v>
      </c>
      <c r="J9" s="281"/>
      <c r="K9" s="282">
        <f>K$4*5*H9</f>
        <v>0</v>
      </c>
      <c r="L9" s="282">
        <f>H9*L$4*$L$7*5</f>
        <v>0</v>
      </c>
      <c r="M9" s="282">
        <f>SUM(I9:L9)</f>
        <v>0</v>
      </c>
      <c r="N9" s="787"/>
      <c r="O9" s="272"/>
      <c r="P9" s="272"/>
      <c r="Q9" s="272"/>
      <c r="R9" s="272"/>
      <c r="S9" s="272"/>
      <c r="T9" s="272"/>
      <c r="U9" s="272"/>
      <c r="V9" s="272"/>
      <c r="W9" s="272"/>
      <c r="X9" s="272"/>
      <c r="Y9" s="272"/>
      <c r="Z9" s="272"/>
    </row>
    <row r="10" spans="1:26" ht="16.5" customHeight="1">
      <c r="A10" s="272"/>
      <c r="B10" s="272"/>
      <c r="C10" s="272"/>
      <c r="D10" s="272"/>
      <c r="E10" s="272"/>
      <c r="F10" s="788"/>
      <c r="G10" s="276" t="s">
        <v>511</v>
      </c>
      <c r="H10" s="278"/>
      <c r="I10" s="281">
        <f>$I$4/2*H10</f>
        <v>0</v>
      </c>
      <c r="J10" s="281"/>
      <c r="K10" s="282">
        <f>K$4/2*5*H10</f>
        <v>0</v>
      </c>
      <c r="L10" s="287"/>
      <c r="M10" s="282">
        <f>SUM(I10:L10)</f>
        <v>0</v>
      </c>
      <c r="N10" s="787"/>
      <c r="O10" s="272"/>
      <c r="P10" s="272"/>
      <c r="Q10" s="272"/>
      <c r="R10" s="272"/>
      <c r="S10" s="272"/>
      <c r="T10" s="272"/>
      <c r="U10" s="272"/>
      <c r="V10" s="272"/>
      <c r="W10" s="272"/>
      <c r="X10" s="272"/>
      <c r="Y10" s="272"/>
      <c r="Z10" s="272"/>
    </row>
    <row r="11" spans="1:26" ht="16.5" customHeight="1">
      <c r="A11" s="272"/>
      <c r="B11" s="272"/>
      <c r="C11" s="272"/>
      <c r="D11" s="272"/>
      <c r="E11" s="272"/>
      <c r="F11" s="789" t="s">
        <v>513</v>
      </c>
      <c r="G11" s="276" t="s">
        <v>512</v>
      </c>
      <c r="H11" s="278">
        <v>0</v>
      </c>
      <c r="I11" s="281">
        <f>$I$4*H11</f>
        <v>0</v>
      </c>
      <c r="J11" s="287"/>
      <c r="K11" s="282">
        <f>K$4*5*H11</f>
        <v>0</v>
      </c>
      <c r="L11" s="282">
        <f>H11*M$4*$L$7*5</f>
        <v>0</v>
      </c>
      <c r="M11" s="282">
        <f>SUM(I11:L11)</f>
        <v>0</v>
      </c>
      <c r="N11" s="787"/>
      <c r="O11" s="272"/>
      <c r="P11" s="272"/>
      <c r="Q11" s="272"/>
      <c r="R11" s="272"/>
      <c r="S11" s="272"/>
      <c r="T11" s="272"/>
      <c r="U11" s="272"/>
      <c r="V11" s="272"/>
      <c r="W11" s="272"/>
      <c r="X11" s="272"/>
      <c r="Y11" s="272"/>
      <c r="Z11" s="272"/>
    </row>
    <row r="12" spans="1:26" ht="16.5" customHeight="1">
      <c r="A12" s="272"/>
      <c r="B12" s="272"/>
      <c r="C12" s="272"/>
      <c r="D12" s="272"/>
      <c r="E12" s="272"/>
      <c r="F12" s="788"/>
      <c r="G12" s="276" t="s">
        <v>511</v>
      </c>
      <c r="H12" s="278">
        <v>0</v>
      </c>
      <c r="I12" s="281">
        <f>$I$4/2*H12</f>
        <v>0</v>
      </c>
      <c r="J12" s="287"/>
      <c r="K12" s="282">
        <f>K$4/2*5*H12</f>
        <v>0</v>
      </c>
      <c r="L12" s="282">
        <f>H12*M$5*$L$7*5</f>
        <v>0</v>
      </c>
      <c r="M12" s="282">
        <f>H12*(I12+J12+K12+L12)</f>
        <v>0</v>
      </c>
      <c r="N12" s="787"/>
      <c r="O12" s="272"/>
      <c r="P12" s="272"/>
      <c r="Q12" s="272"/>
      <c r="R12" s="272"/>
      <c r="S12" s="272"/>
      <c r="T12" s="272"/>
      <c r="U12" s="272"/>
      <c r="V12" s="272"/>
      <c r="W12" s="272"/>
      <c r="X12" s="272"/>
      <c r="Y12" s="272"/>
      <c r="Z12" s="272"/>
    </row>
    <row r="13" spans="1:26" ht="16.5" customHeight="1">
      <c r="A13" s="272"/>
      <c r="B13" s="272"/>
      <c r="C13" s="272"/>
      <c r="D13" s="272"/>
      <c r="E13" s="272"/>
      <c r="F13" s="276" t="s">
        <v>528</v>
      </c>
      <c r="G13" s="276"/>
      <c r="H13" s="288">
        <f t="shared" ref="H13:M13" si="0">SUM(H14:H17)</f>
        <v>0</v>
      </c>
      <c r="I13" s="288">
        <f t="shared" si="0"/>
        <v>0</v>
      </c>
      <c r="J13" s="288">
        <f t="shared" si="0"/>
        <v>0</v>
      </c>
      <c r="K13" s="288">
        <f t="shared" si="0"/>
        <v>0</v>
      </c>
      <c r="L13" s="288">
        <f t="shared" si="0"/>
        <v>0</v>
      </c>
      <c r="M13" s="282">
        <f t="shared" si="0"/>
        <v>0</v>
      </c>
      <c r="N13" s="787"/>
      <c r="O13" s="272"/>
      <c r="P13" s="272"/>
      <c r="Q13" s="272"/>
      <c r="R13" s="272"/>
      <c r="S13" s="272"/>
      <c r="T13" s="272"/>
      <c r="U13" s="272"/>
      <c r="V13" s="272"/>
      <c r="W13" s="272"/>
      <c r="X13" s="272"/>
      <c r="Y13" s="272"/>
      <c r="Z13" s="272"/>
    </row>
    <row r="14" spans="1:26" ht="16.5" customHeight="1">
      <c r="A14" s="272"/>
      <c r="B14" s="272"/>
      <c r="C14" s="272"/>
      <c r="D14" s="272"/>
      <c r="E14" s="272"/>
      <c r="F14" s="789" t="s">
        <v>514</v>
      </c>
      <c r="G14" s="276" t="s">
        <v>512</v>
      </c>
      <c r="H14" s="278"/>
      <c r="I14" s="281">
        <f>$I$4*H14</f>
        <v>0</v>
      </c>
      <c r="J14" s="281">
        <f>$J$4*H14</f>
        <v>0</v>
      </c>
      <c r="K14" s="282">
        <f>K$4*7*H14</f>
        <v>0</v>
      </c>
      <c r="L14" s="282">
        <f>H14*L$4*$L$7*7</f>
        <v>0</v>
      </c>
      <c r="M14" s="282">
        <f>SUM(I14:L14)</f>
        <v>0</v>
      </c>
      <c r="N14" s="787"/>
      <c r="O14" s="272"/>
      <c r="P14" s="272"/>
      <c r="Q14" s="272"/>
      <c r="R14" s="272"/>
      <c r="S14" s="272"/>
      <c r="T14" s="272"/>
      <c r="U14" s="272"/>
      <c r="V14" s="272"/>
      <c r="W14" s="272"/>
      <c r="X14" s="272"/>
      <c r="Y14" s="272"/>
      <c r="Z14" s="272"/>
    </row>
    <row r="15" spans="1:26" ht="16.5" customHeight="1">
      <c r="A15" s="272"/>
      <c r="B15" s="272"/>
      <c r="C15" s="272"/>
      <c r="D15" s="272"/>
      <c r="E15" s="272"/>
      <c r="F15" s="788"/>
      <c r="G15" s="276" t="s">
        <v>511</v>
      </c>
      <c r="H15" s="278"/>
      <c r="I15" s="281">
        <f>$I$4/2*H15</f>
        <v>0</v>
      </c>
      <c r="J15" s="281">
        <f>$J$4/2*H15</f>
        <v>0</v>
      </c>
      <c r="K15" s="282">
        <f>K$4/2*7*H15</f>
        <v>0</v>
      </c>
      <c r="L15" s="287"/>
      <c r="M15" s="282">
        <f>SUM(I15:L15)</f>
        <v>0</v>
      </c>
      <c r="N15" s="787"/>
      <c r="O15" s="272"/>
      <c r="P15" s="272"/>
      <c r="Q15" s="272"/>
      <c r="R15" s="272"/>
      <c r="S15" s="272"/>
      <c r="T15" s="272"/>
      <c r="U15" s="272"/>
      <c r="V15" s="272"/>
      <c r="W15" s="272"/>
      <c r="X15" s="272"/>
      <c r="Y15" s="272"/>
      <c r="Z15" s="272"/>
    </row>
    <row r="16" spans="1:26" ht="16.5" customHeight="1">
      <c r="A16" s="272"/>
      <c r="B16" s="272"/>
      <c r="C16" s="272"/>
      <c r="D16" s="272"/>
      <c r="E16" s="272"/>
      <c r="F16" s="789" t="s">
        <v>513</v>
      </c>
      <c r="G16" s="276" t="s">
        <v>512</v>
      </c>
      <c r="H16" s="278">
        <v>0</v>
      </c>
      <c r="I16" s="281">
        <f>$I$4*H16</f>
        <v>0</v>
      </c>
      <c r="J16" s="281">
        <f>$J$4*H16</f>
        <v>0</v>
      </c>
      <c r="K16" s="282">
        <f>K$4*7*H16</f>
        <v>0</v>
      </c>
      <c r="L16" s="282">
        <f>H16*M$4*$L$7*5</f>
        <v>0</v>
      </c>
      <c r="M16" s="282">
        <f>SUM(I16:L16)</f>
        <v>0</v>
      </c>
      <c r="N16" s="787"/>
      <c r="O16" s="272"/>
      <c r="P16" s="272"/>
      <c r="Q16" s="272"/>
      <c r="R16" s="272"/>
      <c r="S16" s="272"/>
      <c r="T16" s="272"/>
      <c r="U16" s="272"/>
      <c r="V16" s="272"/>
      <c r="W16" s="272"/>
      <c r="X16" s="272"/>
      <c r="Y16" s="272"/>
      <c r="Z16" s="272"/>
    </row>
    <row r="17" spans="1:26" ht="16.5" customHeight="1">
      <c r="A17" s="272"/>
      <c r="B17" s="272"/>
      <c r="C17" s="272"/>
      <c r="D17" s="272"/>
      <c r="E17" s="272"/>
      <c r="F17" s="788"/>
      <c r="G17" s="276" t="s">
        <v>511</v>
      </c>
      <c r="H17" s="278">
        <v>0</v>
      </c>
      <c r="I17" s="281">
        <f>$I$4/2*H17</f>
        <v>0</v>
      </c>
      <c r="J17" s="281">
        <f>$J$4/2*H17</f>
        <v>0</v>
      </c>
      <c r="K17" s="282">
        <f>(K$4*7*H17)/2</f>
        <v>0</v>
      </c>
      <c r="L17" s="282">
        <f>H17*M$5*$L$7*5</f>
        <v>0</v>
      </c>
      <c r="M17" s="282">
        <f>SUM(I17:L17)</f>
        <v>0</v>
      </c>
      <c r="N17" s="787"/>
      <c r="O17" s="272"/>
      <c r="P17" s="272"/>
      <c r="Q17" s="272"/>
      <c r="R17" s="272"/>
      <c r="S17" s="272"/>
      <c r="T17" s="272"/>
      <c r="U17" s="272"/>
      <c r="V17" s="272"/>
      <c r="W17" s="272"/>
      <c r="X17" s="272"/>
      <c r="Y17" s="272"/>
      <c r="Z17" s="272"/>
    </row>
    <row r="18" spans="1:26" ht="46.5" customHeight="1">
      <c r="A18" s="272"/>
      <c r="B18" s="272"/>
      <c r="C18" s="272"/>
      <c r="D18" s="272"/>
      <c r="E18" s="272"/>
      <c r="F18" s="276" t="s">
        <v>501</v>
      </c>
      <c r="G18" s="276"/>
      <c r="H18" s="277">
        <f>H8+H13</f>
        <v>0</v>
      </c>
      <c r="I18" s="287"/>
      <c r="J18" s="287"/>
      <c r="K18" s="287"/>
      <c r="L18" s="287"/>
      <c r="M18" s="282">
        <f>M8+M13</f>
        <v>0</v>
      </c>
      <c r="N18" s="788"/>
      <c r="O18" s="272"/>
      <c r="P18" s="272"/>
      <c r="Q18" s="272"/>
      <c r="R18" s="272"/>
      <c r="S18" s="272"/>
      <c r="T18" s="272"/>
      <c r="U18" s="272"/>
      <c r="V18" s="272"/>
      <c r="W18" s="272"/>
      <c r="X18" s="272"/>
      <c r="Y18" s="272"/>
      <c r="Z18" s="272"/>
    </row>
    <row r="19" spans="1:26" ht="16.5" customHeight="1">
      <c r="A19" s="272"/>
      <c r="B19" s="272"/>
      <c r="C19" s="272"/>
      <c r="D19" s="272"/>
      <c r="E19" s="272"/>
      <c r="F19" s="286" t="s">
        <v>510</v>
      </c>
      <c r="G19" s="286"/>
      <c r="H19" s="285"/>
      <c r="I19" s="284"/>
      <c r="J19" s="284"/>
      <c r="K19" s="284"/>
      <c r="L19" s="284"/>
      <c r="M19" s="284"/>
      <c r="N19" s="272"/>
      <c r="O19" s="272"/>
      <c r="P19" s="272"/>
      <c r="Q19" s="272"/>
      <c r="R19" s="272"/>
      <c r="S19" s="272"/>
      <c r="T19" s="272"/>
      <c r="U19" s="272"/>
      <c r="V19" s="272"/>
      <c r="W19" s="272"/>
      <c r="X19" s="272"/>
      <c r="Y19" s="272"/>
      <c r="Z19" s="272"/>
    </row>
    <row r="20" spans="1:26" ht="16.5" customHeight="1">
      <c r="A20" s="272"/>
      <c r="B20" s="272"/>
      <c r="C20" s="272"/>
      <c r="D20" s="272" t="s">
        <v>509</v>
      </c>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1:26" ht="50.25" customHeight="1">
      <c r="A21" s="272"/>
      <c r="B21" s="272"/>
      <c r="C21" s="272"/>
      <c r="D21" s="272"/>
      <c r="E21" s="272"/>
      <c r="F21" s="276"/>
      <c r="G21" s="276"/>
      <c r="H21" s="276" t="s">
        <v>506</v>
      </c>
      <c r="I21" s="283" t="s">
        <v>508</v>
      </c>
      <c r="J21" s="276" t="s">
        <v>501</v>
      </c>
      <c r="K21" s="792" t="s">
        <v>214</v>
      </c>
      <c r="L21" s="791"/>
      <c r="M21" s="785"/>
      <c r="N21" s="279" t="s">
        <v>503</v>
      </c>
      <c r="O21" s="272"/>
      <c r="P21" s="272"/>
      <c r="Q21" s="272"/>
      <c r="R21" s="272"/>
      <c r="S21" s="272"/>
      <c r="T21" s="272"/>
      <c r="U21" s="272"/>
      <c r="V21" s="272"/>
      <c r="W21" s="272"/>
      <c r="X21" s="272"/>
      <c r="Y21" s="272"/>
      <c r="Z21" s="272"/>
    </row>
    <row r="22" spans="1:26" ht="16.5" customHeight="1">
      <c r="A22" s="272"/>
      <c r="B22" s="272"/>
      <c r="C22" s="272"/>
      <c r="D22" s="272"/>
      <c r="E22" s="272"/>
      <c r="F22" s="276" t="s">
        <v>530</v>
      </c>
      <c r="G22" s="281"/>
      <c r="H22" s="278">
        <v>31</v>
      </c>
      <c r="I22" s="282">
        <v>21500</v>
      </c>
      <c r="J22" s="280">
        <f>H22*I22</f>
        <v>666500</v>
      </c>
      <c r="K22" s="793"/>
      <c r="L22" s="791"/>
      <c r="M22" s="785"/>
      <c r="N22" s="789"/>
      <c r="O22" s="272"/>
      <c r="P22" s="272"/>
      <c r="Q22" s="272"/>
      <c r="R22" s="272"/>
      <c r="S22" s="272"/>
      <c r="T22" s="272"/>
      <c r="U22" s="272"/>
      <c r="V22" s="272"/>
      <c r="W22" s="272"/>
      <c r="X22" s="272"/>
      <c r="Y22" s="272"/>
      <c r="Z22" s="272"/>
    </row>
    <row r="23" spans="1:26" ht="16.5" customHeight="1">
      <c r="A23" s="272"/>
      <c r="B23" s="272"/>
      <c r="C23" s="272"/>
      <c r="D23" s="272"/>
      <c r="E23" s="272"/>
      <c r="F23" s="276" t="s">
        <v>531</v>
      </c>
      <c r="G23" s="281"/>
      <c r="H23" s="278">
        <v>31</v>
      </c>
      <c r="I23" s="282">
        <v>21500</v>
      </c>
      <c r="J23" s="280">
        <f>H23*I23</f>
        <v>666500</v>
      </c>
      <c r="K23" s="793"/>
      <c r="L23" s="791"/>
      <c r="M23" s="785"/>
      <c r="N23" s="787"/>
      <c r="O23" s="272"/>
      <c r="P23" s="272"/>
      <c r="Q23" s="272"/>
      <c r="R23" s="272"/>
      <c r="S23" s="272"/>
      <c r="T23" s="272"/>
      <c r="U23" s="272"/>
      <c r="V23" s="272"/>
      <c r="W23" s="272"/>
      <c r="X23" s="272"/>
      <c r="Y23" s="272"/>
      <c r="Z23" s="272"/>
    </row>
    <row r="24" spans="1:26" ht="16.5" customHeight="1">
      <c r="A24" s="272"/>
      <c r="B24" s="272"/>
      <c r="C24" s="272"/>
      <c r="D24" s="272"/>
      <c r="E24" s="272"/>
      <c r="F24" s="281" t="s">
        <v>501</v>
      </c>
      <c r="G24" s="281"/>
      <c r="H24" s="282">
        <f>SUM(H22:H23)</f>
        <v>62</v>
      </c>
      <c r="I24" s="281"/>
      <c r="J24" s="280">
        <f>SUM(J22:J23)</f>
        <v>1333000</v>
      </c>
      <c r="K24" s="793"/>
      <c r="L24" s="791"/>
      <c r="M24" s="785"/>
      <c r="N24" s="788"/>
      <c r="O24" s="272"/>
      <c r="P24" s="272"/>
      <c r="Q24" s="272"/>
      <c r="R24" s="272"/>
      <c r="S24" s="272"/>
      <c r="T24" s="272"/>
      <c r="U24" s="272"/>
      <c r="V24" s="272"/>
      <c r="W24" s="272"/>
      <c r="X24" s="272"/>
      <c r="Y24" s="272"/>
      <c r="Z24" s="272"/>
    </row>
    <row r="25" spans="1:26" ht="16.5" customHeight="1">
      <c r="A25" s="27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row>
    <row r="26" spans="1:26" ht="16.5" customHeight="1">
      <c r="A26" s="272"/>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row>
    <row r="27" spans="1:26" ht="16.5" customHeight="1">
      <c r="A27" s="272"/>
      <c r="B27" s="272"/>
      <c r="C27" s="272"/>
      <c r="D27" s="272" t="s">
        <v>507</v>
      </c>
      <c r="E27" s="272"/>
      <c r="F27" s="272"/>
      <c r="G27" s="272"/>
      <c r="H27" s="272"/>
      <c r="I27" s="272"/>
      <c r="J27" s="272"/>
      <c r="K27" s="272"/>
      <c r="L27" s="272"/>
      <c r="M27" s="272"/>
      <c r="N27" s="272"/>
      <c r="O27" s="272"/>
      <c r="P27" s="272"/>
      <c r="Q27" s="272"/>
      <c r="R27" s="272"/>
      <c r="S27" s="272"/>
      <c r="T27" s="272"/>
      <c r="U27" s="272"/>
      <c r="V27" s="272"/>
      <c r="W27" s="272"/>
      <c r="X27" s="272"/>
      <c r="Y27" s="272"/>
      <c r="Z27" s="272"/>
    </row>
    <row r="28" spans="1:26" ht="16.5" customHeight="1">
      <c r="A28" s="272"/>
      <c r="B28" s="272"/>
      <c r="C28" s="272"/>
      <c r="D28" s="272"/>
      <c r="E28" s="272"/>
      <c r="F28" s="276"/>
      <c r="G28" s="276"/>
      <c r="H28" s="276" t="s">
        <v>506</v>
      </c>
      <c r="I28" s="276" t="s">
        <v>505</v>
      </c>
      <c r="J28" s="276" t="s">
        <v>501</v>
      </c>
      <c r="K28" s="792" t="s">
        <v>504</v>
      </c>
      <c r="L28" s="791"/>
      <c r="M28" s="785"/>
      <c r="N28" s="279" t="s">
        <v>503</v>
      </c>
      <c r="O28" s="272"/>
      <c r="P28" s="272"/>
      <c r="Q28" s="272"/>
      <c r="R28" s="272"/>
      <c r="S28" s="272"/>
      <c r="T28" s="272"/>
      <c r="U28" s="272"/>
      <c r="V28" s="272"/>
      <c r="W28" s="272"/>
      <c r="X28" s="272"/>
      <c r="Y28" s="272"/>
      <c r="Z28" s="272"/>
    </row>
    <row r="29" spans="1:26" ht="16.5" customHeight="1">
      <c r="A29" s="272"/>
      <c r="B29" s="272"/>
      <c r="C29" s="272"/>
      <c r="D29" s="272"/>
      <c r="E29" s="272"/>
      <c r="F29" s="276" t="s">
        <v>530</v>
      </c>
      <c r="G29" s="276"/>
      <c r="H29" s="278">
        <v>1</v>
      </c>
      <c r="I29" s="278">
        <v>6000</v>
      </c>
      <c r="J29" s="277">
        <f>H29*I29</f>
        <v>6000</v>
      </c>
      <c r="K29" s="790"/>
      <c r="L29" s="791"/>
      <c r="M29" s="785"/>
      <c r="N29" s="794" t="s">
        <v>502</v>
      </c>
      <c r="O29" s="272"/>
      <c r="P29" s="272"/>
      <c r="Q29" s="272"/>
      <c r="R29" s="272"/>
      <c r="S29" s="272"/>
      <c r="T29" s="272"/>
      <c r="U29" s="272"/>
      <c r="V29" s="272"/>
      <c r="W29" s="272"/>
      <c r="X29" s="272"/>
      <c r="Y29" s="272"/>
      <c r="Z29" s="272"/>
    </row>
    <row r="30" spans="1:26" ht="16.5" customHeight="1">
      <c r="A30" s="272"/>
      <c r="B30" s="272"/>
      <c r="C30" s="272"/>
      <c r="D30" s="272"/>
      <c r="E30" s="272"/>
      <c r="F30" s="276" t="s">
        <v>531</v>
      </c>
      <c r="G30" s="276"/>
      <c r="H30" s="278">
        <v>0</v>
      </c>
      <c r="I30" s="278">
        <v>0</v>
      </c>
      <c r="J30" s="277">
        <f>H30*I30</f>
        <v>0</v>
      </c>
      <c r="K30" s="792"/>
      <c r="L30" s="791"/>
      <c r="M30" s="785"/>
      <c r="N30" s="787"/>
      <c r="O30" s="272"/>
      <c r="P30" s="272"/>
      <c r="Q30" s="272"/>
      <c r="R30" s="272"/>
      <c r="S30" s="272"/>
      <c r="T30" s="272"/>
      <c r="U30" s="272"/>
      <c r="V30" s="272"/>
      <c r="W30" s="272"/>
      <c r="X30" s="272"/>
      <c r="Y30" s="272"/>
      <c r="Z30" s="272"/>
    </row>
    <row r="31" spans="1:26" ht="62.25" customHeight="1">
      <c r="A31" s="272"/>
      <c r="B31" s="272"/>
      <c r="C31" s="272"/>
      <c r="D31" s="272"/>
      <c r="E31" s="272"/>
      <c r="F31" s="276" t="s">
        <v>501</v>
      </c>
      <c r="G31" s="276"/>
      <c r="H31" s="277">
        <f>SUM(H29:H30)</f>
        <v>1</v>
      </c>
      <c r="I31" s="276"/>
      <c r="J31" s="275">
        <f>SUM(J29:J30)</f>
        <v>6000</v>
      </c>
      <c r="K31" s="792"/>
      <c r="L31" s="791"/>
      <c r="M31" s="785"/>
      <c r="N31" s="788"/>
      <c r="O31" s="272"/>
      <c r="P31" s="272"/>
      <c r="Q31" s="272"/>
      <c r="R31" s="272"/>
      <c r="S31" s="272"/>
      <c r="T31" s="272"/>
      <c r="U31" s="272"/>
      <c r="V31" s="272"/>
      <c r="W31" s="272"/>
      <c r="X31" s="272"/>
      <c r="Y31" s="272"/>
      <c r="Z31" s="272"/>
    </row>
    <row r="32" spans="1:26" ht="16.5"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row>
    <row r="33" spans="1:26" ht="16.5" customHeight="1">
      <c r="A33" s="272"/>
      <c r="B33" s="272"/>
      <c r="C33" s="272"/>
      <c r="D33" s="274" t="s">
        <v>500</v>
      </c>
      <c r="E33" s="274"/>
      <c r="F33" s="272"/>
      <c r="G33" s="272"/>
      <c r="H33" s="272"/>
      <c r="I33" s="272"/>
      <c r="J33" s="272"/>
      <c r="K33" s="272"/>
      <c r="L33" s="272"/>
      <c r="M33" s="272"/>
      <c r="N33" s="272"/>
      <c r="O33" s="272"/>
      <c r="P33" s="272"/>
      <c r="Q33" s="272"/>
      <c r="R33" s="272"/>
      <c r="S33" s="272"/>
      <c r="T33" s="272"/>
      <c r="U33" s="272"/>
      <c r="V33" s="272"/>
      <c r="W33" s="272"/>
      <c r="X33" s="272"/>
      <c r="Y33" s="272"/>
      <c r="Z33" s="272"/>
    </row>
    <row r="34" spans="1:26" ht="16.5" customHeight="1">
      <c r="A34" s="272"/>
      <c r="B34" s="272"/>
      <c r="C34" s="272"/>
      <c r="D34" s="273" t="s">
        <v>499</v>
      </c>
      <c r="E34" s="273"/>
      <c r="F34" s="272"/>
      <c r="G34" s="272"/>
      <c r="H34" s="272"/>
      <c r="I34" s="272"/>
      <c r="J34" s="272"/>
      <c r="K34" s="272"/>
      <c r="L34" s="272"/>
      <c r="M34" s="272"/>
      <c r="N34" s="272"/>
      <c r="O34" s="272"/>
      <c r="P34" s="272"/>
      <c r="Q34" s="272"/>
      <c r="R34" s="272"/>
      <c r="S34" s="272"/>
      <c r="T34" s="272"/>
      <c r="U34" s="272"/>
      <c r="V34" s="272"/>
      <c r="W34" s="272"/>
      <c r="X34" s="272"/>
      <c r="Y34" s="272"/>
      <c r="Z34" s="272"/>
    </row>
    <row r="35" spans="1:26" ht="16.5" customHeight="1">
      <c r="A35" s="272"/>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row>
    <row r="36" spans="1:26" ht="16.5" customHeight="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row>
    <row r="37" spans="1:26" ht="16.5" customHeight="1">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row>
    <row r="38" spans="1:26" ht="16.5" customHeight="1">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row>
    <row r="39" spans="1:26" ht="16.5" customHeight="1">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row>
    <row r="40" spans="1:26" ht="16.5" customHeight="1">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row>
    <row r="41" spans="1:26" ht="16.5" customHeight="1">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row>
    <row r="42" spans="1:26" ht="16.5"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row>
    <row r="43" spans="1:26" ht="16.5" customHeight="1">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row>
    <row r="44" spans="1:26" ht="16.5" customHeight="1">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row>
    <row r="45" spans="1:26" ht="16.5" customHeight="1">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row>
    <row r="46" spans="1:26" ht="16.5" customHeight="1">
      <c r="A46" s="272"/>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row>
    <row r="47" spans="1:26" ht="16.5" customHeight="1">
      <c r="A47" s="272"/>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row>
    <row r="48" spans="1:26" ht="16.5" customHeight="1">
      <c r="A48" s="272"/>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row>
    <row r="49" spans="1:26" ht="16.5" customHeight="1">
      <c r="A49" s="272"/>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row>
    <row r="50" spans="1:26" ht="16.5" customHeight="1">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row>
    <row r="51" spans="1:26" ht="16.5" customHeight="1">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row>
    <row r="52" spans="1:26" ht="16.5" customHeight="1">
      <c r="A52" s="272"/>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row>
    <row r="53" spans="1:26" ht="16.5" customHeight="1">
      <c r="A53" s="272"/>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row>
    <row r="54" spans="1:26" ht="16.5" customHeight="1">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row>
    <row r="55" spans="1:26" ht="16.5" customHeight="1">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row>
    <row r="56" spans="1:26" ht="16.5" customHeight="1">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row>
    <row r="57" spans="1:26" ht="16.5" customHeight="1">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row>
    <row r="58" spans="1:26" ht="16.5" customHeight="1">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row>
    <row r="59" spans="1:26" ht="16.5" customHeight="1">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row>
    <row r="60" spans="1:26" ht="16.5" customHeight="1">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row>
    <row r="61" spans="1:26" ht="16.5" customHeight="1">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row>
    <row r="62" spans="1:26" ht="16.5" customHeight="1">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row>
    <row r="63" spans="1:26" ht="16.5" customHeight="1">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row>
    <row r="64" spans="1:26" ht="16.5" customHeight="1">
      <c r="A64" s="272"/>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row>
    <row r="65" spans="1:26" ht="16.5" customHeight="1">
      <c r="A65" s="272"/>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row>
    <row r="66" spans="1:26" ht="16.5" customHeight="1">
      <c r="A66" s="272"/>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row>
    <row r="67" spans="1:26" ht="16.5" customHeight="1">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row>
    <row r="68" spans="1:26" ht="16.5" customHeight="1">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row>
    <row r="69" spans="1:26" ht="16.5" customHeight="1">
      <c r="A69" s="272"/>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row>
    <row r="70" spans="1:26" ht="16.5" customHeight="1">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row>
    <row r="71" spans="1:26" ht="16.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row>
    <row r="72" spans="1:26" ht="16.5" customHeight="1">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row>
    <row r="73" spans="1:26" ht="16.5" customHeight="1">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row>
    <row r="74" spans="1:26" ht="16.5" customHeight="1">
      <c r="A74" s="272"/>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row>
    <row r="75" spans="1:26" ht="16.5" customHeight="1">
      <c r="A75" s="272"/>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row>
    <row r="76" spans="1:26" ht="16.5" customHeight="1">
      <c r="A76" s="272"/>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row>
    <row r="77" spans="1:26" ht="16.5" customHeight="1">
      <c r="A77" s="272"/>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row>
    <row r="78" spans="1:26" ht="16.5" customHeight="1">
      <c r="A78" s="272"/>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row>
    <row r="79" spans="1:26" ht="16.5" customHeight="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row>
    <row r="80" spans="1:26" ht="16.5" customHeight="1">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1:26" ht="16.5" customHeight="1">
      <c r="A81" s="272"/>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row>
    <row r="82" spans="1:26" ht="16.5" customHeight="1">
      <c r="A82" s="272"/>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row>
    <row r="83" spans="1:26" ht="16.5" customHeight="1">
      <c r="A83" s="272"/>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row>
    <row r="84" spans="1:26" ht="16.5" customHeight="1">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row>
    <row r="85" spans="1:26" ht="16.5" customHeight="1">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row>
    <row r="86" spans="1:26" ht="16.5" customHeight="1">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row>
    <row r="87" spans="1:26" ht="16.5" customHeight="1">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row>
    <row r="88" spans="1:26" ht="16.5" customHeight="1">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row>
    <row r="89" spans="1:26" ht="16.5" customHeight="1">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row>
    <row r="90" spans="1:26" ht="16.5" customHeight="1">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row>
    <row r="91" spans="1:26" ht="16.5" customHeight="1">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row>
    <row r="92" spans="1:26" ht="16.5" customHeight="1">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row>
    <row r="93" spans="1:26" ht="16.5" customHeight="1">
      <c r="A93" s="272"/>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row>
    <row r="94" spans="1:26" ht="16.5" customHeight="1">
      <c r="A94" s="272"/>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row>
    <row r="95" spans="1:26" ht="16.5" customHeight="1">
      <c r="A95" s="272"/>
      <c r="B95" s="272"/>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row>
    <row r="96" spans="1:26" ht="16.5" customHeight="1">
      <c r="A96" s="272"/>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row>
    <row r="97" spans="1:26" ht="16.5" customHeight="1">
      <c r="A97" s="272"/>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row>
    <row r="98" spans="1:26" ht="16.5" customHeight="1">
      <c r="A98" s="272"/>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row>
    <row r="99" spans="1:26" ht="16.5" customHeight="1">
      <c r="A99" s="272"/>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row>
    <row r="100" spans="1:26" ht="16.5" customHeight="1">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row>
    <row r="101" spans="1:26" ht="16.5" customHeight="1">
      <c r="A101" s="272"/>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row>
    <row r="102" spans="1:26" ht="16.5" customHeight="1">
      <c r="A102" s="272"/>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row>
    <row r="103" spans="1:26" ht="16.5" customHeight="1">
      <c r="A103" s="272"/>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row>
    <row r="104" spans="1:26" ht="16.5" customHeight="1">
      <c r="A104" s="272"/>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row>
    <row r="105" spans="1:26" ht="16.5" customHeight="1">
      <c r="A105" s="272"/>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row>
    <row r="106" spans="1:26" ht="16.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row>
    <row r="107" spans="1:26" ht="16.5" customHeight="1">
      <c r="A107" s="272"/>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row>
    <row r="108" spans="1:26" ht="16.5" customHeight="1">
      <c r="A108" s="272"/>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row>
    <row r="109" spans="1:26" ht="16.5" customHeight="1">
      <c r="A109" s="272"/>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row>
    <row r="110" spans="1:26" ht="16.5" customHeight="1">
      <c r="A110" s="272"/>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row>
    <row r="111" spans="1:26" ht="16.5" customHeight="1">
      <c r="A111" s="272"/>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row>
    <row r="112" spans="1:26" ht="16.5" customHeight="1">
      <c r="A112" s="272"/>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row>
    <row r="113" spans="1:26" ht="16.5" customHeight="1">
      <c r="A113" s="272"/>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row>
    <row r="114" spans="1:26" ht="16.5" customHeight="1">
      <c r="A114" s="272"/>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row>
    <row r="115" spans="1:26" ht="16.5" customHeight="1">
      <c r="A115" s="272"/>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row>
    <row r="116" spans="1:26" ht="16.5" customHeight="1">
      <c r="A116" s="272"/>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row>
    <row r="117" spans="1:26" ht="16.5" customHeight="1">
      <c r="A117" s="272"/>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row>
    <row r="118" spans="1:26" ht="16.5" customHeight="1">
      <c r="A118" s="272"/>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row>
    <row r="119" spans="1:26" ht="16.5" customHeight="1">
      <c r="A119" s="272"/>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row>
    <row r="120" spans="1:26" ht="16.5" customHeight="1">
      <c r="A120" s="272"/>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row>
    <row r="121" spans="1:26" ht="16.5" customHeight="1">
      <c r="A121" s="272"/>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row>
    <row r="122" spans="1:26" ht="16.5" customHeight="1">
      <c r="A122" s="272"/>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row>
    <row r="123" spans="1:26" ht="16.5" customHeight="1">
      <c r="A123" s="272"/>
      <c r="B123" s="272"/>
      <c r="C123" s="272"/>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row>
    <row r="124" spans="1:26" ht="16.5" customHeight="1">
      <c r="A124" s="272"/>
      <c r="B124" s="272"/>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row>
    <row r="125" spans="1:26" ht="16.5" customHeight="1">
      <c r="A125" s="272"/>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row>
    <row r="126" spans="1:26" ht="16.5" customHeight="1">
      <c r="A126" s="272"/>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row>
    <row r="127" spans="1:26" ht="16.5" customHeight="1">
      <c r="A127" s="272"/>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row>
    <row r="128" spans="1:26" ht="16.5" customHeight="1">
      <c r="A128" s="272"/>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row>
    <row r="129" spans="1:26" ht="16.5" customHeight="1">
      <c r="A129" s="272"/>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row>
    <row r="130" spans="1:26" ht="16.5" customHeight="1">
      <c r="A130" s="272"/>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row>
    <row r="131" spans="1:26" ht="16.5" customHeight="1">
      <c r="A131" s="272"/>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row>
    <row r="132" spans="1:26" ht="16.5" customHeight="1">
      <c r="A132" s="272"/>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row>
    <row r="133" spans="1:26" ht="16.5" customHeight="1">
      <c r="A133" s="272"/>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row>
    <row r="134" spans="1:26" ht="16.5" customHeight="1">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row>
    <row r="135" spans="1:26" ht="16.5" customHeight="1">
      <c r="A135" s="272"/>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row>
    <row r="136" spans="1:26" ht="16.5" customHeight="1">
      <c r="A136" s="272"/>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row>
    <row r="137" spans="1:26" ht="16.5" customHeight="1">
      <c r="A137" s="272"/>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row>
    <row r="138" spans="1:26" ht="16.5" customHeight="1">
      <c r="A138" s="272"/>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row>
    <row r="139" spans="1:26" ht="16.5" customHeight="1">
      <c r="A139" s="272"/>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row>
    <row r="140" spans="1:26" ht="16.5" customHeight="1">
      <c r="A140" s="272"/>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row>
    <row r="141" spans="1:26" ht="16.5" customHeight="1">
      <c r="A141" s="272"/>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row>
    <row r="142" spans="1:26" ht="16.5" customHeight="1">
      <c r="A142" s="272"/>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row>
    <row r="143" spans="1:26" ht="16.5" customHeight="1">
      <c r="A143" s="272"/>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row>
    <row r="144" spans="1:26" ht="16.5" customHeight="1">
      <c r="A144" s="272"/>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row>
    <row r="145" spans="1:26" ht="16.5" customHeight="1">
      <c r="A145" s="272"/>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row>
    <row r="146" spans="1:26" ht="16.5" customHeight="1">
      <c r="A146" s="272"/>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row>
    <row r="147" spans="1:26" ht="16.5" customHeight="1">
      <c r="A147" s="272"/>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row>
    <row r="148" spans="1:26" ht="16.5" customHeight="1">
      <c r="A148" s="272"/>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row>
    <row r="149" spans="1:26" ht="16.5" customHeight="1">
      <c r="A149" s="272"/>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row>
    <row r="150" spans="1:26" ht="16.5" customHeight="1">
      <c r="A150" s="272"/>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row>
    <row r="151" spans="1:26" ht="16.5" customHeight="1">
      <c r="A151" s="272"/>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row>
    <row r="152" spans="1:26" ht="16.5" customHeight="1">
      <c r="A152" s="272"/>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row>
    <row r="153" spans="1:26" ht="16.5" customHeight="1">
      <c r="A153" s="272"/>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row>
    <row r="154" spans="1:26" ht="16.5" customHeight="1">
      <c r="A154" s="272"/>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row>
    <row r="155" spans="1:26" ht="16.5" customHeight="1">
      <c r="A155" s="272"/>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row>
    <row r="156" spans="1:26" ht="16.5" customHeight="1">
      <c r="A156" s="272"/>
      <c r="B156" s="272"/>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row>
    <row r="157" spans="1:26" ht="16.5" customHeight="1">
      <c r="A157" s="272"/>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row>
    <row r="158" spans="1:26" ht="16.5" customHeight="1">
      <c r="A158" s="272"/>
      <c r="B158" s="272"/>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row>
    <row r="159" spans="1:26" ht="16.5" customHeight="1">
      <c r="A159" s="272"/>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row>
    <row r="160" spans="1:26" ht="16.5" customHeight="1">
      <c r="A160" s="272"/>
      <c r="B160" s="272"/>
      <c r="C160" s="272"/>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row>
    <row r="161" spans="1:26" ht="16.5" customHeight="1">
      <c r="A161" s="272"/>
      <c r="B161" s="272"/>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row>
    <row r="162" spans="1:26" ht="16.5" customHeight="1">
      <c r="A162" s="272"/>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row>
    <row r="163" spans="1:26" ht="16.5" customHeight="1">
      <c r="A163" s="272"/>
      <c r="B163" s="272"/>
      <c r="C163" s="272"/>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row>
    <row r="164" spans="1:26" ht="16.5" customHeight="1">
      <c r="A164" s="272"/>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row>
    <row r="165" spans="1:26" ht="16.5" customHeight="1">
      <c r="A165" s="272"/>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row>
    <row r="166" spans="1:26" ht="16.5" customHeight="1">
      <c r="A166" s="272"/>
      <c r="B166" s="272"/>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row>
    <row r="167" spans="1:26" ht="16.5" customHeight="1">
      <c r="A167" s="272"/>
      <c r="B167" s="272"/>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row>
    <row r="168" spans="1:26" ht="16.5" customHeight="1">
      <c r="A168" s="272"/>
      <c r="B168" s="272"/>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row>
    <row r="169" spans="1:26" ht="16.5" customHeight="1">
      <c r="A169" s="272"/>
      <c r="B169" s="27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row>
    <row r="170" spans="1:26" ht="16.5" customHeight="1">
      <c r="A170" s="272"/>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row>
    <row r="171" spans="1:26" ht="16.5" customHeight="1">
      <c r="A171" s="272"/>
      <c r="B171" s="272"/>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row>
    <row r="172" spans="1:26" ht="16.5" customHeight="1">
      <c r="A172" s="272"/>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row>
    <row r="173" spans="1:26" ht="16.5" customHeight="1">
      <c r="A173" s="272"/>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row>
    <row r="174" spans="1:26" ht="16.5" customHeight="1">
      <c r="A174" s="272"/>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row>
    <row r="175" spans="1:26" ht="16.5" customHeight="1">
      <c r="A175" s="272"/>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row>
    <row r="176" spans="1:26" ht="16.5" customHeight="1">
      <c r="A176" s="272"/>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row>
    <row r="177" spans="1:26" ht="16.5" customHeight="1">
      <c r="A177" s="272"/>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row>
    <row r="178" spans="1:26" ht="16.5" customHeight="1">
      <c r="A178" s="272"/>
      <c r="B178" s="272"/>
      <c r="C178" s="272"/>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row>
    <row r="179" spans="1:26" ht="16.5" customHeight="1">
      <c r="A179" s="272"/>
      <c r="B179" s="272"/>
      <c r="C179" s="272"/>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row>
    <row r="180" spans="1:26" ht="16.5" customHeight="1">
      <c r="A180" s="272"/>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row>
    <row r="181" spans="1:26" ht="16.5" customHeight="1">
      <c r="A181" s="272"/>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row>
    <row r="182" spans="1:26" ht="16.5" customHeight="1">
      <c r="A182" s="272"/>
      <c r="B182" s="272"/>
      <c r="C182" s="272"/>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row>
    <row r="183" spans="1:26" ht="16.5" customHeight="1">
      <c r="A183" s="272"/>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row>
    <row r="184" spans="1:26" ht="16.5" customHeight="1">
      <c r="A184" s="272"/>
      <c r="B184" s="272"/>
      <c r="C184" s="272"/>
      <c r="D184" s="272"/>
      <c r="E184" s="272"/>
      <c r="F184" s="272"/>
      <c r="G184" s="272"/>
      <c r="H184" s="272"/>
      <c r="I184" s="272"/>
      <c r="J184" s="272"/>
      <c r="K184" s="272"/>
      <c r="L184" s="272"/>
      <c r="M184" s="272"/>
      <c r="N184" s="272"/>
      <c r="O184" s="272"/>
      <c r="P184" s="272"/>
      <c r="Q184" s="272"/>
      <c r="R184" s="272"/>
      <c r="S184" s="272"/>
      <c r="T184" s="272"/>
      <c r="U184" s="272"/>
      <c r="V184" s="272"/>
      <c r="W184" s="272"/>
      <c r="X184" s="272"/>
      <c r="Y184" s="272"/>
      <c r="Z184" s="272"/>
    </row>
    <row r="185" spans="1:26" ht="16.5" customHeight="1">
      <c r="A185" s="272"/>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row>
    <row r="186" spans="1:26" ht="16.5" customHeight="1">
      <c r="A186" s="272"/>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row>
    <row r="187" spans="1:26" ht="16.5" customHeight="1">
      <c r="A187" s="272"/>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row>
    <row r="188" spans="1:26" ht="16.5" customHeight="1">
      <c r="A188" s="272"/>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row>
    <row r="189" spans="1:26" ht="16.5" customHeight="1">
      <c r="A189" s="272"/>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row>
    <row r="190" spans="1:26" ht="16.5" customHeight="1">
      <c r="A190" s="272"/>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row>
    <row r="191" spans="1:26" ht="16.5" customHeight="1">
      <c r="A191" s="272"/>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row>
    <row r="192" spans="1:26" ht="16.5" customHeight="1">
      <c r="A192" s="272"/>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row>
    <row r="193" spans="1:26" ht="16.5" customHeight="1">
      <c r="A193" s="272"/>
      <c r="B193" s="272"/>
      <c r="C193" s="272"/>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row>
    <row r="194" spans="1:26" ht="16.5" customHeight="1">
      <c r="A194" s="272"/>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row>
    <row r="195" spans="1:26" ht="16.5" customHeight="1">
      <c r="A195" s="272"/>
      <c r="B195" s="272"/>
      <c r="C195" s="272"/>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row>
    <row r="196" spans="1:26" ht="16.5" customHeight="1">
      <c r="A196" s="272"/>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row>
    <row r="197" spans="1:26" ht="16.5" customHeight="1">
      <c r="A197" s="272"/>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row>
    <row r="198" spans="1:26" ht="16.5" customHeight="1">
      <c r="A198" s="272"/>
      <c r="B198" s="272"/>
      <c r="C198" s="272"/>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row>
    <row r="199" spans="1:26" ht="16.5" customHeight="1">
      <c r="A199" s="272"/>
      <c r="B199" s="272"/>
      <c r="C199" s="272"/>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row>
    <row r="200" spans="1:26" ht="16.5" customHeight="1">
      <c r="A200" s="272"/>
      <c r="B200" s="272"/>
      <c r="C200" s="272"/>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row>
    <row r="201" spans="1:26" ht="16.5" customHeight="1">
      <c r="A201" s="272"/>
      <c r="B201" s="272"/>
      <c r="C201" s="272"/>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row>
    <row r="202" spans="1:26" ht="16.5" customHeight="1">
      <c r="A202" s="272"/>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row>
    <row r="203" spans="1:26" ht="16.5" customHeight="1">
      <c r="A203" s="272"/>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row>
    <row r="204" spans="1:26" ht="16.5" customHeight="1">
      <c r="A204" s="272"/>
      <c r="B204" s="272"/>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row>
    <row r="205" spans="1:26" ht="16.5" customHeight="1">
      <c r="A205" s="272"/>
      <c r="B205" s="272"/>
      <c r="C205" s="272"/>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row>
    <row r="206" spans="1:26" ht="16.5" customHeight="1">
      <c r="A206" s="272"/>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row>
    <row r="207" spans="1:26" ht="16.5" customHeight="1">
      <c r="A207" s="272"/>
      <c r="B207" s="272"/>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row>
    <row r="208" spans="1:26" ht="16.5" customHeight="1">
      <c r="A208" s="272"/>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row>
    <row r="209" spans="1:26" ht="16.5" customHeight="1">
      <c r="A209" s="272"/>
      <c r="B209" s="272"/>
      <c r="C209" s="272"/>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row>
    <row r="210" spans="1:26" ht="16.5" customHeight="1">
      <c r="A210" s="272"/>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row>
    <row r="211" spans="1:26" ht="16.5" customHeight="1">
      <c r="A211" s="272"/>
      <c r="B211" s="272"/>
      <c r="C211" s="272"/>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row>
    <row r="212" spans="1:26" ht="16.5" customHeight="1">
      <c r="A212" s="272"/>
      <c r="B212" s="272"/>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row>
    <row r="213" spans="1:26" ht="16.5" customHeight="1">
      <c r="A213" s="272"/>
      <c r="B213" s="272"/>
      <c r="C213" s="272"/>
      <c r="D213" s="272"/>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row>
    <row r="214" spans="1:26" ht="16.5" customHeight="1">
      <c r="A214" s="272"/>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row>
    <row r="215" spans="1:26" ht="16.5" customHeight="1">
      <c r="A215" s="272"/>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row>
    <row r="216" spans="1:26" ht="16.5" customHeight="1">
      <c r="A216" s="272"/>
      <c r="B216" s="272"/>
      <c r="C216" s="272"/>
      <c r="D216" s="272"/>
      <c r="E216" s="272"/>
      <c r="F216" s="272"/>
      <c r="G216" s="272"/>
      <c r="H216" s="272"/>
      <c r="I216" s="272"/>
      <c r="J216" s="272"/>
      <c r="K216" s="272"/>
      <c r="L216" s="272"/>
      <c r="M216" s="272"/>
      <c r="N216" s="272"/>
      <c r="O216" s="272"/>
      <c r="P216" s="272"/>
      <c r="Q216" s="272"/>
      <c r="R216" s="272"/>
      <c r="S216" s="272"/>
      <c r="T216" s="272"/>
      <c r="U216" s="272"/>
      <c r="V216" s="272"/>
      <c r="W216" s="272"/>
      <c r="X216" s="272"/>
      <c r="Y216" s="272"/>
      <c r="Z216" s="272"/>
    </row>
    <row r="217" spans="1:26" ht="16.5" customHeight="1">
      <c r="A217" s="272"/>
      <c r="B217" s="272"/>
      <c r="C217" s="272"/>
      <c r="D217" s="272"/>
      <c r="E217" s="272"/>
      <c r="F217" s="272"/>
      <c r="G217" s="272"/>
      <c r="H217" s="272"/>
      <c r="I217" s="272"/>
      <c r="J217" s="272"/>
      <c r="K217" s="272"/>
      <c r="L217" s="272"/>
      <c r="M217" s="272"/>
      <c r="N217" s="272"/>
      <c r="O217" s="272"/>
      <c r="P217" s="272"/>
      <c r="Q217" s="272"/>
      <c r="R217" s="272"/>
      <c r="S217" s="272"/>
      <c r="T217" s="272"/>
      <c r="U217" s="272"/>
      <c r="V217" s="272"/>
      <c r="W217" s="272"/>
      <c r="X217" s="272"/>
      <c r="Y217" s="272"/>
      <c r="Z217" s="272"/>
    </row>
    <row r="218" spans="1:26" ht="16.5" customHeight="1">
      <c r="A218" s="272"/>
      <c r="B218" s="272"/>
      <c r="C218" s="272"/>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row>
    <row r="219" spans="1:26" ht="16.5" customHeight="1">
      <c r="A219" s="272"/>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row>
    <row r="220" spans="1:26" ht="16.5" customHeight="1">
      <c r="A220" s="272"/>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row>
    <row r="221" spans="1:26" ht="16.5" customHeight="1">
      <c r="A221" s="272"/>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row>
    <row r="222" spans="1:26" ht="16.5" customHeight="1">
      <c r="A222" s="272"/>
      <c r="B222" s="272"/>
      <c r="C222" s="272"/>
      <c r="D222" s="272"/>
      <c r="E222" s="272"/>
      <c r="F222" s="272"/>
      <c r="G222" s="272"/>
      <c r="H222" s="272"/>
      <c r="I222" s="272"/>
      <c r="J222" s="272"/>
      <c r="K222" s="272"/>
      <c r="L222" s="272"/>
      <c r="M222" s="272"/>
      <c r="N222" s="272"/>
      <c r="O222" s="272"/>
      <c r="P222" s="272"/>
      <c r="Q222" s="272"/>
      <c r="R222" s="272"/>
      <c r="S222" s="272"/>
      <c r="T222" s="272"/>
      <c r="U222" s="272"/>
      <c r="V222" s="272"/>
      <c r="W222" s="272"/>
      <c r="X222" s="272"/>
      <c r="Y222" s="272"/>
      <c r="Z222" s="272"/>
    </row>
    <row r="223" spans="1:26" ht="16.5" customHeight="1">
      <c r="A223" s="272"/>
      <c r="B223" s="272"/>
      <c r="C223" s="272"/>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row>
    <row r="224" spans="1:26" ht="16.5" customHeight="1">
      <c r="A224" s="272"/>
      <c r="B224" s="272"/>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272"/>
      <c r="Z224" s="272"/>
    </row>
    <row r="225" spans="1:26" ht="16.5" customHeight="1">
      <c r="A225" s="272"/>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row>
    <row r="226" spans="1:26" ht="16.5" customHeight="1">
      <c r="A226" s="272"/>
      <c r="B226" s="272"/>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row>
    <row r="227" spans="1:26" ht="16.5" customHeight="1">
      <c r="A227" s="272"/>
      <c r="B227" s="272"/>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row>
    <row r="228" spans="1:26" ht="16.5" customHeight="1">
      <c r="A228" s="272"/>
      <c r="B228" s="272"/>
      <c r="C228" s="272"/>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row>
    <row r="229" spans="1:26" ht="16.5" customHeight="1">
      <c r="A229" s="272"/>
      <c r="B229" s="272"/>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row>
    <row r="230" spans="1:26" ht="16.5" customHeight="1">
      <c r="A230" s="272"/>
      <c r="B230" s="272"/>
      <c r="C230" s="272"/>
      <c r="D230" s="272"/>
      <c r="E230" s="272"/>
      <c r="F230" s="272"/>
      <c r="G230" s="272"/>
      <c r="H230" s="272"/>
      <c r="I230" s="272"/>
      <c r="J230" s="272"/>
      <c r="K230" s="272"/>
      <c r="L230" s="272"/>
      <c r="M230" s="272"/>
      <c r="N230" s="272"/>
      <c r="O230" s="272"/>
      <c r="P230" s="272"/>
      <c r="Q230" s="272"/>
      <c r="R230" s="272"/>
      <c r="S230" s="272"/>
      <c r="T230" s="272"/>
      <c r="U230" s="272"/>
      <c r="V230" s="272"/>
      <c r="W230" s="272"/>
      <c r="X230" s="272"/>
      <c r="Y230" s="272"/>
      <c r="Z230" s="272"/>
    </row>
    <row r="231" spans="1:26" ht="16.5" customHeight="1">
      <c r="A231" s="272"/>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row>
    <row r="232" spans="1:26" ht="16.5" customHeight="1">
      <c r="A232" s="272"/>
      <c r="B232" s="272"/>
      <c r="C232" s="272"/>
      <c r="D232" s="272"/>
      <c r="E232" s="272"/>
      <c r="F232" s="272"/>
      <c r="G232" s="272"/>
      <c r="H232" s="272"/>
      <c r="I232" s="272"/>
      <c r="J232" s="272"/>
      <c r="K232" s="272"/>
      <c r="L232" s="272"/>
      <c r="M232" s="272"/>
      <c r="N232" s="272"/>
      <c r="O232" s="272"/>
      <c r="P232" s="272"/>
      <c r="Q232" s="272"/>
      <c r="R232" s="272"/>
      <c r="S232" s="272"/>
      <c r="T232" s="272"/>
      <c r="U232" s="272"/>
      <c r="V232" s="272"/>
      <c r="W232" s="272"/>
      <c r="X232" s="272"/>
      <c r="Y232" s="272"/>
      <c r="Z232" s="272"/>
    </row>
    <row r="233" spans="1:26" ht="16.5" customHeight="1">
      <c r="A233" s="272"/>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row>
    <row r="234" spans="1:26" ht="16.5" customHeight="1">
      <c r="A234" s="272"/>
      <c r="B234" s="272"/>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row>
    <row r="235" spans="1:26" ht="16.5" customHeight="1">
      <c r="A235" s="272"/>
      <c r="B235" s="272"/>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row>
    <row r="236" spans="1:26" ht="16.5" customHeight="1">
      <c r="A236" s="272"/>
      <c r="B236" s="272"/>
      <c r="C236" s="272"/>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row>
    <row r="237" spans="1:26" ht="16.5" customHeight="1">
      <c r="A237" s="272"/>
      <c r="B237" s="272"/>
      <c r="C237" s="272"/>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row>
    <row r="238" spans="1:26" ht="16.5" customHeight="1">
      <c r="A238" s="272"/>
      <c r="B238" s="272"/>
      <c r="C238" s="272"/>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row>
    <row r="239" spans="1:26" ht="16.5" customHeight="1">
      <c r="A239" s="272"/>
      <c r="B239" s="272"/>
      <c r="C239" s="272"/>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row>
    <row r="240" spans="1:26" ht="16.5" customHeight="1">
      <c r="A240" s="272"/>
      <c r="B240" s="272"/>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row>
    <row r="241" spans="1:26" ht="16.5" customHeight="1">
      <c r="A241" s="272"/>
      <c r="B241" s="272"/>
      <c r="C241" s="272"/>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row>
    <row r="242" spans="1:26" ht="16.5" customHeight="1">
      <c r="A242" s="272"/>
      <c r="B242" s="272"/>
      <c r="C242" s="272"/>
      <c r="D242" s="272"/>
      <c r="E242" s="272"/>
      <c r="F242" s="272"/>
      <c r="G242" s="272"/>
      <c r="H242" s="272"/>
      <c r="I242" s="272"/>
      <c r="J242" s="272"/>
      <c r="K242" s="272"/>
      <c r="L242" s="272"/>
      <c r="M242" s="272"/>
      <c r="N242" s="272"/>
      <c r="O242" s="272"/>
      <c r="P242" s="272"/>
      <c r="Q242" s="272"/>
      <c r="R242" s="272"/>
      <c r="S242" s="272"/>
      <c r="T242" s="272"/>
      <c r="U242" s="272"/>
      <c r="V242" s="272"/>
      <c r="W242" s="272"/>
      <c r="X242" s="272"/>
      <c r="Y242" s="272"/>
      <c r="Z242" s="272"/>
    </row>
    <row r="243" spans="1:26" ht="16.5" customHeight="1">
      <c r="A243" s="272"/>
      <c r="B243" s="272"/>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row>
    <row r="244" spans="1:26" ht="16.5" customHeight="1">
      <c r="A244" s="272"/>
      <c r="B244" s="272"/>
      <c r="C244" s="272"/>
      <c r="D244" s="272"/>
      <c r="E244" s="272"/>
      <c r="F244" s="272"/>
      <c r="G244" s="272"/>
      <c r="H244" s="272"/>
      <c r="I244" s="272"/>
      <c r="J244" s="272"/>
      <c r="K244" s="272"/>
      <c r="L244" s="272"/>
      <c r="M244" s="272"/>
      <c r="N244" s="272"/>
      <c r="O244" s="272"/>
      <c r="P244" s="272"/>
      <c r="Q244" s="272"/>
      <c r="R244" s="272"/>
      <c r="S244" s="272"/>
      <c r="T244" s="272"/>
      <c r="U244" s="272"/>
      <c r="V244" s="272"/>
      <c r="W244" s="272"/>
      <c r="X244" s="272"/>
      <c r="Y244" s="272"/>
      <c r="Z244" s="272"/>
    </row>
    <row r="245" spans="1:26" ht="16.5" customHeight="1">
      <c r="A245" s="272"/>
      <c r="B245" s="272"/>
      <c r="C245" s="272"/>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row>
    <row r="246" spans="1:26" ht="16.5" customHeight="1">
      <c r="A246" s="272"/>
      <c r="B246" s="272"/>
      <c r="C246" s="272"/>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row>
    <row r="247" spans="1:26" ht="16.5" customHeight="1">
      <c r="A247" s="272"/>
      <c r="B247" s="272"/>
      <c r="C247" s="272"/>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row>
    <row r="248" spans="1:26" ht="16.5" customHeight="1">
      <c r="A248" s="272"/>
      <c r="B248" s="272"/>
      <c r="C248" s="272"/>
      <c r="D248" s="272"/>
      <c r="E248" s="272"/>
      <c r="F248" s="272"/>
      <c r="G248" s="272"/>
      <c r="H248" s="272"/>
      <c r="I248" s="272"/>
      <c r="J248" s="272"/>
      <c r="K248" s="272"/>
      <c r="L248" s="272"/>
      <c r="M248" s="272"/>
      <c r="N248" s="272"/>
      <c r="O248" s="272"/>
      <c r="P248" s="272"/>
      <c r="Q248" s="272"/>
      <c r="R248" s="272"/>
      <c r="S248" s="272"/>
      <c r="T248" s="272"/>
      <c r="U248" s="272"/>
      <c r="V248" s="272"/>
      <c r="W248" s="272"/>
      <c r="X248" s="272"/>
      <c r="Y248" s="272"/>
      <c r="Z248" s="272"/>
    </row>
    <row r="249" spans="1:26" ht="16.5" customHeight="1">
      <c r="A249" s="272"/>
      <c r="B249" s="272"/>
      <c r="C249" s="272"/>
      <c r="D249" s="272"/>
      <c r="E249" s="272"/>
      <c r="F249" s="272"/>
      <c r="G249" s="272"/>
      <c r="H249" s="272"/>
      <c r="I249" s="272"/>
      <c r="J249" s="272"/>
      <c r="K249" s="272"/>
      <c r="L249" s="272"/>
      <c r="M249" s="272"/>
      <c r="N249" s="272"/>
      <c r="O249" s="272"/>
      <c r="P249" s="272"/>
      <c r="Q249" s="272"/>
      <c r="R249" s="272"/>
      <c r="S249" s="272"/>
      <c r="T249" s="272"/>
      <c r="U249" s="272"/>
      <c r="V249" s="272"/>
      <c r="W249" s="272"/>
      <c r="X249" s="272"/>
      <c r="Y249" s="272"/>
      <c r="Z249" s="272"/>
    </row>
    <row r="250" spans="1:26" ht="16.5" customHeight="1">
      <c r="A250" s="272"/>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row>
    <row r="251" spans="1:26" ht="16.5" customHeight="1">
      <c r="A251" s="272"/>
      <c r="B251" s="272"/>
      <c r="C251" s="272"/>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row>
    <row r="252" spans="1:26" ht="16.5" customHeight="1">
      <c r="A252" s="272"/>
      <c r="B252" s="272"/>
      <c r="C252" s="272"/>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row>
    <row r="253" spans="1:26" ht="16.5" customHeight="1">
      <c r="A253" s="272"/>
      <c r="B253" s="272"/>
      <c r="C253" s="272"/>
      <c r="D253" s="272"/>
      <c r="E253" s="272"/>
      <c r="F253" s="272"/>
      <c r="G253" s="272"/>
      <c r="H253" s="272"/>
      <c r="I253" s="272"/>
      <c r="J253" s="272"/>
      <c r="K253" s="272"/>
      <c r="L253" s="272"/>
      <c r="M253" s="272"/>
      <c r="N253" s="272"/>
      <c r="O253" s="272"/>
      <c r="P253" s="272"/>
      <c r="Q253" s="272"/>
      <c r="R253" s="272"/>
      <c r="S253" s="272"/>
      <c r="T253" s="272"/>
      <c r="U253" s="272"/>
      <c r="V253" s="272"/>
      <c r="W253" s="272"/>
      <c r="X253" s="272"/>
      <c r="Y253" s="272"/>
      <c r="Z253" s="272"/>
    </row>
    <row r="254" spans="1:26" ht="16.5" customHeight="1">
      <c r="A254" s="272"/>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row>
    <row r="255" spans="1:26" ht="16.5" customHeight="1">
      <c r="A255" s="272"/>
      <c r="B255" s="272"/>
      <c r="C255" s="272"/>
      <c r="D255" s="272"/>
      <c r="E255" s="272"/>
      <c r="F255" s="272"/>
      <c r="G255" s="272"/>
      <c r="H255" s="272"/>
      <c r="I255" s="272"/>
      <c r="J255" s="272"/>
      <c r="K255" s="272"/>
      <c r="L255" s="272"/>
      <c r="M255" s="272"/>
      <c r="N255" s="272"/>
      <c r="O255" s="272"/>
      <c r="P255" s="272"/>
      <c r="Q255" s="272"/>
      <c r="R255" s="272"/>
      <c r="S255" s="272"/>
      <c r="T255" s="272"/>
      <c r="U255" s="272"/>
      <c r="V255" s="272"/>
      <c r="W255" s="272"/>
      <c r="X255" s="272"/>
      <c r="Y255" s="272"/>
      <c r="Z255" s="272"/>
    </row>
    <row r="256" spans="1:26" ht="16.5" customHeight="1">
      <c r="A256" s="272"/>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c r="Z256" s="272"/>
    </row>
    <row r="257" spans="1:26" ht="16.5" customHeight="1">
      <c r="A257" s="272"/>
      <c r="B257" s="272"/>
      <c r="C257" s="272"/>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row>
    <row r="258" spans="1:26" ht="16.5" customHeight="1">
      <c r="A258" s="272"/>
      <c r="B258" s="272"/>
      <c r="C258" s="272"/>
      <c r="D258" s="272"/>
      <c r="E258" s="272"/>
      <c r="F258" s="272"/>
      <c r="G258" s="272"/>
      <c r="H258" s="272"/>
      <c r="I258" s="272"/>
      <c r="J258" s="272"/>
      <c r="K258" s="272"/>
      <c r="L258" s="272"/>
      <c r="M258" s="272"/>
      <c r="N258" s="272"/>
      <c r="O258" s="272"/>
      <c r="P258" s="272"/>
      <c r="Q258" s="272"/>
      <c r="R258" s="272"/>
      <c r="S258" s="272"/>
      <c r="T258" s="272"/>
      <c r="U258" s="272"/>
      <c r="V258" s="272"/>
      <c r="W258" s="272"/>
      <c r="X258" s="272"/>
      <c r="Y258" s="272"/>
      <c r="Z258" s="272"/>
    </row>
    <row r="259" spans="1:26" ht="16.5" customHeight="1">
      <c r="A259" s="272"/>
      <c r="B259" s="272"/>
      <c r="C259" s="272"/>
      <c r="D259" s="272"/>
      <c r="E259" s="272"/>
      <c r="F259" s="272"/>
      <c r="G259" s="272"/>
      <c r="H259" s="272"/>
      <c r="I259" s="272"/>
      <c r="J259" s="272"/>
      <c r="K259" s="272"/>
      <c r="L259" s="272"/>
      <c r="M259" s="272"/>
      <c r="N259" s="272"/>
      <c r="O259" s="272"/>
      <c r="P259" s="272"/>
      <c r="Q259" s="272"/>
      <c r="R259" s="272"/>
      <c r="S259" s="272"/>
      <c r="T259" s="272"/>
      <c r="U259" s="272"/>
      <c r="V259" s="272"/>
      <c r="W259" s="272"/>
      <c r="X259" s="272"/>
      <c r="Y259" s="272"/>
      <c r="Z259" s="272"/>
    </row>
    <row r="260" spans="1:26" ht="16.5" customHeight="1">
      <c r="A260" s="272"/>
      <c r="B260" s="272"/>
      <c r="C260" s="272"/>
      <c r="D260" s="272"/>
      <c r="E260" s="272"/>
      <c r="F260" s="272"/>
      <c r="G260" s="272"/>
      <c r="H260" s="272"/>
      <c r="I260" s="272"/>
      <c r="J260" s="272"/>
      <c r="K260" s="272"/>
      <c r="L260" s="272"/>
      <c r="M260" s="272"/>
      <c r="N260" s="272"/>
      <c r="O260" s="272"/>
      <c r="P260" s="272"/>
      <c r="Q260" s="272"/>
      <c r="R260" s="272"/>
      <c r="S260" s="272"/>
      <c r="T260" s="272"/>
      <c r="U260" s="272"/>
      <c r="V260" s="272"/>
      <c r="W260" s="272"/>
      <c r="X260" s="272"/>
      <c r="Y260" s="272"/>
      <c r="Z260" s="272"/>
    </row>
    <row r="261" spans="1:26" ht="16.5" customHeight="1">
      <c r="A261" s="272"/>
      <c r="B261" s="272"/>
      <c r="C261" s="272"/>
      <c r="D261" s="272"/>
      <c r="E261" s="272"/>
      <c r="F261" s="272"/>
      <c r="G261" s="272"/>
      <c r="H261" s="272"/>
      <c r="I261" s="272"/>
      <c r="J261" s="272"/>
      <c r="K261" s="272"/>
      <c r="L261" s="272"/>
      <c r="M261" s="272"/>
      <c r="N261" s="272"/>
      <c r="O261" s="272"/>
      <c r="P261" s="272"/>
      <c r="Q261" s="272"/>
      <c r="R261" s="272"/>
      <c r="S261" s="272"/>
      <c r="T261" s="272"/>
      <c r="U261" s="272"/>
      <c r="V261" s="272"/>
      <c r="W261" s="272"/>
      <c r="X261" s="272"/>
      <c r="Y261" s="272"/>
      <c r="Z261" s="272"/>
    </row>
    <row r="262" spans="1:26" ht="16.5" customHeight="1">
      <c r="A262" s="272"/>
      <c r="B262" s="272"/>
      <c r="C262" s="272"/>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row>
    <row r="263" spans="1:26" ht="16.5" customHeight="1">
      <c r="A263" s="272"/>
      <c r="B263" s="272"/>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row>
    <row r="264" spans="1:26" ht="16.5" customHeight="1">
      <c r="A264" s="272"/>
      <c r="B264" s="272"/>
      <c r="C264" s="272"/>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row>
    <row r="265" spans="1:26" ht="16.5" customHeight="1">
      <c r="A265" s="272"/>
      <c r="B265" s="272"/>
      <c r="C265" s="272"/>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row>
    <row r="266" spans="1:26" ht="16.5" customHeight="1">
      <c r="A266" s="272"/>
      <c r="B266" s="272"/>
      <c r="C266" s="272"/>
      <c r="D266" s="272"/>
      <c r="E266" s="272"/>
      <c r="F266" s="272"/>
      <c r="G266" s="272"/>
      <c r="H266" s="272"/>
      <c r="I266" s="272"/>
      <c r="J266" s="272"/>
      <c r="K266" s="272"/>
      <c r="L266" s="272"/>
      <c r="M266" s="272"/>
      <c r="N266" s="272"/>
      <c r="O266" s="272"/>
      <c r="P266" s="272"/>
      <c r="Q266" s="272"/>
      <c r="R266" s="272"/>
      <c r="S266" s="272"/>
      <c r="T266" s="272"/>
      <c r="U266" s="272"/>
      <c r="V266" s="272"/>
      <c r="W266" s="272"/>
      <c r="X266" s="272"/>
      <c r="Y266" s="272"/>
      <c r="Z266" s="272"/>
    </row>
    <row r="267" spans="1:26" ht="16.5" customHeight="1">
      <c r="A267" s="272"/>
      <c r="B267" s="272"/>
      <c r="C267" s="272"/>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row>
    <row r="268" spans="1:26" ht="16.5" customHeight="1">
      <c r="A268" s="272"/>
      <c r="B268" s="272"/>
      <c r="C268" s="272"/>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row>
    <row r="269" spans="1:26" ht="16.5" customHeight="1">
      <c r="A269" s="272"/>
      <c r="B269" s="272"/>
      <c r="C269" s="272"/>
      <c r="D269" s="272"/>
      <c r="E269" s="272"/>
      <c r="F269" s="272"/>
      <c r="G269" s="272"/>
      <c r="H269" s="272"/>
      <c r="I269" s="272"/>
      <c r="J269" s="272"/>
      <c r="K269" s="272"/>
      <c r="L269" s="272"/>
      <c r="M269" s="272"/>
      <c r="N269" s="272"/>
      <c r="O269" s="272"/>
      <c r="P269" s="272"/>
      <c r="Q269" s="272"/>
      <c r="R269" s="272"/>
      <c r="S269" s="272"/>
      <c r="T269" s="272"/>
      <c r="U269" s="272"/>
      <c r="V269" s="272"/>
      <c r="W269" s="272"/>
      <c r="X269" s="272"/>
      <c r="Y269" s="272"/>
      <c r="Z269" s="272"/>
    </row>
    <row r="270" spans="1:26" ht="16.5" customHeight="1">
      <c r="A270" s="272"/>
      <c r="B270" s="272"/>
      <c r="C270" s="272"/>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row>
    <row r="271" spans="1:26" ht="16.5" customHeight="1">
      <c r="A271" s="272"/>
      <c r="B271" s="272"/>
      <c r="C271" s="272"/>
      <c r="D271" s="272"/>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row>
    <row r="272" spans="1:26" ht="16.5" customHeight="1">
      <c r="A272" s="272"/>
      <c r="B272" s="272"/>
      <c r="C272" s="272"/>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row>
    <row r="273" spans="1:26" ht="16.5" customHeight="1">
      <c r="A273" s="272"/>
      <c r="B273" s="272"/>
      <c r="C273" s="272"/>
      <c r="D273" s="272"/>
      <c r="E273" s="272"/>
      <c r="F273" s="272"/>
      <c r="G273" s="272"/>
      <c r="H273" s="272"/>
      <c r="I273" s="272"/>
      <c r="J273" s="272"/>
      <c r="K273" s="272"/>
      <c r="L273" s="272"/>
      <c r="M273" s="272"/>
      <c r="N273" s="272"/>
      <c r="O273" s="272"/>
      <c r="P273" s="272"/>
      <c r="Q273" s="272"/>
      <c r="R273" s="272"/>
      <c r="S273" s="272"/>
      <c r="T273" s="272"/>
      <c r="U273" s="272"/>
      <c r="V273" s="272"/>
      <c r="W273" s="272"/>
      <c r="X273" s="272"/>
      <c r="Y273" s="272"/>
      <c r="Z273" s="272"/>
    </row>
    <row r="274" spans="1:26" ht="16.5" customHeight="1">
      <c r="A274" s="272"/>
      <c r="B274" s="272"/>
      <c r="C274" s="272"/>
      <c r="D274" s="272"/>
      <c r="E274" s="272"/>
      <c r="F274" s="272"/>
      <c r="G274" s="272"/>
      <c r="H274" s="272"/>
      <c r="I274" s="272"/>
      <c r="J274" s="272"/>
      <c r="K274" s="272"/>
      <c r="L274" s="272"/>
      <c r="M274" s="272"/>
      <c r="N274" s="272"/>
      <c r="O274" s="272"/>
      <c r="P274" s="272"/>
      <c r="Q274" s="272"/>
      <c r="R274" s="272"/>
      <c r="S274" s="272"/>
      <c r="T274" s="272"/>
      <c r="U274" s="272"/>
      <c r="V274" s="272"/>
      <c r="W274" s="272"/>
      <c r="X274" s="272"/>
      <c r="Y274" s="272"/>
      <c r="Z274" s="272"/>
    </row>
    <row r="275" spans="1:26" ht="16.5" customHeight="1">
      <c r="A275" s="272"/>
      <c r="B275" s="272"/>
      <c r="C275" s="272"/>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row>
    <row r="276" spans="1:26" ht="16.5" customHeight="1">
      <c r="A276" s="272"/>
      <c r="B276" s="272"/>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row>
    <row r="277" spans="1:26" ht="16.5" customHeight="1">
      <c r="A277" s="272"/>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row>
    <row r="278" spans="1:26" ht="16.5" customHeight="1">
      <c r="A278" s="272"/>
      <c r="B278" s="272"/>
      <c r="C278" s="272"/>
      <c r="D278" s="272"/>
      <c r="E278" s="272"/>
      <c r="F278" s="272"/>
      <c r="G278" s="272"/>
      <c r="H278" s="272"/>
      <c r="I278" s="272"/>
      <c r="J278" s="272"/>
      <c r="K278" s="272"/>
      <c r="L278" s="272"/>
      <c r="M278" s="272"/>
      <c r="N278" s="272"/>
      <c r="O278" s="272"/>
      <c r="P278" s="272"/>
      <c r="Q278" s="272"/>
      <c r="R278" s="272"/>
      <c r="S278" s="272"/>
      <c r="T278" s="272"/>
      <c r="U278" s="272"/>
      <c r="V278" s="272"/>
      <c r="W278" s="272"/>
      <c r="X278" s="272"/>
      <c r="Y278" s="272"/>
      <c r="Z278" s="272"/>
    </row>
    <row r="279" spans="1:26" ht="16.5" customHeight="1">
      <c r="A279" s="272"/>
      <c r="B279" s="272"/>
      <c r="C279" s="272"/>
      <c r="D279" s="272"/>
      <c r="E279" s="272"/>
      <c r="F279" s="272"/>
      <c r="G279" s="272"/>
      <c r="H279" s="272"/>
      <c r="I279" s="272"/>
      <c r="J279" s="272"/>
      <c r="K279" s="272"/>
      <c r="L279" s="272"/>
      <c r="M279" s="272"/>
      <c r="N279" s="272"/>
      <c r="O279" s="272"/>
      <c r="P279" s="272"/>
      <c r="Q279" s="272"/>
      <c r="R279" s="272"/>
      <c r="S279" s="272"/>
      <c r="T279" s="272"/>
      <c r="U279" s="272"/>
      <c r="V279" s="272"/>
      <c r="W279" s="272"/>
      <c r="X279" s="272"/>
      <c r="Y279" s="272"/>
      <c r="Z279" s="272"/>
    </row>
    <row r="280" spans="1:26" ht="16.5" customHeight="1">
      <c r="A280" s="272"/>
      <c r="B280" s="272"/>
      <c r="C280" s="272"/>
      <c r="D280" s="272"/>
      <c r="E280" s="272"/>
      <c r="F280" s="272"/>
      <c r="G280" s="272"/>
      <c r="H280" s="272"/>
      <c r="I280" s="272"/>
      <c r="J280" s="272"/>
      <c r="K280" s="272"/>
      <c r="L280" s="272"/>
      <c r="M280" s="272"/>
      <c r="N280" s="272"/>
      <c r="O280" s="272"/>
      <c r="P280" s="272"/>
      <c r="Q280" s="272"/>
      <c r="R280" s="272"/>
      <c r="S280" s="272"/>
      <c r="T280" s="272"/>
      <c r="U280" s="272"/>
      <c r="V280" s="272"/>
      <c r="W280" s="272"/>
      <c r="X280" s="272"/>
      <c r="Y280" s="272"/>
      <c r="Z280" s="272"/>
    </row>
    <row r="281" spans="1:26" ht="16.5" customHeight="1">
      <c r="A281" s="272"/>
      <c r="B281" s="272"/>
      <c r="C281" s="272"/>
      <c r="D281" s="272"/>
      <c r="E281" s="272"/>
      <c r="F281" s="272"/>
      <c r="G281" s="272"/>
      <c r="H281" s="272"/>
      <c r="I281" s="272"/>
      <c r="J281" s="272"/>
      <c r="K281" s="272"/>
      <c r="L281" s="272"/>
      <c r="M281" s="272"/>
      <c r="N281" s="272"/>
      <c r="O281" s="272"/>
      <c r="P281" s="272"/>
      <c r="Q281" s="272"/>
      <c r="R281" s="272"/>
      <c r="S281" s="272"/>
      <c r="T281" s="272"/>
      <c r="U281" s="272"/>
      <c r="V281" s="272"/>
      <c r="W281" s="272"/>
      <c r="X281" s="272"/>
      <c r="Y281" s="272"/>
      <c r="Z281" s="272"/>
    </row>
    <row r="282" spans="1:26" ht="16.5" customHeight="1">
      <c r="A282" s="272"/>
      <c r="B282" s="272"/>
      <c r="C282" s="272"/>
      <c r="D282" s="272"/>
      <c r="E282" s="272"/>
      <c r="F282" s="272"/>
      <c r="G282" s="272"/>
      <c r="H282" s="272"/>
      <c r="I282" s="272"/>
      <c r="J282" s="272"/>
      <c r="K282" s="272"/>
      <c r="L282" s="272"/>
      <c r="M282" s="272"/>
      <c r="N282" s="272"/>
      <c r="O282" s="272"/>
      <c r="P282" s="272"/>
      <c r="Q282" s="272"/>
      <c r="R282" s="272"/>
      <c r="S282" s="272"/>
      <c r="T282" s="272"/>
      <c r="U282" s="272"/>
      <c r="V282" s="272"/>
      <c r="W282" s="272"/>
      <c r="X282" s="272"/>
      <c r="Y282" s="272"/>
      <c r="Z282" s="272"/>
    </row>
    <row r="283" spans="1:26" ht="16.5" customHeight="1">
      <c r="A283" s="272"/>
      <c r="B283" s="272"/>
      <c r="C283" s="272"/>
      <c r="D283" s="272"/>
      <c r="E283" s="272"/>
      <c r="F283" s="272"/>
      <c r="G283" s="272"/>
      <c r="H283" s="272"/>
      <c r="I283" s="272"/>
      <c r="J283" s="272"/>
      <c r="K283" s="272"/>
      <c r="L283" s="272"/>
      <c r="M283" s="272"/>
      <c r="N283" s="272"/>
      <c r="O283" s="272"/>
      <c r="P283" s="272"/>
      <c r="Q283" s="272"/>
      <c r="R283" s="272"/>
      <c r="S283" s="272"/>
      <c r="T283" s="272"/>
      <c r="U283" s="272"/>
      <c r="V283" s="272"/>
      <c r="W283" s="272"/>
      <c r="X283" s="272"/>
      <c r="Y283" s="272"/>
      <c r="Z283" s="272"/>
    </row>
    <row r="284" spans="1:26" ht="16.5" customHeight="1">
      <c r="A284" s="272"/>
      <c r="B284" s="272"/>
      <c r="C284" s="272"/>
      <c r="D284" s="272"/>
      <c r="E284" s="272"/>
      <c r="F284" s="272"/>
      <c r="G284" s="272"/>
      <c r="H284" s="272"/>
      <c r="I284" s="272"/>
      <c r="J284" s="272"/>
      <c r="K284" s="272"/>
      <c r="L284" s="272"/>
      <c r="M284" s="272"/>
      <c r="N284" s="272"/>
      <c r="O284" s="272"/>
      <c r="P284" s="272"/>
      <c r="Q284" s="272"/>
      <c r="R284" s="272"/>
      <c r="S284" s="272"/>
      <c r="T284" s="272"/>
      <c r="U284" s="272"/>
      <c r="V284" s="272"/>
      <c r="W284" s="272"/>
      <c r="X284" s="272"/>
      <c r="Y284" s="272"/>
      <c r="Z284" s="272"/>
    </row>
    <row r="285" spans="1:26" ht="16.5" customHeight="1">
      <c r="A285" s="272"/>
      <c r="B285" s="272"/>
      <c r="C285" s="272"/>
      <c r="D285" s="272"/>
      <c r="E285" s="272"/>
      <c r="F285" s="272"/>
      <c r="G285" s="272"/>
      <c r="H285" s="272"/>
      <c r="I285" s="272"/>
      <c r="J285" s="272"/>
      <c r="K285" s="272"/>
      <c r="L285" s="272"/>
      <c r="M285" s="272"/>
      <c r="N285" s="272"/>
      <c r="O285" s="272"/>
      <c r="P285" s="272"/>
      <c r="Q285" s="272"/>
      <c r="R285" s="272"/>
      <c r="S285" s="272"/>
      <c r="T285" s="272"/>
      <c r="U285" s="272"/>
      <c r="V285" s="272"/>
      <c r="W285" s="272"/>
      <c r="X285" s="272"/>
      <c r="Y285" s="272"/>
      <c r="Z285" s="272"/>
    </row>
    <row r="286" spans="1:26" ht="16.5" customHeight="1">
      <c r="A286" s="272"/>
      <c r="B286" s="272"/>
      <c r="C286" s="272"/>
      <c r="D286" s="272"/>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row>
    <row r="287" spans="1:26" ht="16.5" customHeight="1">
      <c r="A287" s="272"/>
      <c r="B287" s="272"/>
      <c r="C287" s="272"/>
      <c r="D287" s="272"/>
      <c r="E287" s="272"/>
      <c r="F287" s="272"/>
      <c r="G287" s="272"/>
      <c r="H287" s="272"/>
      <c r="I287" s="272"/>
      <c r="J287" s="272"/>
      <c r="K287" s="272"/>
      <c r="L287" s="272"/>
      <c r="M287" s="272"/>
      <c r="N287" s="272"/>
      <c r="O287" s="272"/>
      <c r="P287" s="272"/>
      <c r="Q287" s="272"/>
      <c r="R287" s="272"/>
      <c r="S287" s="272"/>
      <c r="T287" s="272"/>
      <c r="U287" s="272"/>
      <c r="V287" s="272"/>
      <c r="W287" s="272"/>
      <c r="X287" s="272"/>
      <c r="Y287" s="272"/>
      <c r="Z287" s="272"/>
    </row>
    <row r="288" spans="1:26" ht="16.5" customHeight="1">
      <c r="A288" s="272"/>
      <c r="B288" s="272"/>
      <c r="C288" s="272"/>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row>
    <row r="289" spans="1:26" ht="16.5" customHeight="1">
      <c r="A289" s="272"/>
      <c r="B289" s="272"/>
      <c r="C289" s="272"/>
      <c r="D289" s="272"/>
      <c r="E289" s="272"/>
      <c r="F289" s="272"/>
      <c r="G289" s="272"/>
      <c r="H289" s="272"/>
      <c r="I289" s="272"/>
      <c r="J289" s="272"/>
      <c r="K289" s="272"/>
      <c r="L289" s="272"/>
      <c r="M289" s="272"/>
      <c r="N289" s="272"/>
      <c r="O289" s="272"/>
      <c r="P289" s="272"/>
      <c r="Q289" s="272"/>
      <c r="R289" s="272"/>
      <c r="S289" s="272"/>
      <c r="T289" s="272"/>
      <c r="U289" s="272"/>
      <c r="V289" s="272"/>
      <c r="W289" s="272"/>
      <c r="X289" s="272"/>
      <c r="Y289" s="272"/>
      <c r="Z289" s="272"/>
    </row>
    <row r="290" spans="1:26" ht="16.5" customHeight="1">
      <c r="A290" s="272"/>
      <c r="B290" s="272"/>
      <c r="C290" s="272"/>
      <c r="D290" s="272"/>
      <c r="E290" s="272"/>
      <c r="F290" s="272"/>
      <c r="G290" s="272"/>
      <c r="H290" s="272"/>
      <c r="I290" s="272"/>
      <c r="J290" s="272"/>
      <c r="K290" s="272"/>
      <c r="L290" s="272"/>
      <c r="M290" s="272"/>
      <c r="N290" s="272"/>
      <c r="O290" s="272"/>
      <c r="P290" s="272"/>
      <c r="Q290" s="272"/>
      <c r="R290" s="272"/>
      <c r="S290" s="272"/>
      <c r="T290" s="272"/>
      <c r="U290" s="272"/>
      <c r="V290" s="272"/>
      <c r="W290" s="272"/>
      <c r="X290" s="272"/>
      <c r="Y290" s="272"/>
      <c r="Z290" s="272"/>
    </row>
    <row r="291" spans="1:26" ht="16.5" customHeight="1">
      <c r="A291" s="272"/>
      <c r="B291" s="272"/>
      <c r="C291" s="272"/>
      <c r="D291" s="272"/>
      <c r="E291" s="272"/>
      <c r="F291" s="272"/>
      <c r="G291" s="272"/>
      <c r="H291" s="272"/>
      <c r="I291" s="272"/>
      <c r="J291" s="272"/>
      <c r="K291" s="272"/>
      <c r="L291" s="272"/>
      <c r="M291" s="272"/>
      <c r="N291" s="272"/>
      <c r="O291" s="272"/>
      <c r="P291" s="272"/>
      <c r="Q291" s="272"/>
      <c r="R291" s="272"/>
      <c r="S291" s="272"/>
      <c r="T291" s="272"/>
      <c r="U291" s="272"/>
      <c r="V291" s="272"/>
      <c r="W291" s="272"/>
      <c r="X291" s="272"/>
      <c r="Y291" s="272"/>
      <c r="Z291" s="272"/>
    </row>
    <row r="292" spans="1:26" ht="16.5" customHeight="1">
      <c r="A292" s="272"/>
      <c r="B292" s="272"/>
      <c r="C292" s="272"/>
      <c r="D292" s="272"/>
      <c r="E292" s="272"/>
      <c r="F292" s="272"/>
      <c r="G292" s="272"/>
      <c r="H292" s="272"/>
      <c r="I292" s="272"/>
      <c r="J292" s="272"/>
      <c r="K292" s="272"/>
      <c r="L292" s="272"/>
      <c r="M292" s="272"/>
      <c r="N292" s="272"/>
      <c r="O292" s="272"/>
      <c r="P292" s="272"/>
      <c r="Q292" s="272"/>
      <c r="R292" s="272"/>
      <c r="S292" s="272"/>
      <c r="T292" s="272"/>
      <c r="U292" s="272"/>
      <c r="V292" s="272"/>
      <c r="W292" s="272"/>
      <c r="X292" s="272"/>
      <c r="Y292" s="272"/>
      <c r="Z292" s="272"/>
    </row>
    <row r="293" spans="1:26" ht="16.5" customHeight="1">
      <c r="A293" s="272"/>
      <c r="B293" s="272"/>
      <c r="C293" s="272"/>
      <c r="D293" s="272"/>
      <c r="E293" s="272"/>
      <c r="F293" s="272"/>
      <c r="G293" s="272"/>
      <c r="H293" s="272"/>
      <c r="I293" s="272"/>
      <c r="J293" s="272"/>
      <c r="K293" s="272"/>
      <c r="L293" s="272"/>
      <c r="M293" s="272"/>
      <c r="N293" s="272"/>
      <c r="O293" s="272"/>
      <c r="P293" s="272"/>
      <c r="Q293" s="272"/>
      <c r="R293" s="272"/>
      <c r="S293" s="272"/>
      <c r="T293" s="272"/>
      <c r="U293" s="272"/>
      <c r="V293" s="272"/>
      <c r="W293" s="272"/>
      <c r="X293" s="272"/>
      <c r="Y293" s="272"/>
      <c r="Z293" s="272"/>
    </row>
    <row r="294" spans="1:26" ht="16.5" customHeight="1">
      <c r="A294" s="272"/>
      <c r="B294" s="272"/>
      <c r="C294" s="272"/>
      <c r="D294" s="272"/>
      <c r="E294" s="272"/>
      <c r="F294" s="272"/>
      <c r="G294" s="272"/>
      <c r="H294" s="272"/>
      <c r="I294" s="272"/>
      <c r="J294" s="272"/>
      <c r="K294" s="272"/>
      <c r="L294" s="272"/>
      <c r="M294" s="272"/>
      <c r="N294" s="272"/>
      <c r="O294" s="272"/>
      <c r="P294" s="272"/>
      <c r="Q294" s="272"/>
      <c r="R294" s="272"/>
      <c r="S294" s="272"/>
      <c r="T294" s="272"/>
      <c r="U294" s="272"/>
      <c r="V294" s="272"/>
      <c r="W294" s="272"/>
      <c r="X294" s="272"/>
      <c r="Y294" s="272"/>
      <c r="Z294" s="272"/>
    </row>
    <row r="295" spans="1:26" ht="16.5" customHeight="1">
      <c r="A295" s="272"/>
      <c r="B295" s="272"/>
      <c r="C295" s="272"/>
      <c r="D295" s="272"/>
      <c r="E295" s="272"/>
      <c r="F295" s="272"/>
      <c r="G295" s="272"/>
      <c r="H295" s="272"/>
      <c r="I295" s="272"/>
      <c r="J295" s="272"/>
      <c r="K295" s="272"/>
      <c r="L295" s="272"/>
      <c r="M295" s="272"/>
      <c r="N295" s="272"/>
      <c r="O295" s="272"/>
      <c r="P295" s="272"/>
      <c r="Q295" s="272"/>
      <c r="R295" s="272"/>
      <c r="S295" s="272"/>
      <c r="T295" s="272"/>
      <c r="U295" s="272"/>
      <c r="V295" s="272"/>
      <c r="W295" s="272"/>
      <c r="X295" s="272"/>
      <c r="Y295" s="272"/>
      <c r="Z295" s="272"/>
    </row>
    <row r="296" spans="1:26" ht="16.5" customHeight="1">
      <c r="A296" s="272"/>
      <c r="B296" s="272"/>
      <c r="C296" s="272"/>
      <c r="D296" s="272"/>
      <c r="E296" s="272"/>
      <c r="F296" s="272"/>
      <c r="G296" s="272"/>
      <c r="H296" s="272"/>
      <c r="I296" s="272"/>
      <c r="J296" s="272"/>
      <c r="K296" s="272"/>
      <c r="L296" s="272"/>
      <c r="M296" s="272"/>
      <c r="N296" s="272"/>
      <c r="O296" s="272"/>
      <c r="P296" s="272"/>
      <c r="Q296" s="272"/>
      <c r="R296" s="272"/>
      <c r="S296" s="272"/>
      <c r="T296" s="272"/>
      <c r="U296" s="272"/>
      <c r="V296" s="272"/>
      <c r="W296" s="272"/>
      <c r="X296" s="272"/>
      <c r="Y296" s="272"/>
      <c r="Z296" s="272"/>
    </row>
    <row r="297" spans="1:26" ht="16.5" customHeight="1">
      <c r="A297" s="272"/>
      <c r="B297" s="272"/>
      <c r="C297" s="272"/>
      <c r="D297" s="272"/>
      <c r="E297" s="272"/>
      <c r="F297" s="272"/>
      <c r="G297" s="272"/>
      <c r="H297" s="272"/>
      <c r="I297" s="272"/>
      <c r="J297" s="272"/>
      <c r="K297" s="272"/>
      <c r="L297" s="272"/>
      <c r="M297" s="272"/>
      <c r="N297" s="272"/>
      <c r="O297" s="272"/>
      <c r="P297" s="272"/>
      <c r="Q297" s="272"/>
      <c r="R297" s="272"/>
      <c r="S297" s="272"/>
      <c r="T297" s="272"/>
      <c r="U297" s="272"/>
      <c r="V297" s="272"/>
      <c r="W297" s="272"/>
      <c r="X297" s="272"/>
      <c r="Y297" s="272"/>
      <c r="Z297" s="272"/>
    </row>
    <row r="298" spans="1:26" ht="16.5" customHeight="1">
      <c r="A298" s="272"/>
      <c r="B298" s="272"/>
      <c r="C298" s="272"/>
      <c r="D298" s="272"/>
      <c r="E298" s="272"/>
      <c r="F298" s="272"/>
      <c r="G298" s="272"/>
      <c r="H298" s="272"/>
      <c r="I298" s="272"/>
      <c r="J298" s="272"/>
      <c r="K298" s="272"/>
      <c r="L298" s="272"/>
      <c r="M298" s="272"/>
      <c r="N298" s="272"/>
      <c r="O298" s="272"/>
      <c r="P298" s="272"/>
      <c r="Q298" s="272"/>
      <c r="R298" s="272"/>
      <c r="S298" s="272"/>
      <c r="T298" s="272"/>
      <c r="U298" s="272"/>
      <c r="V298" s="272"/>
      <c r="W298" s="272"/>
      <c r="X298" s="272"/>
      <c r="Y298" s="272"/>
      <c r="Z298" s="272"/>
    </row>
    <row r="299" spans="1:26" ht="16.5" customHeight="1">
      <c r="A299" s="272"/>
      <c r="B299" s="272"/>
      <c r="C299" s="272"/>
      <c r="D299" s="272"/>
      <c r="E299" s="272"/>
      <c r="F299" s="272"/>
      <c r="G299" s="272"/>
      <c r="H299" s="272"/>
      <c r="I299" s="272"/>
      <c r="J299" s="272"/>
      <c r="K299" s="272"/>
      <c r="L299" s="272"/>
      <c r="M299" s="272"/>
      <c r="N299" s="272"/>
      <c r="O299" s="272"/>
      <c r="P299" s="272"/>
      <c r="Q299" s="272"/>
      <c r="R299" s="272"/>
      <c r="S299" s="272"/>
      <c r="T299" s="272"/>
      <c r="U299" s="272"/>
      <c r="V299" s="272"/>
      <c r="W299" s="272"/>
      <c r="X299" s="272"/>
      <c r="Y299" s="272"/>
      <c r="Z299" s="272"/>
    </row>
    <row r="300" spans="1:26" ht="16.5" customHeight="1">
      <c r="A300" s="272"/>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c r="Y300" s="272"/>
      <c r="Z300" s="272"/>
    </row>
    <row r="301" spans="1:26" ht="16.5" customHeight="1">
      <c r="A301" s="272"/>
      <c r="B301" s="272"/>
      <c r="C301" s="272"/>
      <c r="D301" s="272"/>
      <c r="E301" s="272"/>
      <c r="F301" s="272"/>
      <c r="G301" s="272"/>
      <c r="H301" s="272"/>
      <c r="I301" s="272"/>
      <c r="J301" s="272"/>
      <c r="K301" s="272"/>
      <c r="L301" s="272"/>
      <c r="M301" s="272"/>
      <c r="N301" s="272"/>
      <c r="O301" s="272"/>
      <c r="P301" s="272"/>
      <c r="Q301" s="272"/>
      <c r="R301" s="272"/>
      <c r="S301" s="272"/>
      <c r="T301" s="272"/>
      <c r="U301" s="272"/>
      <c r="V301" s="272"/>
      <c r="W301" s="272"/>
      <c r="X301" s="272"/>
      <c r="Y301" s="272"/>
      <c r="Z301" s="272"/>
    </row>
    <row r="302" spans="1:26" ht="16.5" customHeight="1">
      <c r="A302" s="272"/>
      <c r="B302" s="272"/>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c r="Y302" s="272"/>
      <c r="Z302" s="272"/>
    </row>
    <row r="303" spans="1:26" ht="16.5" customHeight="1">
      <c r="A303" s="272"/>
      <c r="B303" s="272"/>
      <c r="C303" s="272"/>
      <c r="D303" s="272"/>
      <c r="E303" s="272"/>
      <c r="F303" s="272"/>
      <c r="G303" s="272"/>
      <c r="H303" s="272"/>
      <c r="I303" s="272"/>
      <c r="J303" s="272"/>
      <c r="K303" s="272"/>
      <c r="L303" s="272"/>
      <c r="M303" s="272"/>
      <c r="N303" s="272"/>
      <c r="O303" s="272"/>
      <c r="P303" s="272"/>
      <c r="Q303" s="272"/>
      <c r="R303" s="272"/>
      <c r="S303" s="272"/>
      <c r="T303" s="272"/>
      <c r="U303" s="272"/>
      <c r="V303" s="272"/>
      <c r="W303" s="272"/>
      <c r="X303" s="272"/>
      <c r="Y303" s="272"/>
      <c r="Z303" s="272"/>
    </row>
    <row r="304" spans="1:26" ht="16.5" customHeight="1">
      <c r="A304" s="272"/>
      <c r="B304" s="272"/>
      <c r="C304" s="272"/>
      <c r="D304" s="272"/>
      <c r="E304" s="272"/>
      <c r="F304" s="272"/>
      <c r="G304" s="272"/>
      <c r="H304" s="272"/>
      <c r="I304" s="272"/>
      <c r="J304" s="272"/>
      <c r="K304" s="272"/>
      <c r="L304" s="272"/>
      <c r="M304" s="272"/>
      <c r="N304" s="272"/>
      <c r="O304" s="272"/>
      <c r="P304" s="272"/>
      <c r="Q304" s="272"/>
      <c r="R304" s="272"/>
      <c r="S304" s="272"/>
      <c r="T304" s="272"/>
      <c r="U304" s="272"/>
      <c r="V304" s="272"/>
      <c r="W304" s="272"/>
      <c r="X304" s="272"/>
      <c r="Y304" s="272"/>
      <c r="Z304" s="272"/>
    </row>
    <row r="305" spans="1:26" ht="16.5" customHeight="1">
      <c r="A305" s="272"/>
      <c r="B305" s="272"/>
      <c r="C305" s="272"/>
      <c r="D305" s="272"/>
      <c r="E305" s="272"/>
      <c r="F305" s="272"/>
      <c r="G305" s="272"/>
      <c r="H305" s="272"/>
      <c r="I305" s="272"/>
      <c r="J305" s="272"/>
      <c r="K305" s="272"/>
      <c r="L305" s="272"/>
      <c r="M305" s="272"/>
      <c r="N305" s="272"/>
      <c r="O305" s="272"/>
      <c r="P305" s="272"/>
      <c r="Q305" s="272"/>
      <c r="R305" s="272"/>
      <c r="S305" s="272"/>
      <c r="T305" s="272"/>
      <c r="U305" s="272"/>
      <c r="V305" s="272"/>
      <c r="W305" s="272"/>
      <c r="X305" s="272"/>
      <c r="Y305" s="272"/>
      <c r="Z305" s="272"/>
    </row>
    <row r="306" spans="1:26" ht="16.5" customHeight="1">
      <c r="A306" s="272"/>
      <c r="B306" s="272"/>
      <c r="C306" s="272"/>
      <c r="D306" s="272"/>
      <c r="E306" s="272"/>
      <c r="F306" s="272"/>
      <c r="G306" s="272"/>
      <c r="H306" s="272"/>
      <c r="I306" s="272"/>
      <c r="J306" s="272"/>
      <c r="K306" s="272"/>
      <c r="L306" s="272"/>
      <c r="M306" s="272"/>
      <c r="N306" s="272"/>
      <c r="O306" s="272"/>
      <c r="P306" s="272"/>
      <c r="Q306" s="272"/>
      <c r="R306" s="272"/>
      <c r="S306" s="272"/>
      <c r="T306" s="272"/>
      <c r="U306" s="272"/>
      <c r="V306" s="272"/>
      <c r="W306" s="272"/>
      <c r="X306" s="272"/>
      <c r="Y306" s="272"/>
      <c r="Z306" s="272"/>
    </row>
    <row r="307" spans="1:26" ht="16.5" customHeight="1">
      <c r="A307" s="272"/>
      <c r="B307" s="272"/>
      <c r="C307" s="272"/>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row>
    <row r="308" spans="1:26" ht="16.5" customHeight="1">
      <c r="A308" s="272"/>
      <c r="B308" s="272"/>
      <c r="C308" s="272"/>
      <c r="D308" s="272"/>
      <c r="E308" s="272"/>
      <c r="F308" s="272"/>
      <c r="G308" s="272"/>
      <c r="H308" s="272"/>
      <c r="I308" s="272"/>
      <c r="J308" s="272"/>
      <c r="K308" s="272"/>
      <c r="L308" s="272"/>
      <c r="M308" s="272"/>
      <c r="N308" s="272"/>
      <c r="O308" s="272"/>
      <c r="P308" s="272"/>
      <c r="Q308" s="272"/>
      <c r="R308" s="272"/>
      <c r="S308" s="272"/>
      <c r="T308" s="272"/>
      <c r="U308" s="272"/>
      <c r="V308" s="272"/>
      <c r="W308" s="272"/>
      <c r="X308" s="272"/>
      <c r="Y308" s="272"/>
      <c r="Z308" s="272"/>
    </row>
    <row r="309" spans="1:26" ht="16.5" customHeight="1">
      <c r="A309" s="272"/>
      <c r="B309" s="272"/>
      <c r="C309" s="272"/>
      <c r="D309" s="272"/>
      <c r="E309" s="272"/>
      <c r="F309" s="272"/>
      <c r="G309" s="272"/>
      <c r="H309" s="272"/>
      <c r="I309" s="272"/>
      <c r="J309" s="272"/>
      <c r="K309" s="272"/>
      <c r="L309" s="272"/>
      <c r="M309" s="272"/>
      <c r="N309" s="272"/>
      <c r="O309" s="272"/>
      <c r="P309" s="272"/>
      <c r="Q309" s="272"/>
      <c r="R309" s="272"/>
      <c r="S309" s="272"/>
      <c r="T309" s="272"/>
      <c r="U309" s="272"/>
      <c r="V309" s="272"/>
      <c r="W309" s="272"/>
      <c r="X309" s="272"/>
      <c r="Y309" s="272"/>
      <c r="Z309" s="272"/>
    </row>
    <row r="310" spans="1:26" ht="16.5" customHeight="1">
      <c r="A310" s="272"/>
      <c r="B310" s="272"/>
      <c r="C310" s="272"/>
      <c r="D310" s="272"/>
      <c r="E310" s="272"/>
      <c r="F310" s="272"/>
      <c r="G310" s="272"/>
      <c r="H310" s="272"/>
      <c r="I310" s="272"/>
      <c r="J310" s="272"/>
      <c r="K310" s="272"/>
      <c r="L310" s="272"/>
      <c r="M310" s="272"/>
      <c r="N310" s="272"/>
      <c r="O310" s="272"/>
      <c r="P310" s="272"/>
      <c r="Q310" s="272"/>
      <c r="R310" s="272"/>
      <c r="S310" s="272"/>
      <c r="T310" s="272"/>
      <c r="U310" s="272"/>
      <c r="V310" s="272"/>
      <c r="W310" s="272"/>
      <c r="X310" s="272"/>
      <c r="Y310" s="272"/>
      <c r="Z310" s="272"/>
    </row>
    <row r="311" spans="1:26" ht="16.5" customHeight="1">
      <c r="A311" s="272"/>
      <c r="B311" s="272"/>
      <c r="C311" s="272"/>
      <c r="D311" s="272"/>
      <c r="E311" s="272"/>
      <c r="F311" s="272"/>
      <c r="G311" s="272"/>
      <c r="H311" s="272"/>
      <c r="I311" s="272"/>
      <c r="J311" s="272"/>
      <c r="K311" s="272"/>
      <c r="L311" s="272"/>
      <c r="M311" s="272"/>
      <c r="N311" s="272"/>
      <c r="O311" s="272"/>
      <c r="P311" s="272"/>
      <c r="Q311" s="272"/>
      <c r="R311" s="272"/>
      <c r="S311" s="272"/>
      <c r="T311" s="272"/>
      <c r="U311" s="272"/>
      <c r="V311" s="272"/>
      <c r="W311" s="272"/>
      <c r="X311" s="272"/>
      <c r="Y311" s="272"/>
      <c r="Z311" s="272"/>
    </row>
    <row r="312" spans="1:26" ht="16.5" customHeight="1">
      <c r="A312" s="272"/>
      <c r="B312" s="272"/>
      <c r="C312" s="272"/>
      <c r="D312" s="272"/>
      <c r="E312" s="272"/>
      <c r="F312" s="272"/>
      <c r="G312" s="272"/>
      <c r="H312" s="272"/>
      <c r="I312" s="272"/>
      <c r="J312" s="272"/>
      <c r="K312" s="272"/>
      <c r="L312" s="272"/>
      <c r="M312" s="272"/>
      <c r="N312" s="272"/>
      <c r="O312" s="272"/>
      <c r="P312" s="272"/>
      <c r="Q312" s="272"/>
      <c r="R312" s="272"/>
      <c r="S312" s="272"/>
      <c r="T312" s="272"/>
      <c r="U312" s="272"/>
      <c r="V312" s="272"/>
      <c r="W312" s="272"/>
      <c r="X312" s="272"/>
      <c r="Y312" s="272"/>
      <c r="Z312" s="272"/>
    </row>
    <row r="313" spans="1:26" ht="16.5" customHeight="1">
      <c r="A313" s="272"/>
      <c r="B313" s="272"/>
      <c r="C313" s="272"/>
      <c r="D313" s="272"/>
      <c r="E313" s="272"/>
      <c r="F313" s="272"/>
      <c r="G313" s="272"/>
      <c r="H313" s="272"/>
      <c r="I313" s="272"/>
      <c r="J313" s="272"/>
      <c r="K313" s="272"/>
      <c r="L313" s="272"/>
      <c r="M313" s="272"/>
      <c r="N313" s="272"/>
      <c r="O313" s="272"/>
      <c r="P313" s="272"/>
      <c r="Q313" s="272"/>
      <c r="R313" s="272"/>
      <c r="S313" s="272"/>
      <c r="T313" s="272"/>
      <c r="U313" s="272"/>
      <c r="V313" s="272"/>
      <c r="W313" s="272"/>
      <c r="X313" s="272"/>
      <c r="Y313" s="272"/>
      <c r="Z313" s="272"/>
    </row>
    <row r="314" spans="1:26" ht="16.5" customHeight="1">
      <c r="A314" s="272"/>
      <c r="B314" s="272"/>
      <c r="C314" s="272"/>
      <c r="D314" s="272"/>
      <c r="E314" s="272"/>
      <c r="F314" s="272"/>
      <c r="G314" s="272"/>
      <c r="H314" s="272"/>
      <c r="I314" s="272"/>
      <c r="J314" s="272"/>
      <c r="K314" s="272"/>
      <c r="L314" s="272"/>
      <c r="M314" s="272"/>
      <c r="N314" s="272"/>
      <c r="O314" s="272"/>
      <c r="P314" s="272"/>
      <c r="Q314" s="272"/>
      <c r="R314" s="272"/>
      <c r="S314" s="272"/>
      <c r="T314" s="272"/>
      <c r="U314" s="272"/>
      <c r="V314" s="272"/>
      <c r="W314" s="272"/>
      <c r="X314" s="272"/>
      <c r="Y314" s="272"/>
      <c r="Z314" s="272"/>
    </row>
    <row r="315" spans="1:26" ht="16.5" customHeight="1">
      <c r="A315" s="272"/>
      <c r="B315" s="272"/>
      <c r="C315" s="272"/>
      <c r="D315" s="272"/>
      <c r="E315" s="272"/>
      <c r="F315" s="272"/>
      <c r="G315" s="272"/>
      <c r="H315" s="272"/>
      <c r="I315" s="272"/>
      <c r="J315" s="272"/>
      <c r="K315" s="272"/>
      <c r="L315" s="272"/>
      <c r="M315" s="272"/>
      <c r="N315" s="272"/>
      <c r="O315" s="272"/>
      <c r="P315" s="272"/>
      <c r="Q315" s="272"/>
      <c r="R315" s="272"/>
      <c r="S315" s="272"/>
      <c r="T315" s="272"/>
      <c r="U315" s="272"/>
      <c r="V315" s="272"/>
      <c r="W315" s="272"/>
      <c r="X315" s="272"/>
      <c r="Y315" s="272"/>
      <c r="Z315" s="272"/>
    </row>
    <row r="316" spans="1:26" ht="16.5" customHeight="1">
      <c r="A316" s="272"/>
      <c r="B316" s="272"/>
      <c r="C316" s="272"/>
      <c r="D316" s="272"/>
      <c r="E316" s="272"/>
      <c r="F316" s="272"/>
      <c r="G316" s="272"/>
      <c r="H316" s="272"/>
      <c r="I316" s="272"/>
      <c r="J316" s="272"/>
      <c r="K316" s="272"/>
      <c r="L316" s="272"/>
      <c r="M316" s="272"/>
      <c r="N316" s="272"/>
      <c r="O316" s="272"/>
      <c r="P316" s="272"/>
      <c r="Q316" s="272"/>
      <c r="R316" s="272"/>
      <c r="S316" s="272"/>
      <c r="T316" s="272"/>
      <c r="U316" s="272"/>
      <c r="V316" s="272"/>
      <c r="W316" s="272"/>
      <c r="X316" s="272"/>
      <c r="Y316" s="272"/>
      <c r="Z316" s="272"/>
    </row>
    <row r="317" spans="1:26" ht="16.5" customHeight="1">
      <c r="A317" s="272"/>
      <c r="B317" s="272"/>
      <c r="C317" s="272"/>
      <c r="D317" s="272"/>
      <c r="E317" s="272"/>
      <c r="F317" s="272"/>
      <c r="G317" s="272"/>
      <c r="H317" s="272"/>
      <c r="I317" s="272"/>
      <c r="J317" s="272"/>
      <c r="K317" s="272"/>
      <c r="L317" s="272"/>
      <c r="M317" s="272"/>
      <c r="N317" s="272"/>
      <c r="O317" s="272"/>
      <c r="P317" s="272"/>
      <c r="Q317" s="272"/>
      <c r="R317" s="272"/>
      <c r="S317" s="272"/>
      <c r="T317" s="272"/>
      <c r="U317" s="272"/>
      <c r="V317" s="272"/>
      <c r="W317" s="272"/>
      <c r="X317" s="272"/>
      <c r="Y317" s="272"/>
      <c r="Z317" s="272"/>
    </row>
    <row r="318" spans="1:26" ht="16.5" customHeight="1">
      <c r="A318" s="272"/>
      <c r="B318" s="272"/>
      <c r="C318" s="272"/>
      <c r="D318" s="272"/>
      <c r="E318" s="272"/>
      <c r="F318" s="272"/>
      <c r="G318" s="272"/>
      <c r="H318" s="272"/>
      <c r="I318" s="272"/>
      <c r="J318" s="272"/>
      <c r="K318" s="272"/>
      <c r="L318" s="272"/>
      <c r="M318" s="272"/>
      <c r="N318" s="272"/>
      <c r="O318" s="272"/>
      <c r="P318" s="272"/>
      <c r="Q318" s="272"/>
      <c r="R318" s="272"/>
      <c r="S318" s="272"/>
      <c r="T318" s="272"/>
      <c r="U318" s="272"/>
      <c r="V318" s="272"/>
      <c r="W318" s="272"/>
      <c r="X318" s="272"/>
      <c r="Y318" s="272"/>
      <c r="Z318" s="272"/>
    </row>
    <row r="319" spans="1:26" ht="16.5" customHeight="1">
      <c r="A319" s="272"/>
      <c r="B319" s="272"/>
      <c r="C319" s="272"/>
      <c r="D319" s="272"/>
      <c r="E319" s="272"/>
      <c r="F319" s="272"/>
      <c r="G319" s="272"/>
      <c r="H319" s="272"/>
      <c r="I319" s="272"/>
      <c r="J319" s="272"/>
      <c r="K319" s="272"/>
      <c r="L319" s="272"/>
      <c r="M319" s="272"/>
      <c r="N319" s="272"/>
      <c r="O319" s="272"/>
      <c r="P319" s="272"/>
      <c r="Q319" s="272"/>
      <c r="R319" s="272"/>
      <c r="S319" s="272"/>
      <c r="T319" s="272"/>
      <c r="U319" s="272"/>
      <c r="V319" s="272"/>
      <c r="W319" s="272"/>
      <c r="X319" s="272"/>
      <c r="Y319" s="272"/>
      <c r="Z319" s="272"/>
    </row>
    <row r="320" spans="1:26" ht="16.5" customHeight="1">
      <c r="A320" s="272"/>
      <c r="B320" s="272"/>
      <c r="C320" s="272"/>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row>
    <row r="321" spans="1:26" ht="16.5" customHeight="1">
      <c r="A321" s="272"/>
      <c r="B321" s="272"/>
      <c r="C321" s="272"/>
      <c r="D321" s="272"/>
      <c r="E321" s="272"/>
      <c r="F321" s="272"/>
      <c r="G321" s="272"/>
      <c r="H321" s="272"/>
      <c r="I321" s="272"/>
      <c r="J321" s="272"/>
      <c r="K321" s="272"/>
      <c r="L321" s="272"/>
      <c r="M321" s="272"/>
      <c r="N321" s="272"/>
      <c r="O321" s="272"/>
      <c r="P321" s="272"/>
      <c r="Q321" s="272"/>
      <c r="R321" s="272"/>
      <c r="S321" s="272"/>
      <c r="T321" s="272"/>
      <c r="U321" s="272"/>
      <c r="V321" s="272"/>
      <c r="W321" s="272"/>
      <c r="X321" s="272"/>
      <c r="Y321" s="272"/>
      <c r="Z321" s="272"/>
    </row>
    <row r="322" spans="1:26" ht="16.5" customHeight="1">
      <c r="A322" s="272"/>
      <c r="B322" s="272"/>
      <c r="C322" s="272"/>
      <c r="D322" s="272"/>
      <c r="E322" s="272"/>
      <c r="F322" s="272"/>
      <c r="G322" s="272"/>
      <c r="H322" s="272"/>
      <c r="I322" s="272"/>
      <c r="J322" s="272"/>
      <c r="K322" s="272"/>
      <c r="L322" s="272"/>
      <c r="M322" s="272"/>
      <c r="N322" s="272"/>
      <c r="O322" s="272"/>
      <c r="P322" s="272"/>
      <c r="Q322" s="272"/>
      <c r="R322" s="272"/>
      <c r="S322" s="272"/>
      <c r="T322" s="272"/>
      <c r="U322" s="272"/>
      <c r="V322" s="272"/>
      <c r="W322" s="272"/>
      <c r="X322" s="272"/>
      <c r="Y322" s="272"/>
      <c r="Z322" s="272"/>
    </row>
    <row r="323" spans="1:26" ht="16.5" customHeight="1">
      <c r="A323" s="272"/>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c r="Y323" s="272"/>
      <c r="Z323" s="272"/>
    </row>
    <row r="324" spans="1:26" ht="16.5" customHeight="1">
      <c r="A324" s="272"/>
      <c r="B324" s="272"/>
      <c r="C324" s="272"/>
      <c r="D324" s="272"/>
      <c r="E324" s="272"/>
      <c r="F324" s="272"/>
      <c r="G324" s="272"/>
      <c r="H324" s="272"/>
      <c r="I324" s="272"/>
      <c r="J324" s="272"/>
      <c r="K324" s="272"/>
      <c r="L324" s="272"/>
      <c r="M324" s="272"/>
      <c r="N324" s="272"/>
      <c r="O324" s="272"/>
      <c r="P324" s="272"/>
      <c r="Q324" s="272"/>
      <c r="R324" s="272"/>
      <c r="S324" s="272"/>
      <c r="T324" s="272"/>
      <c r="U324" s="272"/>
      <c r="V324" s="272"/>
      <c r="W324" s="272"/>
      <c r="X324" s="272"/>
      <c r="Y324" s="272"/>
      <c r="Z324" s="272"/>
    </row>
    <row r="325" spans="1:26" ht="16.5" customHeight="1">
      <c r="A325" s="272"/>
      <c r="B325" s="272"/>
      <c r="C325" s="272"/>
      <c r="D325" s="272"/>
      <c r="E325" s="272"/>
      <c r="F325" s="272"/>
      <c r="G325" s="272"/>
      <c r="H325" s="272"/>
      <c r="I325" s="272"/>
      <c r="J325" s="272"/>
      <c r="K325" s="272"/>
      <c r="L325" s="272"/>
      <c r="M325" s="272"/>
      <c r="N325" s="272"/>
      <c r="O325" s="272"/>
      <c r="P325" s="272"/>
      <c r="Q325" s="272"/>
      <c r="R325" s="272"/>
      <c r="S325" s="272"/>
      <c r="T325" s="272"/>
      <c r="U325" s="272"/>
      <c r="V325" s="272"/>
      <c r="W325" s="272"/>
      <c r="X325" s="272"/>
      <c r="Y325" s="272"/>
      <c r="Z325" s="272"/>
    </row>
    <row r="326" spans="1:26" ht="16.5" customHeight="1">
      <c r="A326" s="272"/>
      <c r="B326" s="272"/>
      <c r="C326" s="272"/>
      <c r="D326" s="272"/>
      <c r="E326" s="272"/>
      <c r="F326" s="272"/>
      <c r="G326" s="272"/>
      <c r="H326" s="272"/>
      <c r="I326" s="272"/>
      <c r="J326" s="272"/>
      <c r="K326" s="272"/>
      <c r="L326" s="272"/>
      <c r="M326" s="272"/>
      <c r="N326" s="272"/>
      <c r="O326" s="272"/>
      <c r="P326" s="272"/>
      <c r="Q326" s="272"/>
      <c r="R326" s="272"/>
      <c r="S326" s="272"/>
      <c r="T326" s="272"/>
      <c r="U326" s="272"/>
      <c r="V326" s="272"/>
      <c r="W326" s="272"/>
      <c r="X326" s="272"/>
      <c r="Y326" s="272"/>
      <c r="Z326" s="272"/>
    </row>
    <row r="327" spans="1:26" ht="16.5" customHeight="1">
      <c r="A327" s="272"/>
      <c r="B327" s="272"/>
      <c r="C327" s="272"/>
      <c r="D327" s="272"/>
      <c r="E327" s="272"/>
      <c r="F327" s="272"/>
      <c r="G327" s="272"/>
      <c r="H327" s="272"/>
      <c r="I327" s="272"/>
      <c r="J327" s="272"/>
      <c r="K327" s="272"/>
      <c r="L327" s="272"/>
      <c r="M327" s="272"/>
      <c r="N327" s="272"/>
      <c r="O327" s="272"/>
      <c r="P327" s="272"/>
      <c r="Q327" s="272"/>
      <c r="R327" s="272"/>
      <c r="S327" s="272"/>
      <c r="T327" s="272"/>
      <c r="U327" s="272"/>
      <c r="V327" s="272"/>
      <c r="W327" s="272"/>
      <c r="X327" s="272"/>
      <c r="Y327" s="272"/>
      <c r="Z327" s="272"/>
    </row>
    <row r="328" spans="1:26" ht="16.5" customHeight="1">
      <c r="A328" s="272"/>
      <c r="B328" s="272"/>
      <c r="C328" s="272"/>
      <c r="D328" s="272"/>
      <c r="E328" s="272"/>
      <c r="F328" s="272"/>
      <c r="G328" s="272"/>
      <c r="H328" s="272"/>
      <c r="I328" s="272"/>
      <c r="J328" s="272"/>
      <c r="K328" s="272"/>
      <c r="L328" s="272"/>
      <c r="M328" s="272"/>
      <c r="N328" s="272"/>
      <c r="O328" s="272"/>
      <c r="P328" s="272"/>
      <c r="Q328" s="272"/>
      <c r="R328" s="272"/>
      <c r="S328" s="272"/>
      <c r="T328" s="272"/>
      <c r="U328" s="272"/>
      <c r="V328" s="272"/>
      <c r="W328" s="272"/>
      <c r="X328" s="272"/>
      <c r="Y328" s="272"/>
      <c r="Z328" s="272"/>
    </row>
    <row r="329" spans="1:26" ht="16.5" customHeight="1">
      <c r="A329" s="272"/>
      <c r="B329" s="272"/>
      <c r="C329" s="272"/>
      <c r="D329" s="272"/>
      <c r="E329" s="272"/>
      <c r="F329" s="272"/>
      <c r="G329" s="272"/>
      <c r="H329" s="272"/>
      <c r="I329" s="272"/>
      <c r="J329" s="272"/>
      <c r="K329" s="272"/>
      <c r="L329" s="272"/>
      <c r="M329" s="272"/>
      <c r="N329" s="272"/>
      <c r="O329" s="272"/>
      <c r="P329" s="272"/>
      <c r="Q329" s="272"/>
      <c r="R329" s="272"/>
      <c r="S329" s="272"/>
      <c r="T329" s="272"/>
      <c r="U329" s="272"/>
      <c r="V329" s="272"/>
      <c r="W329" s="272"/>
      <c r="X329" s="272"/>
      <c r="Y329" s="272"/>
      <c r="Z329" s="272"/>
    </row>
    <row r="330" spans="1:26" ht="16.5" customHeight="1">
      <c r="A330" s="272"/>
      <c r="B330" s="272"/>
      <c r="C330" s="272"/>
      <c r="D330" s="272"/>
      <c r="E330" s="272"/>
      <c r="F330" s="272"/>
      <c r="G330" s="272"/>
      <c r="H330" s="272"/>
      <c r="I330" s="272"/>
      <c r="J330" s="272"/>
      <c r="K330" s="272"/>
      <c r="L330" s="272"/>
      <c r="M330" s="272"/>
      <c r="N330" s="272"/>
      <c r="O330" s="272"/>
      <c r="P330" s="272"/>
      <c r="Q330" s="272"/>
      <c r="R330" s="272"/>
      <c r="S330" s="272"/>
      <c r="T330" s="272"/>
      <c r="U330" s="272"/>
      <c r="V330" s="272"/>
      <c r="W330" s="272"/>
      <c r="X330" s="272"/>
      <c r="Y330" s="272"/>
      <c r="Z330" s="272"/>
    </row>
    <row r="331" spans="1:26" ht="16.5" customHeight="1">
      <c r="A331" s="272"/>
      <c r="B331" s="272"/>
      <c r="C331" s="272"/>
      <c r="D331" s="272"/>
      <c r="E331" s="272"/>
      <c r="F331" s="272"/>
      <c r="G331" s="272"/>
      <c r="H331" s="272"/>
      <c r="I331" s="272"/>
      <c r="J331" s="272"/>
      <c r="K331" s="272"/>
      <c r="L331" s="272"/>
      <c r="M331" s="272"/>
      <c r="N331" s="272"/>
      <c r="O331" s="272"/>
      <c r="P331" s="272"/>
      <c r="Q331" s="272"/>
      <c r="R331" s="272"/>
      <c r="S331" s="272"/>
      <c r="T331" s="272"/>
      <c r="U331" s="272"/>
      <c r="V331" s="272"/>
      <c r="W331" s="272"/>
      <c r="X331" s="272"/>
      <c r="Y331" s="272"/>
      <c r="Z331" s="272"/>
    </row>
    <row r="332" spans="1:26" ht="16.5" customHeight="1">
      <c r="A332" s="272"/>
      <c r="B332" s="272"/>
      <c r="C332" s="272"/>
      <c r="D332" s="272"/>
      <c r="E332" s="272"/>
      <c r="F332" s="272"/>
      <c r="G332" s="272"/>
      <c r="H332" s="272"/>
      <c r="I332" s="272"/>
      <c r="J332" s="272"/>
      <c r="K332" s="272"/>
      <c r="L332" s="272"/>
      <c r="M332" s="272"/>
      <c r="N332" s="272"/>
      <c r="O332" s="272"/>
      <c r="P332" s="272"/>
      <c r="Q332" s="272"/>
      <c r="R332" s="272"/>
      <c r="S332" s="272"/>
      <c r="T332" s="272"/>
      <c r="U332" s="272"/>
      <c r="V332" s="272"/>
      <c r="W332" s="272"/>
      <c r="X332" s="272"/>
      <c r="Y332" s="272"/>
      <c r="Z332" s="272"/>
    </row>
    <row r="333" spans="1:26" ht="16.5" customHeight="1">
      <c r="A333" s="272"/>
      <c r="B333" s="272"/>
      <c r="C333" s="272"/>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row>
    <row r="334" spans="1:26" ht="16.5" customHeight="1">
      <c r="A334" s="272"/>
      <c r="B334" s="272"/>
      <c r="C334" s="272"/>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row>
    <row r="335" spans="1:26" ht="16.5" customHeight="1">
      <c r="A335" s="272"/>
      <c r="B335" s="272"/>
      <c r="C335" s="272"/>
      <c r="D335" s="272"/>
      <c r="E335" s="272"/>
      <c r="F335" s="272"/>
      <c r="G335" s="272"/>
      <c r="H335" s="272"/>
      <c r="I335" s="272"/>
      <c r="J335" s="272"/>
      <c r="K335" s="272"/>
      <c r="L335" s="272"/>
      <c r="M335" s="272"/>
      <c r="N335" s="272"/>
      <c r="O335" s="272"/>
      <c r="P335" s="272"/>
      <c r="Q335" s="272"/>
      <c r="R335" s="272"/>
      <c r="S335" s="272"/>
      <c r="T335" s="272"/>
      <c r="U335" s="272"/>
      <c r="V335" s="272"/>
      <c r="W335" s="272"/>
      <c r="X335" s="272"/>
      <c r="Y335" s="272"/>
      <c r="Z335" s="272"/>
    </row>
    <row r="336" spans="1:26" ht="16.5" customHeight="1">
      <c r="A336" s="272"/>
      <c r="B336" s="272"/>
      <c r="C336" s="272"/>
      <c r="D336" s="272"/>
      <c r="E336" s="272"/>
      <c r="F336" s="272"/>
      <c r="G336" s="272"/>
      <c r="H336" s="272"/>
      <c r="I336" s="272"/>
      <c r="J336" s="272"/>
      <c r="K336" s="272"/>
      <c r="L336" s="272"/>
      <c r="M336" s="272"/>
      <c r="N336" s="272"/>
      <c r="O336" s="272"/>
      <c r="P336" s="272"/>
      <c r="Q336" s="272"/>
      <c r="R336" s="272"/>
      <c r="S336" s="272"/>
      <c r="T336" s="272"/>
      <c r="U336" s="272"/>
      <c r="V336" s="272"/>
      <c r="W336" s="272"/>
      <c r="X336" s="272"/>
      <c r="Y336" s="272"/>
      <c r="Z336" s="272"/>
    </row>
    <row r="337" spans="1:26" ht="16.5" customHeight="1">
      <c r="A337" s="272"/>
      <c r="B337" s="272"/>
      <c r="C337" s="272"/>
      <c r="D337" s="272"/>
      <c r="E337" s="272"/>
      <c r="F337" s="272"/>
      <c r="G337" s="272"/>
      <c r="H337" s="272"/>
      <c r="I337" s="272"/>
      <c r="J337" s="272"/>
      <c r="K337" s="272"/>
      <c r="L337" s="272"/>
      <c r="M337" s="272"/>
      <c r="N337" s="272"/>
      <c r="O337" s="272"/>
      <c r="P337" s="272"/>
      <c r="Q337" s="272"/>
      <c r="R337" s="272"/>
      <c r="S337" s="272"/>
      <c r="T337" s="272"/>
      <c r="U337" s="272"/>
      <c r="V337" s="272"/>
      <c r="W337" s="272"/>
      <c r="X337" s="272"/>
      <c r="Y337" s="272"/>
      <c r="Z337" s="272"/>
    </row>
    <row r="338" spans="1:26" ht="16.5" customHeight="1">
      <c r="A338" s="272"/>
      <c r="B338" s="272"/>
      <c r="C338" s="272"/>
      <c r="D338" s="272"/>
      <c r="E338" s="272"/>
      <c r="F338" s="272"/>
      <c r="G338" s="272"/>
      <c r="H338" s="272"/>
      <c r="I338" s="272"/>
      <c r="J338" s="272"/>
      <c r="K338" s="272"/>
      <c r="L338" s="272"/>
      <c r="M338" s="272"/>
      <c r="N338" s="272"/>
      <c r="O338" s="272"/>
      <c r="P338" s="272"/>
      <c r="Q338" s="272"/>
      <c r="R338" s="272"/>
      <c r="S338" s="272"/>
      <c r="T338" s="272"/>
      <c r="U338" s="272"/>
      <c r="V338" s="272"/>
      <c r="W338" s="272"/>
      <c r="X338" s="272"/>
      <c r="Y338" s="272"/>
      <c r="Z338" s="272"/>
    </row>
    <row r="339" spans="1:26" ht="16.5" customHeight="1">
      <c r="A339" s="272"/>
      <c r="B339" s="272"/>
      <c r="C339" s="272"/>
      <c r="D339" s="272"/>
      <c r="E339" s="272"/>
      <c r="F339" s="272"/>
      <c r="G339" s="272"/>
      <c r="H339" s="272"/>
      <c r="I339" s="272"/>
      <c r="J339" s="272"/>
      <c r="K339" s="272"/>
      <c r="L339" s="272"/>
      <c r="M339" s="272"/>
      <c r="N339" s="272"/>
      <c r="O339" s="272"/>
      <c r="P339" s="272"/>
      <c r="Q339" s="272"/>
      <c r="R339" s="272"/>
      <c r="S339" s="272"/>
      <c r="T339" s="272"/>
      <c r="U339" s="272"/>
      <c r="V339" s="272"/>
      <c r="W339" s="272"/>
      <c r="X339" s="272"/>
      <c r="Y339" s="272"/>
      <c r="Z339" s="272"/>
    </row>
    <row r="340" spans="1:26" ht="16.5" customHeight="1">
      <c r="A340" s="272"/>
      <c r="B340" s="272"/>
      <c r="C340" s="272"/>
      <c r="D340" s="272"/>
      <c r="E340" s="272"/>
      <c r="F340" s="272"/>
      <c r="G340" s="272"/>
      <c r="H340" s="272"/>
      <c r="I340" s="272"/>
      <c r="J340" s="272"/>
      <c r="K340" s="272"/>
      <c r="L340" s="272"/>
      <c r="M340" s="272"/>
      <c r="N340" s="272"/>
      <c r="O340" s="272"/>
      <c r="P340" s="272"/>
      <c r="Q340" s="272"/>
      <c r="R340" s="272"/>
      <c r="S340" s="272"/>
      <c r="T340" s="272"/>
      <c r="U340" s="272"/>
      <c r="V340" s="272"/>
      <c r="W340" s="272"/>
      <c r="X340" s="272"/>
      <c r="Y340" s="272"/>
      <c r="Z340" s="272"/>
    </row>
    <row r="341" spans="1:26" ht="16.5" customHeight="1">
      <c r="A341" s="272"/>
      <c r="B341" s="272"/>
      <c r="C341" s="272"/>
      <c r="D341" s="272"/>
      <c r="E341" s="272"/>
      <c r="F341" s="272"/>
      <c r="G341" s="272"/>
      <c r="H341" s="272"/>
      <c r="I341" s="272"/>
      <c r="J341" s="272"/>
      <c r="K341" s="272"/>
      <c r="L341" s="272"/>
      <c r="M341" s="272"/>
      <c r="N341" s="272"/>
      <c r="O341" s="272"/>
      <c r="P341" s="272"/>
      <c r="Q341" s="272"/>
      <c r="R341" s="272"/>
      <c r="S341" s="272"/>
      <c r="T341" s="272"/>
      <c r="U341" s="272"/>
      <c r="V341" s="272"/>
      <c r="W341" s="272"/>
      <c r="X341" s="272"/>
      <c r="Y341" s="272"/>
      <c r="Z341" s="272"/>
    </row>
    <row r="342" spans="1:26" ht="16.5" customHeight="1">
      <c r="A342" s="272"/>
      <c r="B342" s="272"/>
      <c r="C342" s="272"/>
      <c r="D342" s="272"/>
      <c r="E342" s="272"/>
      <c r="F342" s="272"/>
      <c r="G342" s="272"/>
      <c r="H342" s="272"/>
      <c r="I342" s="272"/>
      <c r="J342" s="272"/>
      <c r="K342" s="272"/>
      <c r="L342" s="272"/>
      <c r="M342" s="272"/>
      <c r="N342" s="272"/>
      <c r="O342" s="272"/>
      <c r="P342" s="272"/>
      <c r="Q342" s="272"/>
      <c r="R342" s="272"/>
      <c r="S342" s="272"/>
      <c r="T342" s="272"/>
      <c r="U342" s="272"/>
      <c r="V342" s="272"/>
      <c r="W342" s="272"/>
      <c r="X342" s="272"/>
      <c r="Y342" s="272"/>
      <c r="Z342" s="272"/>
    </row>
    <row r="343" spans="1:26" ht="16.5" customHeight="1">
      <c r="A343" s="272"/>
      <c r="B343" s="272"/>
      <c r="C343" s="272"/>
      <c r="D343" s="272"/>
      <c r="E343" s="272"/>
      <c r="F343" s="272"/>
      <c r="G343" s="272"/>
      <c r="H343" s="272"/>
      <c r="I343" s="272"/>
      <c r="J343" s="272"/>
      <c r="K343" s="272"/>
      <c r="L343" s="272"/>
      <c r="M343" s="272"/>
      <c r="N343" s="272"/>
      <c r="O343" s="272"/>
      <c r="P343" s="272"/>
      <c r="Q343" s="272"/>
      <c r="R343" s="272"/>
      <c r="S343" s="272"/>
      <c r="T343" s="272"/>
      <c r="U343" s="272"/>
      <c r="V343" s="272"/>
      <c r="W343" s="272"/>
      <c r="X343" s="272"/>
      <c r="Y343" s="272"/>
      <c r="Z343" s="272"/>
    </row>
    <row r="344" spans="1:26" ht="16.5" customHeight="1">
      <c r="A344" s="272"/>
      <c r="B344" s="272"/>
      <c r="C344" s="272"/>
      <c r="D344" s="272"/>
      <c r="E344" s="272"/>
      <c r="F344" s="272"/>
      <c r="G344" s="272"/>
      <c r="H344" s="272"/>
      <c r="I344" s="272"/>
      <c r="J344" s="272"/>
      <c r="K344" s="272"/>
      <c r="L344" s="272"/>
      <c r="M344" s="272"/>
      <c r="N344" s="272"/>
      <c r="O344" s="272"/>
      <c r="P344" s="272"/>
      <c r="Q344" s="272"/>
      <c r="R344" s="272"/>
      <c r="S344" s="272"/>
      <c r="T344" s="272"/>
      <c r="U344" s="272"/>
      <c r="V344" s="272"/>
      <c r="W344" s="272"/>
      <c r="X344" s="272"/>
      <c r="Y344" s="272"/>
      <c r="Z344" s="272"/>
    </row>
    <row r="345" spans="1:26" ht="16.5" customHeight="1">
      <c r="A345" s="272"/>
      <c r="B345" s="272"/>
      <c r="C345" s="272"/>
      <c r="D345" s="272"/>
      <c r="E345" s="272"/>
      <c r="F345" s="272"/>
      <c r="G345" s="272"/>
      <c r="H345" s="272"/>
      <c r="I345" s="272"/>
      <c r="J345" s="272"/>
      <c r="K345" s="272"/>
      <c r="L345" s="272"/>
      <c r="M345" s="272"/>
      <c r="N345" s="272"/>
      <c r="O345" s="272"/>
      <c r="P345" s="272"/>
      <c r="Q345" s="272"/>
      <c r="R345" s="272"/>
      <c r="S345" s="272"/>
      <c r="T345" s="272"/>
      <c r="U345" s="272"/>
      <c r="V345" s="272"/>
      <c r="W345" s="272"/>
      <c r="X345" s="272"/>
      <c r="Y345" s="272"/>
      <c r="Z345" s="272"/>
    </row>
    <row r="346" spans="1:26" ht="16.5" customHeight="1">
      <c r="A346" s="272"/>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c r="Y346" s="272"/>
      <c r="Z346" s="272"/>
    </row>
    <row r="347" spans="1:26" ht="16.5" customHeight="1">
      <c r="A347" s="272"/>
      <c r="B347" s="272"/>
      <c r="C347" s="272"/>
      <c r="D347" s="272"/>
      <c r="E347" s="272"/>
      <c r="F347" s="272"/>
      <c r="G347" s="272"/>
      <c r="H347" s="272"/>
      <c r="I347" s="272"/>
      <c r="J347" s="272"/>
      <c r="K347" s="272"/>
      <c r="L347" s="272"/>
      <c r="M347" s="272"/>
      <c r="N347" s="272"/>
      <c r="O347" s="272"/>
      <c r="P347" s="272"/>
      <c r="Q347" s="272"/>
      <c r="R347" s="272"/>
      <c r="S347" s="272"/>
      <c r="T347" s="272"/>
      <c r="U347" s="272"/>
      <c r="V347" s="272"/>
      <c r="W347" s="272"/>
      <c r="X347" s="272"/>
      <c r="Y347" s="272"/>
      <c r="Z347" s="272"/>
    </row>
    <row r="348" spans="1:26" ht="16.5" customHeight="1">
      <c r="A348" s="272"/>
      <c r="B348" s="272"/>
      <c r="C348" s="272"/>
      <c r="D348" s="272"/>
      <c r="E348" s="272"/>
      <c r="F348" s="272"/>
      <c r="G348" s="272"/>
      <c r="H348" s="272"/>
      <c r="I348" s="272"/>
      <c r="J348" s="272"/>
      <c r="K348" s="272"/>
      <c r="L348" s="272"/>
      <c r="M348" s="272"/>
      <c r="N348" s="272"/>
      <c r="O348" s="272"/>
      <c r="P348" s="272"/>
      <c r="Q348" s="272"/>
      <c r="R348" s="272"/>
      <c r="S348" s="272"/>
      <c r="T348" s="272"/>
      <c r="U348" s="272"/>
      <c r="V348" s="272"/>
      <c r="W348" s="272"/>
      <c r="X348" s="272"/>
      <c r="Y348" s="272"/>
      <c r="Z348" s="272"/>
    </row>
    <row r="349" spans="1:26" ht="16.5" customHeight="1">
      <c r="A349" s="272"/>
      <c r="B349" s="272"/>
      <c r="C349" s="272"/>
      <c r="D349" s="272"/>
      <c r="E349" s="272"/>
      <c r="F349" s="272"/>
      <c r="G349" s="272"/>
      <c r="H349" s="272"/>
      <c r="I349" s="272"/>
      <c r="J349" s="272"/>
      <c r="K349" s="272"/>
      <c r="L349" s="272"/>
      <c r="M349" s="272"/>
      <c r="N349" s="272"/>
      <c r="O349" s="272"/>
      <c r="P349" s="272"/>
      <c r="Q349" s="272"/>
      <c r="R349" s="272"/>
      <c r="S349" s="272"/>
      <c r="T349" s="272"/>
      <c r="U349" s="272"/>
      <c r="V349" s="272"/>
      <c r="W349" s="272"/>
      <c r="X349" s="272"/>
      <c r="Y349" s="272"/>
      <c r="Z349" s="272"/>
    </row>
    <row r="350" spans="1:26" ht="16.5" customHeight="1">
      <c r="A350" s="272"/>
      <c r="B350" s="272"/>
      <c r="C350" s="272"/>
      <c r="D350" s="272"/>
      <c r="E350" s="272"/>
      <c r="F350" s="272"/>
      <c r="G350" s="272"/>
      <c r="H350" s="272"/>
      <c r="I350" s="272"/>
      <c r="J350" s="272"/>
      <c r="K350" s="272"/>
      <c r="L350" s="272"/>
      <c r="M350" s="272"/>
      <c r="N350" s="272"/>
      <c r="O350" s="272"/>
      <c r="P350" s="272"/>
      <c r="Q350" s="272"/>
      <c r="R350" s="272"/>
      <c r="S350" s="272"/>
      <c r="T350" s="272"/>
      <c r="U350" s="272"/>
      <c r="V350" s="272"/>
      <c r="W350" s="272"/>
      <c r="X350" s="272"/>
      <c r="Y350" s="272"/>
      <c r="Z350" s="272"/>
    </row>
    <row r="351" spans="1:26" ht="16.5" customHeight="1">
      <c r="A351" s="272"/>
      <c r="B351" s="272"/>
      <c r="C351" s="272"/>
      <c r="D351" s="272"/>
      <c r="E351" s="272"/>
      <c r="F351" s="272"/>
      <c r="G351" s="272"/>
      <c r="H351" s="272"/>
      <c r="I351" s="272"/>
      <c r="J351" s="272"/>
      <c r="K351" s="272"/>
      <c r="L351" s="272"/>
      <c r="M351" s="272"/>
      <c r="N351" s="272"/>
      <c r="O351" s="272"/>
      <c r="P351" s="272"/>
      <c r="Q351" s="272"/>
      <c r="R351" s="272"/>
      <c r="S351" s="272"/>
      <c r="T351" s="272"/>
      <c r="U351" s="272"/>
      <c r="V351" s="272"/>
      <c r="W351" s="272"/>
      <c r="X351" s="272"/>
      <c r="Y351" s="272"/>
      <c r="Z351" s="272"/>
    </row>
    <row r="352" spans="1:26" ht="16.5" customHeight="1">
      <c r="A352" s="272"/>
      <c r="B352" s="272"/>
      <c r="C352" s="272"/>
      <c r="D352" s="272"/>
      <c r="E352" s="272"/>
      <c r="F352" s="272"/>
      <c r="G352" s="272"/>
      <c r="H352" s="272"/>
      <c r="I352" s="272"/>
      <c r="J352" s="272"/>
      <c r="K352" s="272"/>
      <c r="L352" s="272"/>
      <c r="M352" s="272"/>
      <c r="N352" s="272"/>
      <c r="O352" s="272"/>
      <c r="P352" s="272"/>
      <c r="Q352" s="272"/>
      <c r="R352" s="272"/>
      <c r="S352" s="272"/>
      <c r="T352" s="272"/>
      <c r="U352" s="272"/>
      <c r="V352" s="272"/>
      <c r="W352" s="272"/>
      <c r="X352" s="272"/>
      <c r="Y352" s="272"/>
      <c r="Z352" s="272"/>
    </row>
    <row r="353" spans="1:26" ht="16.5" customHeight="1">
      <c r="A353" s="272"/>
      <c r="B353" s="272"/>
      <c r="C353" s="272"/>
      <c r="D353" s="272"/>
      <c r="E353" s="272"/>
      <c r="F353" s="272"/>
      <c r="G353" s="272"/>
      <c r="H353" s="272"/>
      <c r="I353" s="272"/>
      <c r="J353" s="272"/>
      <c r="K353" s="272"/>
      <c r="L353" s="272"/>
      <c r="M353" s="272"/>
      <c r="N353" s="272"/>
      <c r="O353" s="272"/>
      <c r="P353" s="272"/>
      <c r="Q353" s="272"/>
      <c r="R353" s="272"/>
      <c r="S353" s="272"/>
      <c r="T353" s="272"/>
      <c r="U353" s="272"/>
      <c r="V353" s="272"/>
      <c r="W353" s="272"/>
      <c r="X353" s="272"/>
      <c r="Y353" s="272"/>
      <c r="Z353" s="272"/>
    </row>
    <row r="354" spans="1:26" ht="16.5" customHeight="1">
      <c r="A354" s="272"/>
      <c r="B354" s="272"/>
      <c r="C354" s="272"/>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row>
    <row r="355" spans="1:26" ht="16.5" customHeight="1">
      <c r="A355" s="272"/>
      <c r="B355" s="272"/>
      <c r="C355" s="272"/>
      <c r="D355" s="272"/>
      <c r="E355" s="272"/>
      <c r="F355" s="272"/>
      <c r="G355" s="272"/>
      <c r="H355" s="272"/>
      <c r="I355" s="272"/>
      <c r="J355" s="272"/>
      <c r="K355" s="272"/>
      <c r="L355" s="272"/>
      <c r="M355" s="272"/>
      <c r="N355" s="272"/>
      <c r="O355" s="272"/>
      <c r="P355" s="272"/>
      <c r="Q355" s="272"/>
      <c r="R355" s="272"/>
      <c r="S355" s="272"/>
      <c r="T355" s="272"/>
      <c r="U355" s="272"/>
      <c r="V355" s="272"/>
      <c r="W355" s="272"/>
      <c r="X355" s="272"/>
      <c r="Y355" s="272"/>
      <c r="Z355" s="272"/>
    </row>
    <row r="356" spans="1:26" ht="16.5" customHeight="1">
      <c r="A356" s="272"/>
      <c r="B356" s="272"/>
      <c r="C356" s="272"/>
      <c r="D356" s="272"/>
      <c r="E356" s="272"/>
      <c r="F356" s="272"/>
      <c r="G356" s="272"/>
      <c r="H356" s="272"/>
      <c r="I356" s="272"/>
      <c r="J356" s="272"/>
      <c r="K356" s="272"/>
      <c r="L356" s="272"/>
      <c r="M356" s="272"/>
      <c r="N356" s="272"/>
      <c r="O356" s="272"/>
      <c r="P356" s="272"/>
      <c r="Q356" s="272"/>
      <c r="R356" s="272"/>
      <c r="S356" s="272"/>
      <c r="T356" s="272"/>
      <c r="U356" s="272"/>
      <c r="V356" s="272"/>
      <c r="W356" s="272"/>
      <c r="X356" s="272"/>
      <c r="Y356" s="272"/>
      <c r="Z356" s="272"/>
    </row>
    <row r="357" spans="1:26" ht="16.5" customHeight="1">
      <c r="A357" s="272"/>
      <c r="B357" s="272"/>
      <c r="C357" s="272"/>
      <c r="D357" s="272"/>
      <c r="E357" s="272"/>
      <c r="F357" s="272"/>
      <c r="G357" s="272"/>
      <c r="H357" s="272"/>
      <c r="I357" s="272"/>
      <c r="J357" s="272"/>
      <c r="K357" s="272"/>
      <c r="L357" s="272"/>
      <c r="M357" s="272"/>
      <c r="N357" s="272"/>
      <c r="O357" s="272"/>
      <c r="P357" s="272"/>
      <c r="Q357" s="272"/>
      <c r="R357" s="272"/>
      <c r="S357" s="272"/>
      <c r="T357" s="272"/>
      <c r="U357" s="272"/>
      <c r="V357" s="272"/>
      <c r="W357" s="272"/>
      <c r="X357" s="272"/>
      <c r="Y357" s="272"/>
      <c r="Z357" s="272"/>
    </row>
    <row r="358" spans="1:26" ht="16.5" customHeight="1">
      <c r="A358" s="272"/>
      <c r="B358" s="272"/>
      <c r="C358" s="272"/>
      <c r="D358" s="272"/>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row>
    <row r="359" spans="1:26" ht="16.5" customHeight="1">
      <c r="A359" s="272"/>
      <c r="B359" s="272"/>
      <c r="C359" s="272"/>
      <c r="D359" s="272"/>
      <c r="E359" s="272"/>
      <c r="F359" s="272"/>
      <c r="G359" s="272"/>
      <c r="H359" s="272"/>
      <c r="I359" s="272"/>
      <c r="J359" s="272"/>
      <c r="K359" s="272"/>
      <c r="L359" s="272"/>
      <c r="M359" s="272"/>
      <c r="N359" s="272"/>
      <c r="O359" s="272"/>
      <c r="P359" s="272"/>
      <c r="Q359" s="272"/>
      <c r="R359" s="272"/>
      <c r="S359" s="272"/>
      <c r="T359" s="272"/>
      <c r="U359" s="272"/>
      <c r="V359" s="272"/>
      <c r="W359" s="272"/>
      <c r="X359" s="272"/>
      <c r="Y359" s="272"/>
      <c r="Z359" s="272"/>
    </row>
    <row r="360" spans="1:26" ht="16.5" customHeight="1">
      <c r="A360" s="272"/>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row>
    <row r="361" spans="1:26" ht="16.5" customHeight="1">
      <c r="A361" s="272"/>
      <c r="B361" s="272"/>
      <c r="C361" s="272"/>
      <c r="D361" s="272"/>
      <c r="E361" s="272"/>
      <c r="F361" s="272"/>
      <c r="G361" s="272"/>
      <c r="H361" s="272"/>
      <c r="I361" s="272"/>
      <c r="J361" s="272"/>
      <c r="K361" s="272"/>
      <c r="L361" s="272"/>
      <c r="M361" s="272"/>
      <c r="N361" s="272"/>
      <c r="O361" s="272"/>
      <c r="P361" s="272"/>
      <c r="Q361" s="272"/>
      <c r="R361" s="272"/>
      <c r="S361" s="272"/>
      <c r="T361" s="272"/>
      <c r="U361" s="272"/>
      <c r="V361" s="272"/>
      <c r="W361" s="272"/>
      <c r="X361" s="272"/>
      <c r="Y361" s="272"/>
      <c r="Z361" s="272"/>
    </row>
    <row r="362" spans="1:26" ht="16.5" customHeight="1">
      <c r="A362" s="272"/>
      <c r="B362" s="272"/>
      <c r="C362" s="272"/>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row>
    <row r="363" spans="1:26" ht="16.5" customHeight="1">
      <c r="A363" s="272"/>
      <c r="B363" s="272"/>
      <c r="C363" s="272"/>
      <c r="D363" s="272"/>
      <c r="E363" s="272"/>
      <c r="F363" s="272"/>
      <c r="G363" s="272"/>
      <c r="H363" s="272"/>
      <c r="I363" s="272"/>
      <c r="J363" s="272"/>
      <c r="K363" s="272"/>
      <c r="L363" s="272"/>
      <c r="M363" s="272"/>
      <c r="N363" s="272"/>
      <c r="O363" s="272"/>
      <c r="P363" s="272"/>
      <c r="Q363" s="272"/>
      <c r="R363" s="272"/>
      <c r="S363" s="272"/>
      <c r="T363" s="272"/>
      <c r="U363" s="272"/>
      <c r="V363" s="272"/>
      <c r="W363" s="272"/>
      <c r="X363" s="272"/>
      <c r="Y363" s="272"/>
      <c r="Z363" s="272"/>
    </row>
    <row r="364" spans="1:26" ht="16.5" customHeight="1">
      <c r="A364" s="272"/>
      <c r="B364" s="272"/>
      <c r="C364" s="272"/>
      <c r="D364" s="272"/>
      <c r="E364" s="272"/>
      <c r="F364" s="272"/>
      <c r="G364" s="272"/>
      <c r="H364" s="272"/>
      <c r="I364" s="272"/>
      <c r="J364" s="272"/>
      <c r="K364" s="272"/>
      <c r="L364" s="272"/>
      <c r="M364" s="272"/>
      <c r="N364" s="272"/>
      <c r="O364" s="272"/>
      <c r="P364" s="272"/>
      <c r="Q364" s="272"/>
      <c r="R364" s="272"/>
      <c r="S364" s="272"/>
      <c r="T364" s="272"/>
      <c r="U364" s="272"/>
      <c r="V364" s="272"/>
      <c r="W364" s="272"/>
      <c r="X364" s="272"/>
      <c r="Y364" s="272"/>
      <c r="Z364" s="272"/>
    </row>
    <row r="365" spans="1:26" ht="16.5" customHeight="1">
      <c r="A365" s="272"/>
      <c r="B365" s="272"/>
      <c r="C365" s="272"/>
      <c r="D365" s="272"/>
      <c r="E365" s="272"/>
      <c r="F365" s="272"/>
      <c r="G365" s="272"/>
      <c r="H365" s="272"/>
      <c r="I365" s="272"/>
      <c r="J365" s="272"/>
      <c r="K365" s="272"/>
      <c r="L365" s="272"/>
      <c r="M365" s="272"/>
      <c r="N365" s="272"/>
      <c r="O365" s="272"/>
      <c r="P365" s="272"/>
      <c r="Q365" s="272"/>
      <c r="R365" s="272"/>
      <c r="S365" s="272"/>
      <c r="T365" s="272"/>
      <c r="U365" s="272"/>
      <c r="V365" s="272"/>
      <c r="W365" s="272"/>
      <c r="X365" s="272"/>
      <c r="Y365" s="272"/>
      <c r="Z365" s="272"/>
    </row>
    <row r="366" spans="1:26" ht="16.5" customHeight="1">
      <c r="A366" s="272"/>
      <c r="B366" s="272"/>
      <c r="C366" s="272"/>
      <c r="D366" s="272"/>
      <c r="E366" s="272"/>
      <c r="F366" s="272"/>
      <c r="G366" s="272"/>
      <c r="H366" s="272"/>
      <c r="I366" s="272"/>
      <c r="J366" s="272"/>
      <c r="K366" s="272"/>
      <c r="L366" s="272"/>
      <c r="M366" s="272"/>
      <c r="N366" s="272"/>
      <c r="O366" s="272"/>
      <c r="P366" s="272"/>
      <c r="Q366" s="272"/>
      <c r="R366" s="272"/>
      <c r="S366" s="272"/>
      <c r="T366" s="272"/>
      <c r="U366" s="272"/>
      <c r="V366" s="272"/>
      <c r="W366" s="272"/>
      <c r="X366" s="272"/>
      <c r="Y366" s="272"/>
      <c r="Z366" s="272"/>
    </row>
    <row r="367" spans="1:26" ht="16.5" customHeight="1">
      <c r="A367" s="272"/>
      <c r="B367" s="272"/>
      <c r="C367" s="272"/>
      <c r="D367" s="272"/>
      <c r="E367" s="272"/>
      <c r="F367" s="272"/>
      <c r="G367" s="272"/>
      <c r="H367" s="272"/>
      <c r="I367" s="272"/>
      <c r="J367" s="272"/>
      <c r="K367" s="272"/>
      <c r="L367" s="272"/>
      <c r="M367" s="272"/>
      <c r="N367" s="272"/>
      <c r="O367" s="272"/>
      <c r="P367" s="272"/>
      <c r="Q367" s="272"/>
      <c r="R367" s="272"/>
      <c r="S367" s="272"/>
      <c r="T367" s="272"/>
      <c r="U367" s="272"/>
      <c r="V367" s="272"/>
      <c r="W367" s="272"/>
      <c r="X367" s="272"/>
      <c r="Y367" s="272"/>
      <c r="Z367" s="272"/>
    </row>
    <row r="368" spans="1:26" ht="16.5" customHeight="1">
      <c r="A368" s="272"/>
      <c r="B368" s="272"/>
      <c r="C368" s="272"/>
      <c r="D368" s="272"/>
      <c r="E368" s="272"/>
      <c r="F368" s="272"/>
      <c r="G368" s="272"/>
      <c r="H368" s="272"/>
      <c r="I368" s="272"/>
      <c r="J368" s="272"/>
      <c r="K368" s="272"/>
      <c r="L368" s="272"/>
      <c r="M368" s="272"/>
      <c r="N368" s="272"/>
      <c r="O368" s="272"/>
      <c r="P368" s="272"/>
      <c r="Q368" s="272"/>
      <c r="R368" s="272"/>
      <c r="S368" s="272"/>
      <c r="T368" s="272"/>
      <c r="U368" s="272"/>
      <c r="V368" s="272"/>
      <c r="W368" s="272"/>
      <c r="X368" s="272"/>
      <c r="Y368" s="272"/>
      <c r="Z368" s="272"/>
    </row>
    <row r="369" spans="1:26" ht="16.5" customHeight="1">
      <c r="A369" s="272"/>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c r="Y369" s="272"/>
      <c r="Z369" s="272"/>
    </row>
    <row r="370" spans="1:26" ht="16.5" customHeight="1">
      <c r="A370" s="272"/>
      <c r="B370" s="272"/>
      <c r="C370" s="272"/>
      <c r="D370" s="272"/>
      <c r="E370" s="272"/>
      <c r="F370" s="272"/>
      <c r="G370" s="272"/>
      <c r="H370" s="272"/>
      <c r="I370" s="272"/>
      <c r="J370" s="272"/>
      <c r="K370" s="272"/>
      <c r="L370" s="272"/>
      <c r="M370" s="272"/>
      <c r="N370" s="272"/>
      <c r="O370" s="272"/>
      <c r="P370" s="272"/>
      <c r="Q370" s="272"/>
      <c r="R370" s="272"/>
      <c r="S370" s="272"/>
      <c r="T370" s="272"/>
      <c r="U370" s="272"/>
      <c r="V370" s="272"/>
      <c r="W370" s="272"/>
      <c r="X370" s="272"/>
      <c r="Y370" s="272"/>
      <c r="Z370" s="272"/>
    </row>
    <row r="371" spans="1:26" ht="16.5" customHeight="1">
      <c r="A371" s="272"/>
      <c r="B371" s="272"/>
      <c r="C371" s="272"/>
      <c r="D371" s="272"/>
      <c r="E371" s="272"/>
      <c r="F371" s="272"/>
      <c r="G371" s="272"/>
      <c r="H371" s="272"/>
      <c r="I371" s="272"/>
      <c r="J371" s="272"/>
      <c r="K371" s="272"/>
      <c r="L371" s="272"/>
      <c r="M371" s="272"/>
      <c r="N371" s="272"/>
      <c r="O371" s="272"/>
      <c r="P371" s="272"/>
      <c r="Q371" s="272"/>
      <c r="R371" s="272"/>
      <c r="S371" s="272"/>
      <c r="T371" s="272"/>
      <c r="U371" s="272"/>
      <c r="V371" s="272"/>
      <c r="W371" s="272"/>
      <c r="X371" s="272"/>
      <c r="Y371" s="272"/>
      <c r="Z371" s="272"/>
    </row>
    <row r="372" spans="1:26" ht="16.5" customHeight="1">
      <c r="A372" s="272"/>
      <c r="B372" s="272"/>
      <c r="C372" s="272"/>
      <c r="D372" s="272"/>
      <c r="E372" s="272"/>
      <c r="F372" s="272"/>
      <c r="G372" s="272"/>
      <c r="H372" s="272"/>
      <c r="I372" s="272"/>
      <c r="J372" s="272"/>
      <c r="K372" s="272"/>
      <c r="L372" s="272"/>
      <c r="M372" s="272"/>
      <c r="N372" s="272"/>
      <c r="O372" s="272"/>
      <c r="P372" s="272"/>
      <c r="Q372" s="272"/>
      <c r="R372" s="272"/>
      <c r="S372" s="272"/>
      <c r="T372" s="272"/>
      <c r="U372" s="272"/>
      <c r="V372" s="272"/>
      <c r="W372" s="272"/>
      <c r="X372" s="272"/>
      <c r="Y372" s="272"/>
      <c r="Z372" s="272"/>
    </row>
    <row r="373" spans="1:26" ht="16.5" customHeight="1">
      <c r="A373" s="272"/>
      <c r="B373" s="272"/>
      <c r="C373" s="272"/>
      <c r="D373" s="272"/>
      <c r="E373" s="272"/>
      <c r="F373" s="272"/>
      <c r="G373" s="272"/>
      <c r="H373" s="272"/>
      <c r="I373" s="272"/>
      <c r="J373" s="272"/>
      <c r="K373" s="272"/>
      <c r="L373" s="272"/>
      <c r="M373" s="272"/>
      <c r="N373" s="272"/>
      <c r="O373" s="272"/>
      <c r="P373" s="272"/>
      <c r="Q373" s="272"/>
      <c r="R373" s="272"/>
      <c r="S373" s="272"/>
      <c r="T373" s="272"/>
      <c r="U373" s="272"/>
      <c r="V373" s="272"/>
      <c r="W373" s="272"/>
      <c r="X373" s="272"/>
      <c r="Y373" s="272"/>
      <c r="Z373" s="272"/>
    </row>
    <row r="374" spans="1:26" ht="16.5" customHeight="1">
      <c r="A374" s="272"/>
      <c r="B374" s="272"/>
      <c r="C374" s="272"/>
      <c r="D374" s="272"/>
      <c r="E374" s="272"/>
      <c r="F374" s="272"/>
      <c r="G374" s="272"/>
      <c r="H374" s="272"/>
      <c r="I374" s="272"/>
      <c r="J374" s="272"/>
      <c r="K374" s="272"/>
      <c r="L374" s="272"/>
      <c r="M374" s="272"/>
      <c r="N374" s="272"/>
      <c r="O374" s="272"/>
      <c r="P374" s="272"/>
      <c r="Q374" s="272"/>
      <c r="R374" s="272"/>
      <c r="S374" s="272"/>
      <c r="T374" s="272"/>
      <c r="U374" s="272"/>
      <c r="V374" s="272"/>
      <c r="W374" s="272"/>
      <c r="X374" s="272"/>
      <c r="Y374" s="272"/>
      <c r="Z374" s="272"/>
    </row>
    <row r="375" spans="1:26" ht="16.5" customHeight="1">
      <c r="A375" s="272"/>
      <c r="B375" s="272"/>
      <c r="C375" s="272"/>
      <c r="D375" s="272"/>
      <c r="E375" s="272"/>
      <c r="F375" s="272"/>
      <c r="G375" s="272"/>
      <c r="H375" s="272"/>
      <c r="I375" s="272"/>
      <c r="J375" s="272"/>
      <c r="K375" s="272"/>
      <c r="L375" s="272"/>
      <c r="M375" s="272"/>
      <c r="N375" s="272"/>
      <c r="O375" s="272"/>
      <c r="P375" s="272"/>
      <c r="Q375" s="272"/>
      <c r="R375" s="272"/>
      <c r="S375" s="272"/>
      <c r="T375" s="272"/>
      <c r="U375" s="272"/>
      <c r="V375" s="272"/>
      <c r="W375" s="272"/>
      <c r="X375" s="272"/>
      <c r="Y375" s="272"/>
      <c r="Z375" s="272"/>
    </row>
    <row r="376" spans="1:26" ht="16.5" customHeight="1">
      <c r="A376" s="272"/>
      <c r="B376" s="272"/>
      <c r="C376" s="272"/>
      <c r="D376" s="272"/>
      <c r="E376" s="272"/>
      <c r="F376" s="272"/>
      <c r="G376" s="272"/>
      <c r="H376" s="272"/>
      <c r="I376" s="272"/>
      <c r="J376" s="272"/>
      <c r="K376" s="272"/>
      <c r="L376" s="272"/>
      <c r="M376" s="272"/>
      <c r="N376" s="272"/>
      <c r="O376" s="272"/>
      <c r="P376" s="272"/>
      <c r="Q376" s="272"/>
      <c r="R376" s="272"/>
      <c r="S376" s="272"/>
      <c r="T376" s="272"/>
      <c r="U376" s="272"/>
      <c r="V376" s="272"/>
      <c r="W376" s="272"/>
      <c r="X376" s="272"/>
      <c r="Y376" s="272"/>
      <c r="Z376" s="272"/>
    </row>
    <row r="377" spans="1:26" ht="16.5" customHeight="1">
      <c r="A377" s="272"/>
      <c r="B377" s="272"/>
      <c r="C377" s="272"/>
      <c r="D377" s="272"/>
      <c r="E377" s="272"/>
      <c r="F377" s="272"/>
      <c r="G377" s="272"/>
      <c r="H377" s="272"/>
      <c r="I377" s="272"/>
      <c r="J377" s="272"/>
      <c r="K377" s="272"/>
      <c r="L377" s="272"/>
      <c r="M377" s="272"/>
      <c r="N377" s="272"/>
      <c r="O377" s="272"/>
      <c r="P377" s="272"/>
      <c r="Q377" s="272"/>
      <c r="R377" s="272"/>
      <c r="S377" s="272"/>
      <c r="T377" s="272"/>
      <c r="U377" s="272"/>
      <c r="V377" s="272"/>
      <c r="W377" s="272"/>
      <c r="X377" s="272"/>
      <c r="Y377" s="272"/>
      <c r="Z377" s="272"/>
    </row>
    <row r="378" spans="1:26" ht="16.5" customHeight="1">
      <c r="A378" s="272"/>
      <c r="B378" s="272"/>
      <c r="C378" s="272"/>
      <c r="D378" s="272"/>
      <c r="E378" s="272"/>
      <c r="F378" s="272"/>
      <c r="G378" s="272"/>
      <c r="H378" s="272"/>
      <c r="I378" s="272"/>
      <c r="J378" s="272"/>
      <c r="K378" s="272"/>
      <c r="L378" s="272"/>
      <c r="M378" s="272"/>
      <c r="N378" s="272"/>
      <c r="O378" s="272"/>
      <c r="P378" s="272"/>
      <c r="Q378" s="272"/>
      <c r="R378" s="272"/>
      <c r="S378" s="272"/>
      <c r="T378" s="272"/>
      <c r="U378" s="272"/>
      <c r="V378" s="272"/>
      <c r="W378" s="272"/>
      <c r="X378" s="272"/>
      <c r="Y378" s="272"/>
      <c r="Z378" s="272"/>
    </row>
    <row r="379" spans="1:26" ht="16.5" customHeight="1">
      <c r="A379" s="272"/>
      <c r="B379" s="272"/>
      <c r="C379" s="272"/>
      <c r="D379" s="272"/>
      <c r="E379" s="272"/>
      <c r="F379" s="272"/>
      <c r="G379" s="272"/>
      <c r="H379" s="272"/>
      <c r="I379" s="272"/>
      <c r="J379" s="272"/>
      <c r="K379" s="272"/>
      <c r="L379" s="272"/>
      <c r="M379" s="272"/>
      <c r="N379" s="272"/>
      <c r="O379" s="272"/>
      <c r="P379" s="272"/>
      <c r="Q379" s="272"/>
      <c r="R379" s="272"/>
      <c r="S379" s="272"/>
      <c r="T379" s="272"/>
      <c r="U379" s="272"/>
      <c r="V379" s="272"/>
      <c r="W379" s="272"/>
      <c r="X379" s="272"/>
      <c r="Y379" s="272"/>
      <c r="Z379" s="272"/>
    </row>
    <row r="380" spans="1:26" ht="16.5" customHeight="1">
      <c r="A380" s="272"/>
      <c r="B380" s="272"/>
      <c r="C380" s="272"/>
      <c r="D380" s="272"/>
      <c r="E380" s="272"/>
      <c r="F380" s="272"/>
      <c r="G380" s="272"/>
      <c r="H380" s="272"/>
      <c r="I380" s="272"/>
      <c r="J380" s="272"/>
      <c r="K380" s="272"/>
      <c r="L380" s="272"/>
      <c r="M380" s="272"/>
      <c r="N380" s="272"/>
      <c r="O380" s="272"/>
      <c r="P380" s="272"/>
      <c r="Q380" s="272"/>
      <c r="R380" s="272"/>
      <c r="S380" s="272"/>
      <c r="T380" s="272"/>
      <c r="U380" s="272"/>
      <c r="V380" s="272"/>
      <c r="W380" s="272"/>
      <c r="X380" s="272"/>
      <c r="Y380" s="272"/>
      <c r="Z380" s="272"/>
    </row>
    <row r="381" spans="1:26" ht="16.5" customHeight="1">
      <c r="A381" s="272"/>
      <c r="B381" s="272"/>
      <c r="C381" s="272"/>
      <c r="D381" s="272"/>
      <c r="E381" s="272"/>
      <c r="F381" s="272"/>
      <c r="G381" s="272"/>
      <c r="H381" s="272"/>
      <c r="I381" s="272"/>
      <c r="J381" s="272"/>
      <c r="K381" s="272"/>
      <c r="L381" s="272"/>
      <c r="M381" s="272"/>
      <c r="N381" s="272"/>
      <c r="O381" s="272"/>
      <c r="P381" s="272"/>
      <c r="Q381" s="272"/>
      <c r="R381" s="272"/>
      <c r="S381" s="272"/>
      <c r="T381" s="272"/>
      <c r="U381" s="272"/>
      <c r="V381" s="272"/>
      <c r="W381" s="272"/>
      <c r="X381" s="272"/>
      <c r="Y381" s="272"/>
      <c r="Z381" s="272"/>
    </row>
    <row r="382" spans="1:26" ht="16.5" customHeight="1">
      <c r="A382" s="272"/>
      <c r="B382" s="272"/>
      <c r="C382" s="272"/>
      <c r="D382" s="272"/>
      <c r="E382" s="272"/>
      <c r="F382" s="272"/>
      <c r="G382" s="272"/>
      <c r="H382" s="272"/>
      <c r="I382" s="272"/>
      <c r="J382" s="272"/>
      <c r="K382" s="272"/>
      <c r="L382" s="272"/>
      <c r="M382" s="272"/>
      <c r="N382" s="272"/>
      <c r="O382" s="272"/>
      <c r="P382" s="272"/>
      <c r="Q382" s="272"/>
      <c r="R382" s="272"/>
      <c r="S382" s="272"/>
      <c r="T382" s="272"/>
      <c r="U382" s="272"/>
      <c r="V382" s="272"/>
      <c r="W382" s="272"/>
      <c r="X382" s="272"/>
      <c r="Y382" s="272"/>
      <c r="Z382" s="272"/>
    </row>
    <row r="383" spans="1:26" ht="16.5" customHeight="1">
      <c r="A383" s="272"/>
      <c r="B383" s="272"/>
      <c r="C383" s="272"/>
      <c r="D383" s="272"/>
      <c r="E383" s="272"/>
      <c r="F383" s="272"/>
      <c r="G383" s="272"/>
      <c r="H383" s="272"/>
      <c r="I383" s="272"/>
      <c r="J383" s="272"/>
      <c r="K383" s="272"/>
      <c r="L383" s="272"/>
      <c r="M383" s="272"/>
      <c r="N383" s="272"/>
      <c r="O383" s="272"/>
      <c r="P383" s="272"/>
      <c r="Q383" s="272"/>
      <c r="R383" s="272"/>
      <c r="S383" s="272"/>
      <c r="T383" s="272"/>
      <c r="U383" s="272"/>
      <c r="V383" s="272"/>
      <c r="W383" s="272"/>
      <c r="X383" s="272"/>
      <c r="Y383" s="272"/>
      <c r="Z383" s="272"/>
    </row>
    <row r="384" spans="1:26" ht="16.5" customHeight="1">
      <c r="A384" s="272"/>
      <c r="B384" s="272"/>
      <c r="C384" s="272"/>
      <c r="D384" s="272"/>
      <c r="E384" s="272"/>
      <c r="F384" s="272"/>
      <c r="G384" s="272"/>
      <c r="H384" s="272"/>
      <c r="I384" s="272"/>
      <c r="J384" s="272"/>
      <c r="K384" s="272"/>
      <c r="L384" s="272"/>
      <c r="M384" s="272"/>
      <c r="N384" s="272"/>
      <c r="O384" s="272"/>
      <c r="P384" s="272"/>
      <c r="Q384" s="272"/>
      <c r="R384" s="272"/>
      <c r="S384" s="272"/>
      <c r="T384" s="272"/>
      <c r="U384" s="272"/>
      <c r="V384" s="272"/>
      <c r="W384" s="272"/>
      <c r="X384" s="272"/>
      <c r="Y384" s="272"/>
      <c r="Z384" s="272"/>
    </row>
    <row r="385" spans="1:26" ht="16.5" customHeight="1">
      <c r="A385" s="272"/>
      <c r="B385" s="272"/>
      <c r="C385" s="272"/>
      <c r="D385" s="272"/>
      <c r="E385" s="272"/>
      <c r="F385" s="272"/>
      <c r="G385" s="272"/>
      <c r="H385" s="272"/>
      <c r="I385" s="272"/>
      <c r="J385" s="272"/>
      <c r="K385" s="272"/>
      <c r="L385" s="272"/>
      <c r="M385" s="272"/>
      <c r="N385" s="272"/>
      <c r="O385" s="272"/>
      <c r="P385" s="272"/>
      <c r="Q385" s="272"/>
      <c r="R385" s="272"/>
      <c r="S385" s="272"/>
      <c r="T385" s="272"/>
      <c r="U385" s="272"/>
      <c r="V385" s="272"/>
      <c r="W385" s="272"/>
      <c r="X385" s="272"/>
      <c r="Y385" s="272"/>
      <c r="Z385" s="272"/>
    </row>
    <row r="386" spans="1:26" ht="16.5" customHeight="1">
      <c r="A386" s="272"/>
      <c r="B386" s="272"/>
      <c r="C386" s="272"/>
      <c r="D386" s="272"/>
      <c r="E386" s="272"/>
      <c r="F386" s="272"/>
      <c r="G386" s="272"/>
      <c r="H386" s="272"/>
      <c r="I386" s="272"/>
      <c r="J386" s="272"/>
      <c r="K386" s="272"/>
      <c r="L386" s="272"/>
      <c r="M386" s="272"/>
      <c r="N386" s="272"/>
      <c r="O386" s="272"/>
      <c r="P386" s="272"/>
      <c r="Q386" s="272"/>
      <c r="R386" s="272"/>
      <c r="S386" s="272"/>
      <c r="T386" s="272"/>
      <c r="U386" s="272"/>
      <c r="V386" s="272"/>
      <c r="W386" s="272"/>
      <c r="X386" s="272"/>
      <c r="Y386" s="272"/>
      <c r="Z386" s="272"/>
    </row>
    <row r="387" spans="1:26" ht="16.5" customHeight="1">
      <c r="A387" s="272"/>
      <c r="B387" s="272"/>
      <c r="C387" s="272"/>
      <c r="D387" s="272"/>
      <c r="E387" s="272"/>
      <c r="F387" s="272"/>
      <c r="G387" s="272"/>
      <c r="H387" s="272"/>
      <c r="I387" s="272"/>
      <c r="J387" s="272"/>
      <c r="K387" s="272"/>
      <c r="L387" s="272"/>
      <c r="M387" s="272"/>
      <c r="N387" s="272"/>
      <c r="O387" s="272"/>
      <c r="P387" s="272"/>
      <c r="Q387" s="272"/>
      <c r="R387" s="272"/>
      <c r="S387" s="272"/>
      <c r="T387" s="272"/>
      <c r="U387" s="272"/>
      <c r="V387" s="272"/>
      <c r="W387" s="272"/>
      <c r="X387" s="272"/>
      <c r="Y387" s="272"/>
      <c r="Z387" s="272"/>
    </row>
    <row r="388" spans="1:26" ht="16.5" customHeight="1">
      <c r="A388" s="272"/>
      <c r="B388" s="272"/>
      <c r="C388" s="272"/>
      <c r="D388" s="272"/>
      <c r="E388" s="272"/>
      <c r="F388" s="272"/>
      <c r="G388" s="272"/>
      <c r="H388" s="272"/>
      <c r="I388" s="272"/>
      <c r="J388" s="272"/>
      <c r="K388" s="272"/>
      <c r="L388" s="272"/>
      <c r="M388" s="272"/>
      <c r="N388" s="272"/>
      <c r="O388" s="272"/>
      <c r="P388" s="272"/>
      <c r="Q388" s="272"/>
      <c r="R388" s="272"/>
      <c r="S388" s="272"/>
      <c r="T388" s="272"/>
      <c r="U388" s="272"/>
      <c r="V388" s="272"/>
      <c r="W388" s="272"/>
      <c r="X388" s="272"/>
      <c r="Y388" s="272"/>
      <c r="Z388" s="272"/>
    </row>
    <row r="389" spans="1:26" ht="16.5" customHeight="1">
      <c r="A389" s="272"/>
      <c r="B389" s="272"/>
      <c r="C389" s="272"/>
      <c r="D389" s="272"/>
      <c r="E389" s="272"/>
      <c r="F389" s="272"/>
      <c r="G389" s="272"/>
      <c r="H389" s="272"/>
      <c r="I389" s="272"/>
      <c r="J389" s="272"/>
      <c r="K389" s="272"/>
      <c r="L389" s="272"/>
      <c r="M389" s="272"/>
      <c r="N389" s="272"/>
      <c r="O389" s="272"/>
      <c r="P389" s="272"/>
      <c r="Q389" s="272"/>
      <c r="R389" s="272"/>
      <c r="S389" s="272"/>
      <c r="T389" s="272"/>
      <c r="U389" s="272"/>
      <c r="V389" s="272"/>
      <c r="W389" s="272"/>
      <c r="X389" s="272"/>
      <c r="Y389" s="272"/>
      <c r="Z389" s="272"/>
    </row>
    <row r="390" spans="1:26" ht="16.5" customHeight="1">
      <c r="A390" s="272"/>
      <c r="B390" s="272"/>
      <c r="C390" s="272"/>
      <c r="D390" s="272"/>
      <c r="E390" s="272"/>
      <c r="F390" s="272"/>
      <c r="G390" s="272"/>
      <c r="H390" s="272"/>
      <c r="I390" s="272"/>
      <c r="J390" s="272"/>
      <c r="K390" s="272"/>
      <c r="L390" s="272"/>
      <c r="M390" s="272"/>
      <c r="N390" s="272"/>
      <c r="O390" s="272"/>
      <c r="P390" s="272"/>
      <c r="Q390" s="272"/>
      <c r="R390" s="272"/>
      <c r="S390" s="272"/>
      <c r="T390" s="272"/>
      <c r="U390" s="272"/>
      <c r="V390" s="272"/>
      <c r="W390" s="272"/>
      <c r="X390" s="272"/>
      <c r="Y390" s="272"/>
      <c r="Z390" s="272"/>
    </row>
    <row r="391" spans="1:26" ht="16.5" customHeight="1">
      <c r="A391" s="272"/>
      <c r="B391" s="272"/>
      <c r="C391" s="272"/>
      <c r="D391" s="272"/>
      <c r="E391" s="272"/>
      <c r="F391" s="272"/>
      <c r="G391" s="272"/>
      <c r="H391" s="272"/>
      <c r="I391" s="272"/>
      <c r="J391" s="272"/>
      <c r="K391" s="272"/>
      <c r="L391" s="272"/>
      <c r="M391" s="272"/>
      <c r="N391" s="272"/>
      <c r="O391" s="272"/>
      <c r="P391" s="272"/>
      <c r="Q391" s="272"/>
      <c r="R391" s="272"/>
      <c r="S391" s="272"/>
      <c r="T391" s="272"/>
      <c r="U391" s="272"/>
      <c r="V391" s="272"/>
      <c r="W391" s="272"/>
      <c r="X391" s="272"/>
      <c r="Y391" s="272"/>
      <c r="Z391" s="272"/>
    </row>
    <row r="392" spans="1:26" ht="16.5" customHeight="1">
      <c r="A392" s="272"/>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row>
    <row r="393" spans="1:26" ht="16.5" customHeight="1">
      <c r="A393" s="272"/>
      <c r="B393" s="272"/>
      <c r="C393" s="272"/>
      <c r="D393" s="272"/>
      <c r="E393" s="272"/>
      <c r="F393" s="272"/>
      <c r="G393" s="272"/>
      <c r="H393" s="272"/>
      <c r="I393" s="272"/>
      <c r="J393" s="272"/>
      <c r="K393" s="272"/>
      <c r="L393" s="272"/>
      <c r="M393" s="272"/>
      <c r="N393" s="272"/>
      <c r="O393" s="272"/>
      <c r="P393" s="272"/>
      <c r="Q393" s="272"/>
      <c r="R393" s="272"/>
      <c r="S393" s="272"/>
      <c r="T393" s="272"/>
      <c r="U393" s="272"/>
      <c r="V393" s="272"/>
      <c r="W393" s="272"/>
      <c r="X393" s="272"/>
      <c r="Y393" s="272"/>
      <c r="Z393" s="272"/>
    </row>
    <row r="394" spans="1:26" ht="16.5" customHeight="1">
      <c r="A394" s="272"/>
      <c r="B394" s="272"/>
      <c r="C394" s="272"/>
      <c r="D394" s="272"/>
      <c r="E394" s="272"/>
      <c r="F394" s="272"/>
      <c r="G394" s="272"/>
      <c r="H394" s="272"/>
      <c r="I394" s="272"/>
      <c r="J394" s="272"/>
      <c r="K394" s="272"/>
      <c r="L394" s="272"/>
      <c r="M394" s="272"/>
      <c r="N394" s="272"/>
      <c r="O394" s="272"/>
      <c r="P394" s="272"/>
      <c r="Q394" s="272"/>
      <c r="R394" s="272"/>
      <c r="S394" s="272"/>
      <c r="T394" s="272"/>
      <c r="U394" s="272"/>
      <c r="V394" s="272"/>
      <c r="W394" s="272"/>
      <c r="X394" s="272"/>
      <c r="Y394" s="272"/>
      <c r="Z394" s="272"/>
    </row>
    <row r="395" spans="1:26" ht="16.5" customHeight="1">
      <c r="A395" s="272"/>
      <c r="B395" s="272"/>
      <c r="C395" s="272"/>
      <c r="D395" s="272"/>
      <c r="E395" s="272"/>
      <c r="F395" s="272"/>
      <c r="G395" s="272"/>
      <c r="H395" s="272"/>
      <c r="I395" s="272"/>
      <c r="J395" s="272"/>
      <c r="K395" s="272"/>
      <c r="L395" s="272"/>
      <c r="M395" s="272"/>
      <c r="N395" s="272"/>
      <c r="O395" s="272"/>
      <c r="P395" s="272"/>
      <c r="Q395" s="272"/>
      <c r="R395" s="272"/>
      <c r="S395" s="272"/>
      <c r="T395" s="272"/>
      <c r="U395" s="272"/>
      <c r="V395" s="272"/>
      <c r="W395" s="272"/>
      <c r="X395" s="272"/>
      <c r="Y395" s="272"/>
      <c r="Z395" s="272"/>
    </row>
    <row r="396" spans="1:26" ht="16.5" customHeight="1">
      <c r="A396" s="272"/>
      <c r="B396" s="272"/>
      <c r="C396" s="272"/>
      <c r="D396" s="272"/>
      <c r="E396" s="272"/>
      <c r="F396" s="272"/>
      <c r="G396" s="272"/>
      <c r="H396" s="272"/>
      <c r="I396" s="272"/>
      <c r="J396" s="272"/>
      <c r="K396" s="272"/>
      <c r="L396" s="272"/>
      <c r="M396" s="272"/>
      <c r="N396" s="272"/>
      <c r="O396" s="272"/>
      <c r="P396" s="272"/>
      <c r="Q396" s="272"/>
      <c r="R396" s="272"/>
      <c r="S396" s="272"/>
      <c r="T396" s="272"/>
      <c r="U396" s="272"/>
      <c r="V396" s="272"/>
      <c r="W396" s="272"/>
      <c r="X396" s="272"/>
      <c r="Y396" s="272"/>
      <c r="Z396" s="272"/>
    </row>
    <row r="397" spans="1:26" ht="16.5" customHeight="1">
      <c r="A397" s="272"/>
      <c r="B397" s="272"/>
      <c r="C397" s="272"/>
      <c r="D397" s="272"/>
      <c r="E397" s="272"/>
      <c r="F397" s="272"/>
      <c r="G397" s="272"/>
      <c r="H397" s="272"/>
      <c r="I397" s="272"/>
      <c r="J397" s="272"/>
      <c r="K397" s="272"/>
      <c r="L397" s="272"/>
      <c r="M397" s="272"/>
      <c r="N397" s="272"/>
      <c r="O397" s="272"/>
      <c r="P397" s="272"/>
      <c r="Q397" s="272"/>
      <c r="R397" s="272"/>
      <c r="S397" s="272"/>
      <c r="T397" s="272"/>
      <c r="U397" s="272"/>
      <c r="V397" s="272"/>
      <c r="W397" s="272"/>
      <c r="X397" s="272"/>
      <c r="Y397" s="272"/>
      <c r="Z397" s="272"/>
    </row>
    <row r="398" spans="1:26" ht="16.5" customHeight="1">
      <c r="A398" s="272"/>
      <c r="B398" s="272"/>
      <c r="C398" s="272"/>
      <c r="D398" s="272"/>
      <c r="E398" s="272"/>
      <c r="F398" s="272"/>
      <c r="G398" s="272"/>
      <c r="H398" s="272"/>
      <c r="I398" s="272"/>
      <c r="J398" s="272"/>
      <c r="K398" s="272"/>
      <c r="L398" s="272"/>
      <c r="M398" s="272"/>
      <c r="N398" s="272"/>
      <c r="O398" s="272"/>
      <c r="P398" s="272"/>
      <c r="Q398" s="272"/>
      <c r="R398" s="272"/>
      <c r="S398" s="272"/>
      <c r="T398" s="272"/>
      <c r="U398" s="272"/>
      <c r="V398" s="272"/>
      <c r="W398" s="272"/>
      <c r="X398" s="272"/>
      <c r="Y398" s="272"/>
      <c r="Z398" s="272"/>
    </row>
    <row r="399" spans="1:26" ht="16.5" customHeight="1">
      <c r="A399" s="272"/>
      <c r="B399" s="272"/>
      <c r="C399" s="272"/>
      <c r="D399" s="272"/>
      <c r="E399" s="272"/>
      <c r="F399" s="272"/>
      <c r="G399" s="272"/>
      <c r="H399" s="272"/>
      <c r="I399" s="272"/>
      <c r="J399" s="272"/>
      <c r="K399" s="272"/>
      <c r="L399" s="272"/>
      <c r="M399" s="272"/>
      <c r="N399" s="272"/>
      <c r="O399" s="272"/>
      <c r="P399" s="272"/>
      <c r="Q399" s="272"/>
      <c r="R399" s="272"/>
      <c r="S399" s="272"/>
      <c r="T399" s="272"/>
      <c r="U399" s="272"/>
      <c r="V399" s="272"/>
      <c r="W399" s="272"/>
      <c r="X399" s="272"/>
      <c r="Y399" s="272"/>
      <c r="Z399" s="272"/>
    </row>
    <row r="400" spans="1:26" ht="16.5" customHeight="1">
      <c r="A400" s="272"/>
      <c r="B400" s="272"/>
      <c r="C400" s="272"/>
      <c r="D400" s="272"/>
      <c r="E400" s="272"/>
      <c r="F400" s="272"/>
      <c r="G400" s="272"/>
      <c r="H400" s="272"/>
      <c r="I400" s="272"/>
      <c r="J400" s="272"/>
      <c r="K400" s="272"/>
      <c r="L400" s="272"/>
      <c r="M400" s="272"/>
      <c r="N400" s="272"/>
      <c r="O400" s="272"/>
      <c r="P400" s="272"/>
      <c r="Q400" s="272"/>
      <c r="R400" s="272"/>
      <c r="S400" s="272"/>
      <c r="T400" s="272"/>
      <c r="U400" s="272"/>
      <c r="V400" s="272"/>
      <c r="W400" s="272"/>
      <c r="X400" s="272"/>
      <c r="Y400" s="272"/>
      <c r="Z400" s="272"/>
    </row>
    <row r="401" spans="1:26" ht="16.5" customHeight="1">
      <c r="A401" s="272"/>
      <c r="B401" s="272"/>
      <c r="C401" s="272"/>
      <c r="D401" s="272"/>
      <c r="E401" s="272"/>
      <c r="F401" s="272"/>
      <c r="G401" s="272"/>
      <c r="H401" s="272"/>
      <c r="I401" s="272"/>
      <c r="J401" s="272"/>
      <c r="K401" s="272"/>
      <c r="L401" s="272"/>
      <c r="M401" s="272"/>
      <c r="N401" s="272"/>
      <c r="O401" s="272"/>
      <c r="P401" s="272"/>
      <c r="Q401" s="272"/>
      <c r="R401" s="272"/>
      <c r="S401" s="272"/>
      <c r="T401" s="272"/>
      <c r="U401" s="272"/>
      <c r="V401" s="272"/>
      <c r="W401" s="272"/>
      <c r="X401" s="272"/>
      <c r="Y401" s="272"/>
      <c r="Z401" s="272"/>
    </row>
    <row r="402" spans="1:26" ht="16.5" customHeight="1">
      <c r="A402" s="272"/>
      <c r="B402" s="272"/>
      <c r="C402" s="272"/>
      <c r="D402" s="272"/>
      <c r="E402" s="272"/>
      <c r="F402" s="272"/>
      <c r="G402" s="272"/>
      <c r="H402" s="272"/>
      <c r="I402" s="272"/>
      <c r="J402" s="272"/>
      <c r="K402" s="272"/>
      <c r="L402" s="272"/>
      <c r="M402" s="272"/>
      <c r="N402" s="272"/>
      <c r="O402" s="272"/>
      <c r="P402" s="272"/>
      <c r="Q402" s="272"/>
      <c r="R402" s="272"/>
      <c r="S402" s="272"/>
      <c r="T402" s="272"/>
      <c r="U402" s="272"/>
      <c r="V402" s="272"/>
      <c r="W402" s="272"/>
      <c r="X402" s="272"/>
      <c r="Y402" s="272"/>
      <c r="Z402" s="272"/>
    </row>
    <row r="403" spans="1:26" ht="16.5" customHeight="1">
      <c r="A403" s="272"/>
      <c r="B403" s="272"/>
      <c r="C403" s="272"/>
      <c r="D403" s="272"/>
      <c r="E403" s="272"/>
      <c r="F403" s="272"/>
      <c r="G403" s="272"/>
      <c r="H403" s="272"/>
      <c r="I403" s="272"/>
      <c r="J403" s="272"/>
      <c r="K403" s="272"/>
      <c r="L403" s="272"/>
      <c r="M403" s="272"/>
      <c r="N403" s="272"/>
      <c r="O403" s="272"/>
      <c r="P403" s="272"/>
      <c r="Q403" s="272"/>
      <c r="R403" s="272"/>
      <c r="S403" s="272"/>
      <c r="T403" s="272"/>
      <c r="U403" s="272"/>
      <c r="V403" s="272"/>
      <c r="W403" s="272"/>
      <c r="X403" s="272"/>
      <c r="Y403" s="272"/>
      <c r="Z403" s="272"/>
    </row>
    <row r="404" spans="1:26" ht="16.5" customHeight="1">
      <c r="A404" s="272"/>
      <c r="B404" s="272"/>
      <c r="C404" s="272"/>
      <c r="D404" s="272"/>
      <c r="E404" s="272"/>
      <c r="F404" s="272"/>
      <c r="G404" s="272"/>
      <c r="H404" s="272"/>
      <c r="I404" s="272"/>
      <c r="J404" s="272"/>
      <c r="K404" s="272"/>
      <c r="L404" s="272"/>
      <c r="M404" s="272"/>
      <c r="N404" s="272"/>
      <c r="O404" s="272"/>
      <c r="P404" s="272"/>
      <c r="Q404" s="272"/>
      <c r="R404" s="272"/>
      <c r="S404" s="272"/>
      <c r="T404" s="272"/>
      <c r="U404" s="272"/>
      <c r="V404" s="272"/>
      <c r="W404" s="272"/>
      <c r="X404" s="272"/>
      <c r="Y404" s="272"/>
      <c r="Z404" s="272"/>
    </row>
    <row r="405" spans="1:26" ht="16.5" customHeight="1">
      <c r="A405" s="272"/>
      <c r="B405" s="272"/>
      <c r="C405" s="272"/>
      <c r="D405" s="272"/>
      <c r="E405" s="272"/>
      <c r="F405" s="272"/>
      <c r="G405" s="272"/>
      <c r="H405" s="272"/>
      <c r="I405" s="272"/>
      <c r="J405" s="272"/>
      <c r="K405" s="272"/>
      <c r="L405" s="272"/>
      <c r="M405" s="272"/>
      <c r="N405" s="272"/>
      <c r="O405" s="272"/>
      <c r="P405" s="272"/>
      <c r="Q405" s="272"/>
      <c r="R405" s="272"/>
      <c r="S405" s="272"/>
      <c r="T405" s="272"/>
      <c r="U405" s="272"/>
      <c r="V405" s="272"/>
      <c r="W405" s="272"/>
      <c r="X405" s="272"/>
      <c r="Y405" s="272"/>
      <c r="Z405" s="272"/>
    </row>
    <row r="406" spans="1:26" ht="16.5" customHeight="1">
      <c r="A406" s="272"/>
      <c r="B406" s="272"/>
      <c r="C406" s="272"/>
      <c r="D406" s="272"/>
      <c r="E406" s="272"/>
      <c r="F406" s="272"/>
      <c r="G406" s="272"/>
      <c r="H406" s="272"/>
      <c r="I406" s="272"/>
      <c r="J406" s="272"/>
      <c r="K406" s="272"/>
      <c r="L406" s="272"/>
      <c r="M406" s="272"/>
      <c r="N406" s="272"/>
      <c r="O406" s="272"/>
      <c r="P406" s="272"/>
      <c r="Q406" s="272"/>
      <c r="R406" s="272"/>
      <c r="S406" s="272"/>
      <c r="T406" s="272"/>
      <c r="U406" s="272"/>
      <c r="V406" s="272"/>
      <c r="W406" s="272"/>
      <c r="X406" s="272"/>
      <c r="Y406" s="272"/>
      <c r="Z406" s="272"/>
    </row>
    <row r="407" spans="1:26" ht="16.5" customHeight="1">
      <c r="A407" s="272"/>
      <c r="B407" s="272"/>
      <c r="C407" s="272"/>
      <c r="D407" s="272"/>
      <c r="E407" s="272"/>
      <c r="F407" s="272"/>
      <c r="G407" s="272"/>
      <c r="H407" s="272"/>
      <c r="I407" s="272"/>
      <c r="J407" s="272"/>
      <c r="K407" s="272"/>
      <c r="L407" s="272"/>
      <c r="M407" s="272"/>
      <c r="N407" s="272"/>
      <c r="O407" s="272"/>
      <c r="P407" s="272"/>
      <c r="Q407" s="272"/>
      <c r="R407" s="272"/>
      <c r="S407" s="272"/>
      <c r="T407" s="272"/>
      <c r="U407" s="272"/>
      <c r="V407" s="272"/>
      <c r="W407" s="272"/>
      <c r="X407" s="272"/>
      <c r="Y407" s="272"/>
      <c r="Z407" s="272"/>
    </row>
    <row r="408" spans="1:26" ht="16.5" customHeight="1">
      <c r="A408" s="272"/>
      <c r="B408" s="272"/>
      <c r="C408" s="272"/>
      <c r="D408" s="272"/>
      <c r="E408" s="272"/>
      <c r="F408" s="272"/>
      <c r="G408" s="272"/>
      <c r="H408" s="272"/>
      <c r="I408" s="272"/>
      <c r="J408" s="272"/>
      <c r="K408" s="272"/>
      <c r="L408" s="272"/>
      <c r="M408" s="272"/>
      <c r="N408" s="272"/>
      <c r="O408" s="272"/>
      <c r="P408" s="272"/>
      <c r="Q408" s="272"/>
      <c r="R408" s="272"/>
      <c r="S408" s="272"/>
      <c r="T408" s="272"/>
      <c r="U408" s="272"/>
      <c r="V408" s="272"/>
      <c r="W408" s="272"/>
      <c r="X408" s="272"/>
      <c r="Y408" s="272"/>
      <c r="Z408" s="272"/>
    </row>
    <row r="409" spans="1:26" ht="16.5" customHeight="1">
      <c r="A409" s="272"/>
      <c r="B409" s="272"/>
      <c r="C409" s="272"/>
      <c r="D409" s="272"/>
      <c r="E409" s="272"/>
      <c r="F409" s="272"/>
      <c r="G409" s="272"/>
      <c r="H409" s="272"/>
      <c r="I409" s="272"/>
      <c r="J409" s="272"/>
      <c r="K409" s="272"/>
      <c r="L409" s="272"/>
      <c r="M409" s="272"/>
      <c r="N409" s="272"/>
      <c r="O409" s="272"/>
      <c r="P409" s="272"/>
      <c r="Q409" s="272"/>
      <c r="R409" s="272"/>
      <c r="S409" s="272"/>
      <c r="T409" s="272"/>
      <c r="U409" s="272"/>
      <c r="V409" s="272"/>
      <c r="W409" s="272"/>
      <c r="X409" s="272"/>
      <c r="Y409" s="272"/>
      <c r="Z409" s="272"/>
    </row>
    <row r="410" spans="1:26" ht="16.5" customHeight="1">
      <c r="A410" s="272"/>
      <c r="B410" s="272"/>
      <c r="C410" s="272"/>
      <c r="D410" s="272"/>
      <c r="E410" s="272"/>
      <c r="F410" s="272"/>
      <c r="G410" s="272"/>
      <c r="H410" s="272"/>
      <c r="I410" s="272"/>
      <c r="J410" s="272"/>
      <c r="K410" s="272"/>
      <c r="L410" s="272"/>
      <c r="M410" s="272"/>
      <c r="N410" s="272"/>
      <c r="O410" s="272"/>
      <c r="P410" s="272"/>
      <c r="Q410" s="272"/>
      <c r="R410" s="272"/>
      <c r="S410" s="272"/>
      <c r="T410" s="272"/>
      <c r="U410" s="272"/>
      <c r="V410" s="272"/>
      <c r="W410" s="272"/>
      <c r="X410" s="272"/>
      <c r="Y410" s="272"/>
      <c r="Z410" s="272"/>
    </row>
    <row r="411" spans="1:26" ht="16.5" customHeight="1">
      <c r="A411" s="272"/>
      <c r="B411" s="272"/>
      <c r="C411" s="272"/>
      <c r="D411" s="272"/>
      <c r="E411" s="272"/>
      <c r="F411" s="272"/>
      <c r="G411" s="272"/>
      <c r="H411" s="272"/>
      <c r="I411" s="272"/>
      <c r="J411" s="272"/>
      <c r="K411" s="272"/>
      <c r="L411" s="272"/>
      <c r="M411" s="272"/>
      <c r="N411" s="272"/>
      <c r="O411" s="272"/>
      <c r="P411" s="272"/>
      <c r="Q411" s="272"/>
      <c r="R411" s="272"/>
      <c r="S411" s="272"/>
      <c r="T411" s="272"/>
      <c r="U411" s="272"/>
      <c r="V411" s="272"/>
      <c r="W411" s="272"/>
      <c r="X411" s="272"/>
      <c r="Y411" s="272"/>
      <c r="Z411" s="272"/>
    </row>
    <row r="412" spans="1:26" ht="16.5" customHeight="1">
      <c r="A412" s="272"/>
      <c r="B412" s="272"/>
      <c r="C412" s="272"/>
      <c r="D412" s="272"/>
      <c r="E412" s="272"/>
      <c r="F412" s="272"/>
      <c r="G412" s="272"/>
      <c r="H412" s="272"/>
      <c r="I412" s="272"/>
      <c r="J412" s="272"/>
      <c r="K412" s="272"/>
      <c r="L412" s="272"/>
      <c r="M412" s="272"/>
      <c r="N412" s="272"/>
      <c r="O412" s="272"/>
      <c r="P412" s="272"/>
      <c r="Q412" s="272"/>
      <c r="R412" s="272"/>
      <c r="S412" s="272"/>
      <c r="T412" s="272"/>
      <c r="U412" s="272"/>
      <c r="V412" s="272"/>
      <c r="W412" s="272"/>
      <c r="X412" s="272"/>
      <c r="Y412" s="272"/>
      <c r="Z412" s="272"/>
    </row>
    <row r="413" spans="1:26" ht="16.5" customHeight="1">
      <c r="A413" s="272"/>
      <c r="B413" s="272"/>
      <c r="C413" s="272"/>
      <c r="D413" s="272"/>
      <c r="E413" s="272"/>
      <c r="F413" s="272"/>
      <c r="G413" s="272"/>
      <c r="H413" s="272"/>
      <c r="I413" s="272"/>
      <c r="J413" s="272"/>
      <c r="K413" s="272"/>
      <c r="L413" s="272"/>
      <c r="M413" s="272"/>
      <c r="N413" s="272"/>
      <c r="O413" s="272"/>
      <c r="P413" s="272"/>
      <c r="Q413" s="272"/>
      <c r="R413" s="272"/>
      <c r="S413" s="272"/>
      <c r="T413" s="272"/>
      <c r="U413" s="272"/>
      <c r="V413" s="272"/>
      <c r="W413" s="272"/>
      <c r="X413" s="272"/>
      <c r="Y413" s="272"/>
      <c r="Z413" s="272"/>
    </row>
    <row r="414" spans="1:26" ht="16.5" customHeight="1">
      <c r="A414" s="272"/>
      <c r="B414" s="272"/>
      <c r="C414" s="272"/>
      <c r="D414" s="272"/>
      <c r="E414" s="272"/>
      <c r="F414" s="272"/>
      <c r="G414" s="272"/>
      <c r="H414" s="272"/>
      <c r="I414" s="272"/>
      <c r="J414" s="272"/>
      <c r="K414" s="272"/>
      <c r="L414" s="272"/>
      <c r="M414" s="272"/>
      <c r="N414" s="272"/>
      <c r="O414" s="272"/>
      <c r="P414" s="272"/>
      <c r="Q414" s="272"/>
      <c r="R414" s="272"/>
      <c r="S414" s="272"/>
      <c r="T414" s="272"/>
      <c r="U414" s="272"/>
      <c r="V414" s="272"/>
      <c r="W414" s="272"/>
      <c r="X414" s="272"/>
      <c r="Y414" s="272"/>
      <c r="Z414" s="272"/>
    </row>
    <row r="415" spans="1:26" ht="16.5" customHeight="1">
      <c r="A415" s="272"/>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c r="Y415" s="272"/>
      <c r="Z415" s="272"/>
    </row>
    <row r="416" spans="1:26" ht="16.5" customHeight="1">
      <c r="A416" s="272"/>
      <c r="B416" s="272"/>
      <c r="C416" s="272"/>
      <c r="D416" s="272"/>
      <c r="E416" s="272"/>
      <c r="F416" s="272"/>
      <c r="G416" s="272"/>
      <c r="H416" s="272"/>
      <c r="I416" s="272"/>
      <c r="J416" s="272"/>
      <c r="K416" s="272"/>
      <c r="L416" s="272"/>
      <c r="M416" s="272"/>
      <c r="N416" s="272"/>
      <c r="O416" s="272"/>
      <c r="P416" s="272"/>
      <c r="Q416" s="272"/>
      <c r="R416" s="272"/>
      <c r="S416" s="272"/>
      <c r="T416" s="272"/>
      <c r="U416" s="272"/>
      <c r="V416" s="272"/>
      <c r="W416" s="272"/>
      <c r="X416" s="272"/>
      <c r="Y416" s="272"/>
      <c r="Z416" s="272"/>
    </row>
    <row r="417" spans="1:26" ht="16.5" customHeight="1">
      <c r="A417" s="272"/>
      <c r="B417" s="272"/>
      <c r="C417" s="272"/>
      <c r="D417" s="272"/>
      <c r="E417" s="272"/>
      <c r="F417" s="272"/>
      <c r="G417" s="272"/>
      <c r="H417" s="272"/>
      <c r="I417" s="272"/>
      <c r="J417" s="272"/>
      <c r="K417" s="272"/>
      <c r="L417" s="272"/>
      <c r="M417" s="272"/>
      <c r="N417" s="272"/>
      <c r="O417" s="272"/>
      <c r="P417" s="272"/>
      <c r="Q417" s="272"/>
      <c r="R417" s="272"/>
      <c r="S417" s="272"/>
      <c r="T417" s="272"/>
      <c r="U417" s="272"/>
      <c r="V417" s="272"/>
      <c r="W417" s="272"/>
      <c r="X417" s="272"/>
      <c r="Y417" s="272"/>
      <c r="Z417" s="272"/>
    </row>
    <row r="418" spans="1:26" ht="16.5" customHeight="1">
      <c r="A418" s="272"/>
      <c r="B418" s="272"/>
      <c r="C418" s="272"/>
      <c r="D418" s="272"/>
      <c r="E418" s="272"/>
      <c r="F418" s="272"/>
      <c r="G418" s="272"/>
      <c r="H418" s="272"/>
      <c r="I418" s="272"/>
      <c r="J418" s="272"/>
      <c r="K418" s="272"/>
      <c r="L418" s="272"/>
      <c r="M418" s="272"/>
      <c r="N418" s="272"/>
      <c r="O418" s="272"/>
      <c r="P418" s="272"/>
      <c r="Q418" s="272"/>
      <c r="R418" s="272"/>
      <c r="S418" s="272"/>
      <c r="T418" s="272"/>
      <c r="U418" s="272"/>
      <c r="V418" s="272"/>
      <c r="W418" s="272"/>
      <c r="X418" s="272"/>
      <c r="Y418" s="272"/>
      <c r="Z418" s="272"/>
    </row>
    <row r="419" spans="1:26" ht="16.5" customHeight="1">
      <c r="A419" s="272"/>
      <c r="B419" s="272"/>
      <c r="C419" s="272"/>
      <c r="D419" s="272"/>
      <c r="E419" s="272"/>
      <c r="F419" s="272"/>
      <c r="G419" s="272"/>
      <c r="H419" s="272"/>
      <c r="I419" s="272"/>
      <c r="J419" s="272"/>
      <c r="K419" s="272"/>
      <c r="L419" s="272"/>
      <c r="M419" s="272"/>
      <c r="N419" s="272"/>
      <c r="O419" s="272"/>
      <c r="P419" s="272"/>
      <c r="Q419" s="272"/>
      <c r="R419" s="272"/>
      <c r="S419" s="272"/>
      <c r="T419" s="272"/>
      <c r="U419" s="272"/>
      <c r="V419" s="272"/>
      <c r="W419" s="272"/>
      <c r="X419" s="272"/>
      <c r="Y419" s="272"/>
      <c r="Z419" s="272"/>
    </row>
    <row r="420" spans="1:26" ht="16.5" customHeight="1">
      <c r="A420" s="272"/>
      <c r="B420" s="272"/>
      <c r="C420" s="272"/>
      <c r="D420" s="272"/>
      <c r="E420" s="272"/>
      <c r="F420" s="272"/>
      <c r="G420" s="272"/>
      <c r="H420" s="272"/>
      <c r="I420" s="272"/>
      <c r="J420" s="272"/>
      <c r="K420" s="272"/>
      <c r="L420" s="272"/>
      <c r="M420" s="272"/>
      <c r="N420" s="272"/>
      <c r="O420" s="272"/>
      <c r="P420" s="272"/>
      <c r="Q420" s="272"/>
      <c r="R420" s="272"/>
      <c r="S420" s="272"/>
      <c r="T420" s="272"/>
      <c r="U420" s="272"/>
      <c r="V420" s="272"/>
      <c r="W420" s="272"/>
      <c r="X420" s="272"/>
      <c r="Y420" s="272"/>
      <c r="Z420" s="272"/>
    </row>
    <row r="421" spans="1:26" ht="16.5" customHeight="1">
      <c r="A421" s="272"/>
      <c r="B421" s="272"/>
      <c r="C421" s="272"/>
      <c r="D421" s="272"/>
      <c r="E421" s="272"/>
      <c r="F421" s="272"/>
      <c r="G421" s="272"/>
      <c r="H421" s="272"/>
      <c r="I421" s="272"/>
      <c r="J421" s="272"/>
      <c r="K421" s="272"/>
      <c r="L421" s="272"/>
      <c r="M421" s="272"/>
      <c r="N421" s="272"/>
      <c r="O421" s="272"/>
      <c r="P421" s="272"/>
      <c r="Q421" s="272"/>
      <c r="R421" s="272"/>
      <c r="S421" s="272"/>
      <c r="T421" s="272"/>
      <c r="U421" s="272"/>
      <c r="V421" s="272"/>
      <c r="W421" s="272"/>
      <c r="X421" s="272"/>
      <c r="Y421" s="272"/>
      <c r="Z421" s="272"/>
    </row>
    <row r="422" spans="1:26" ht="16.5" customHeight="1">
      <c r="A422" s="272"/>
      <c r="B422" s="272"/>
      <c r="C422" s="272"/>
      <c r="D422" s="272"/>
      <c r="E422" s="272"/>
      <c r="F422" s="272"/>
      <c r="G422" s="272"/>
      <c r="H422" s="272"/>
      <c r="I422" s="272"/>
      <c r="J422" s="272"/>
      <c r="K422" s="272"/>
      <c r="L422" s="272"/>
      <c r="M422" s="272"/>
      <c r="N422" s="272"/>
      <c r="O422" s="272"/>
      <c r="P422" s="272"/>
      <c r="Q422" s="272"/>
      <c r="R422" s="272"/>
      <c r="S422" s="272"/>
      <c r="T422" s="272"/>
      <c r="U422" s="272"/>
      <c r="V422" s="272"/>
      <c r="W422" s="272"/>
      <c r="X422" s="272"/>
      <c r="Y422" s="272"/>
      <c r="Z422" s="272"/>
    </row>
    <row r="423" spans="1:26" ht="16.5" customHeight="1">
      <c r="A423" s="272"/>
      <c r="B423" s="272"/>
      <c r="C423" s="272"/>
      <c r="D423" s="272"/>
      <c r="E423" s="272"/>
      <c r="F423" s="272"/>
      <c r="G423" s="272"/>
      <c r="H423" s="272"/>
      <c r="I423" s="272"/>
      <c r="J423" s="272"/>
      <c r="K423" s="272"/>
      <c r="L423" s="272"/>
      <c r="M423" s="272"/>
      <c r="N423" s="272"/>
      <c r="O423" s="272"/>
      <c r="P423" s="272"/>
      <c r="Q423" s="272"/>
      <c r="R423" s="272"/>
      <c r="S423" s="272"/>
      <c r="T423" s="272"/>
      <c r="U423" s="272"/>
      <c r="V423" s="272"/>
      <c r="W423" s="272"/>
      <c r="X423" s="272"/>
      <c r="Y423" s="272"/>
      <c r="Z423" s="272"/>
    </row>
    <row r="424" spans="1:26" ht="16.5" customHeight="1">
      <c r="A424" s="272"/>
      <c r="B424" s="272"/>
      <c r="C424" s="272"/>
      <c r="D424" s="272"/>
      <c r="E424" s="272"/>
      <c r="F424" s="272"/>
      <c r="G424" s="272"/>
      <c r="H424" s="272"/>
      <c r="I424" s="272"/>
      <c r="J424" s="272"/>
      <c r="K424" s="272"/>
      <c r="L424" s="272"/>
      <c r="M424" s="272"/>
      <c r="N424" s="272"/>
      <c r="O424" s="272"/>
      <c r="P424" s="272"/>
      <c r="Q424" s="272"/>
      <c r="R424" s="272"/>
      <c r="S424" s="272"/>
      <c r="T424" s="272"/>
      <c r="U424" s="272"/>
      <c r="V424" s="272"/>
      <c r="W424" s="272"/>
      <c r="X424" s="272"/>
      <c r="Y424" s="272"/>
      <c r="Z424" s="272"/>
    </row>
    <row r="425" spans="1:26" ht="16.5" customHeight="1">
      <c r="A425" s="272"/>
      <c r="B425" s="272"/>
      <c r="C425" s="272"/>
      <c r="D425" s="272"/>
      <c r="E425" s="272"/>
      <c r="F425" s="272"/>
      <c r="G425" s="272"/>
      <c r="H425" s="272"/>
      <c r="I425" s="272"/>
      <c r="J425" s="272"/>
      <c r="K425" s="272"/>
      <c r="L425" s="272"/>
      <c r="M425" s="272"/>
      <c r="N425" s="272"/>
      <c r="O425" s="272"/>
      <c r="P425" s="272"/>
      <c r="Q425" s="272"/>
      <c r="R425" s="272"/>
      <c r="S425" s="272"/>
      <c r="T425" s="272"/>
      <c r="U425" s="272"/>
      <c r="V425" s="272"/>
      <c r="W425" s="272"/>
      <c r="X425" s="272"/>
      <c r="Y425" s="272"/>
      <c r="Z425" s="272"/>
    </row>
    <row r="426" spans="1:26" ht="16.5" customHeight="1">
      <c r="A426" s="272"/>
      <c r="B426" s="272"/>
      <c r="C426" s="272"/>
      <c r="D426" s="272"/>
      <c r="E426" s="272"/>
      <c r="F426" s="272"/>
      <c r="G426" s="272"/>
      <c r="H426" s="272"/>
      <c r="I426" s="272"/>
      <c r="J426" s="272"/>
      <c r="K426" s="272"/>
      <c r="L426" s="272"/>
      <c r="M426" s="272"/>
      <c r="N426" s="272"/>
      <c r="O426" s="272"/>
      <c r="P426" s="272"/>
      <c r="Q426" s="272"/>
      <c r="R426" s="272"/>
      <c r="S426" s="272"/>
      <c r="T426" s="272"/>
      <c r="U426" s="272"/>
      <c r="V426" s="272"/>
      <c r="W426" s="272"/>
      <c r="X426" s="272"/>
      <c r="Y426" s="272"/>
      <c r="Z426" s="272"/>
    </row>
    <row r="427" spans="1:26" ht="16.5" customHeight="1">
      <c r="A427" s="272"/>
      <c r="B427" s="272"/>
      <c r="C427" s="272"/>
      <c r="D427" s="272"/>
      <c r="E427" s="272"/>
      <c r="F427" s="272"/>
      <c r="G427" s="272"/>
      <c r="H427" s="272"/>
      <c r="I427" s="272"/>
      <c r="J427" s="272"/>
      <c r="K427" s="272"/>
      <c r="L427" s="272"/>
      <c r="M427" s="272"/>
      <c r="N427" s="272"/>
      <c r="O427" s="272"/>
      <c r="P427" s="272"/>
      <c r="Q427" s="272"/>
      <c r="R427" s="272"/>
      <c r="S427" s="272"/>
      <c r="T427" s="272"/>
      <c r="U427" s="272"/>
      <c r="V427" s="272"/>
      <c r="W427" s="272"/>
      <c r="X427" s="272"/>
      <c r="Y427" s="272"/>
      <c r="Z427" s="272"/>
    </row>
    <row r="428" spans="1:26" ht="16.5" customHeight="1">
      <c r="A428" s="272"/>
      <c r="B428" s="272"/>
      <c r="C428" s="272"/>
      <c r="D428" s="272"/>
      <c r="E428" s="272"/>
      <c r="F428" s="272"/>
      <c r="G428" s="272"/>
      <c r="H428" s="272"/>
      <c r="I428" s="272"/>
      <c r="J428" s="272"/>
      <c r="K428" s="272"/>
      <c r="L428" s="272"/>
      <c r="M428" s="272"/>
      <c r="N428" s="272"/>
      <c r="O428" s="272"/>
      <c r="P428" s="272"/>
      <c r="Q428" s="272"/>
      <c r="R428" s="272"/>
      <c r="S428" s="272"/>
      <c r="T428" s="272"/>
      <c r="U428" s="272"/>
      <c r="V428" s="272"/>
      <c r="W428" s="272"/>
      <c r="X428" s="272"/>
      <c r="Y428" s="272"/>
      <c r="Z428" s="272"/>
    </row>
    <row r="429" spans="1:26" ht="16.5" customHeight="1">
      <c r="A429" s="272"/>
      <c r="B429" s="272"/>
      <c r="C429" s="272"/>
      <c r="D429" s="272"/>
      <c r="E429" s="272"/>
      <c r="F429" s="272"/>
      <c r="G429" s="272"/>
      <c r="H429" s="272"/>
      <c r="I429" s="272"/>
      <c r="J429" s="272"/>
      <c r="K429" s="272"/>
      <c r="L429" s="272"/>
      <c r="M429" s="272"/>
      <c r="N429" s="272"/>
      <c r="O429" s="272"/>
      <c r="P429" s="272"/>
      <c r="Q429" s="272"/>
      <c r="R429" s="272"/>
      <c r="S429" s="272"/>
      <c r="T429" s="272"/>
      <c r="U429" s="272"/>
      <c r="V429" s="272"/>
      <c r="W429" s="272"/>
      <c r="X429" s="272"/>
      <c r="Y429" s="272"/>
      <c r="Z429" s="272"/>
    </row>
    <row r="430" spans="1:26" ht="16.5" customHeight="1">
      <c r="A430" s="272"/>
      <c r="B430" s="272"/>
      <c r="C430" s="272"/>
      <c r="D430" s="272"/>
      <c r="E430" s="272"/>
      <c r="F430" s="272"/>
      <c r="G430" s="272"/>
      <c r="H430" s="272"/>
      <c r="I430" s="272"/>
      <c r="J430" s="272"/>
      <c r="K430" s="272"/>
      <c r="L430" s="272"/>
      <c r="M430" s="272"/>
      <c r="N430" s="272"/>
      <c r="O430" s="272"/>
      <c r="P430" s="272"/>
      <c r="Q430" s="272"/>
      <c r="R430" s="272"/>
      <c r="S430" s="272"/>
      <c r="T430" s="272"/>
      <c r="U430" s="272"/>
      <c r="V430" s="272"/>
      <c r="W430" s="272"/>
      <c r="X430" s="272"/>
      <c r="Y430" s="272"/>
      <c r="Z430" s="272"/>
    </row>
    <row r="431" spans="1:26" ht="16.5" customHeight="1">
      <c r="A431" s="272"/>
      <c r="B431" s="272"/>
      <c r="C431" s="272"/>
      <c r="D431" s="272"/>
      <c r="E431" s="272"/>
      <c r="F431" s="272"/>
      <c r="G431" s="272"/>
      <c r="H431" s="272"/>
      <c r="I431" s="272"/>
      <c r="J431" s="272"/>
      <c r="K431" s="272"/>
      <c r="L431" s="272"/>
      <c r="M431" s="272"/>
      <c r="N431" s="272"/>
      <c r="O431" s="272"/>
      <c r="P431" s="272"/>
      <c r="Q431" s="272"/>
      <c r="R431" s="272"/>
      <c r="S431" s="272"/>
      <c r="T431" s="272"/>
      <c r="U431" s="272"/>
      <c r="V431" s="272"/>
      <c r="W431" s="272"/>
      <c r="X431" s="272"/>
      <c r="Y431" s="272"/>
      <c r="Z431" s="272"/>
    </row>
    <row r="432" spans="1:26" ht="16.5" customHeight="1">
      <c r="A432" s="272"/>
      <c r="B432" s="272"/>
      <c r="C432" s="272"/>
      <c r="D432" s="272"/>
      <c r="E432" s="272"/>
      <c r="F432" s="272"/>
      <c r="G432" s="272"/>
      <c r="H432" s="272"/>
      <c r="I432" s="272"/>
      <c r="J432" s="272"/>
      <c r="K432" s="272"/>
      <c r="L432" s="272"/>
      <c r="M432" s="272"/>
      <c r="N432" s="272"/>
      <c r="O432" s="272"/>
      <c r="P432" s="272"/>
      <c r="Q432" s="272"/>
      <c r="R432" s="272"/>
      <c r="S432" s="272"/>
      <c r="T432" s="272"/>
      <c r="U432" s="272"/>
      <c r="V432" s="272"/>
      <c r="W432" s="272"/>
      <c r="X432" s="272"/>
      <c r="Y432" s="272"/>
      <c r="Z432" s="272"/>
    </row>
    <row r="433" spans="1:26" ht="16.5" customHeight="1">
      <c r="A433" s="272"/>
      <c r="B433" s="272"/>
      <c r="C433" s="272"/>
      <c r="D433" s="272"/>
      <c r="E433" s="272"/>
      <c r="F433" s="272"/>
      <c r="G433" s="272"/>
      <c r="H433" s="272"/>
      <c r="I433" s="272"/>
      <c r="J433" s="272"/>
      <c r="K433" s="272"/>
      <c r="L433" s="272"/>
      <c r="M433" s="272"/>
      <c r="N433" s="272"/>
      <c r="O433" s="272"/>
      <c r="P433" s="272"/>
      <c r="Q433" s="272"/>
      <c r="R433" s="272"/>
      <c r="S433" s="272"/>
      <c r="T433" s="272"/>
      <c r="U433" s="272"/>
      <c r="V433" s="272"/>
      <c r="W433" s="272"/>
      <c r="X433" s="272"/>
      <c r="Y433" s="272"/>
      <c r="Z433" s="272"/>
    </row>
    <row r="434" spans="1:26" ht="16.5" customHeight="1">
      <c r="A434" s="272"/>
      <c r="B434" s="272"/>
      <c r="C434" s="272"/>
      <c r="D434" s="272"/>
      <c r="E434" s="272"/>
      <c r="F434" s="272"/>
      <c r="G434" s="272"/>
      <c r="H434" s="272"/>
      <c r="I434" s="272"/>
      <c r="J434" s="272"/>
      <c r="K434" s="272"/>
      <c r="L434" s="272"/>
      <c r="M434" s="272"/>
      <c r="N434" s="272"/>
      <c r="O434" s="272"/>
      <c r="P434" s="272"/>
      <c r="Q434" s="272"/>
      <c r="R434" s="272"/>
      <c r="S434" s="272"/>
      <c r="T434" s="272"/>
      <c r="U434" s="272"/>
      <c r="V434" s="272"/>
      <c r="W434" s="272"/>
      <c r="X434" s="272"/>
      <c r="Y434" s="272"/>
      <c r="Z434" s="272"/>
    </row>
    <row r="435" spans="1:26" ht="16.5" customHeight="1">
      <c r="A435" s="272"/>
      <c r="B435" s="272"/>
      <c r="C435" s="272"/>
      <c r="D435" s="272"/>
      <c r="E435" s="272"/>
      <c r="F435" s="272"/>
      <c r="G435" s="272"/>
      <c r="H435" s="272"/>
      <c r="I435" s="272"/>
      <c r="J435" s="272"/>
      <c r="K435" s="272"/>
      <c r="L435" s="272"/>
      <c r="M435" s="272"/>
      <c r="N435" s="272"/>
      <c r="O435" s="272"/>
      <c r="P435" s="272"/>
      <c r="Q435" s="272"/>
      <c r="R435" s="272"/>
      <c r="S435" s="272"/>
      <c r="T435" s="272"/>
      <c r="U435" s="272"/>
      <c r="V435" s="272"/>
      <c r="W435" s="272"/>
      <c r="X435" s="272"/>
      <c r="Y435" s="272"/>
      <c r="Z435" s="272"/>
    </row>
    <row r="436" spans="1:26" ht="16.5" customHeight="1">
      <c r="A436" s="272"/>
      <c r="B436" s="272"/>
      <c r="C436" s="272"/>
      <c r="D436" s="272"/>
      <c r="E436" s="272"/>
      <c r="F436" s="272"/>
      <c r="G436" s="272"/>
      <c r="H436" s="272"/>
      <c r="I436" s="272"/>
      <c r="J436" s="272"/>
      <c r="K436" s="272"/>
      <c r="L436" s="272"/>
      <c r="M436" s="272"/>
      <c r="N436" s="272"/>
      <c r="O436" s="272"/>
      <c r="P436" s="272"/>
      <c r="Q436" s="272"/>
      <c r="R436" s="272"/>
      <c r="S436" s="272"/>
      <c r="T436" s="272"/>
      <c r="U436" s="272"/>
      <c r="V436" s="272"/>
      <c r="W436" s="272"/>
      <c r="X436" s="272"/>
      <c r="Y436" s="272"/>
      <c r="Z436" s="272"/>
    </row>
    <row r="437" spans="1:26" ht="16.5" customHeight="1">
      <c r="A437" s="272"/>
      <c r="B437" s="272"/>
      <c r="C437" s="272"/>
      <c r="D437" s="272"/>
      <c r="E437" s="272"/>
      <c r="F437" s="272"/>
      <c r="G437" s="272"/>
      <c r="H437" s="272"/>
      <c r="I437" s="272"/>
      <c r="J437" s="272"/>
      <c r="K437" s="272"/>
      <c r="L437" s="272"/>
      <c r="M437" s="272"/>
      <c r="N437" s="272"/>
      <c r="O437" s="272"/>
      <c r="P437" s="272"/>
      <c r="Q437" s="272"/>
      <c r="R437" s="272"/>
      <c r="S437" s="272"/>
      <c r="T437" s="272"/>
      <c r="U437" s="272"/>
      <c r="V437" s="272"/>
      <c r="W437" s="272"/>
      <c r="X437" s="272"/>
      <c r="Y437" s="272"/>
      <c r="Z437" s="272"/>
    </row>
    <row r="438" spans="1:26" ht="16.5" customHeight="1">
      <c r="A438" s="272"/>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c r="Y438" s="272"/>
      <c r="Z438" s="272"/>
    </row>
    <row r="439" spans="1:26" ht="16.5" customHeight="1">
      <c r="A439" s="272"/>
      <c r="B439" s="272"/>
      <c r="C439" s="272"/>
      <c r="D439" s="272"/>
      <c r="E439" s="272"/>
      <c r="F439" s="272"/>
      <c r="G439" s="272"/>
      <c r="H439" s="272"/>
      <c r="I439" s="272"/>
      <c r="J439" s="272"/>
      <c r="K439" s="272"/>
      <c r="L439" s="272"/>
      <c r="M439" s="272"/>
      <c r="N439" s="272"/>
      <c r="O439" s="272"/>
      <c r="P439" s="272"/>
      <c r="Q439" s="272"/>
      <c r="R439" s="272"/>
      <c r="S439" s="272"/>
      <c r="T439" s="272"/>
      <c r="U439" s="272"/>
      <c r="V439" s="272"/>
      <c r="W439" s="272"/>
      <c r="X439" s="272"/>
      <c r="Y439" s="272"/>
      <c r="Z439" s="272"/>
    </row>
    <row r="440" spans="1:26" ht="16.5" customHeight="1">
      <c r="A440" s="272"/>
      <c r="B440" s="272"/>
      <c r="C440" s="272"/>
      <c r="D440" s="272"/>
      <c r="E440" s="272"/>
      <c r="F440" s="272"/>
      <c r="G440" s="272"/>
      <c r="H440" s="272"/>
      <c r="I440" s="272"/>
      <c r="J440" s="272"/>
      <c r="K440" s="272"/>
      <c r="L440" s="272"/>
      <c r="M440" s="272"/>
      <c r="N440" s="272"/>
      <c r="O440" s="272"/>
      <c r="P440" s="272"/>
      <c r="Q440" s="272"/>
      <c r="R440" s="272"/>
      <c r="S440" s="272"/>
      <c r="T440" s="272"/>
      <c r="U440" s="272"/>
      <c r="V440" s="272"/>
      <c r="W440" s="272"/>
      <c r="X440" s="272"/>
      <c r="Y440" s="272"/>
      <c r="Z440" s="272"/>
    </row>
    <row r="441" spans="1:26" ht="16.5" customHeight="1">
      <c r="A441" s="272"/>
      <c r="B441" s="272"/>
      <c r="C441" s="272"/>
      <c r="D441" s="272"/>
      <c r="E441" s="272"/>
      <c r="F441" s="272"/>
      <c r="G441" s="272"/>
      <c r="H441" s="272"/>
      <c r="I441" s="272"/>
      <c r="J441" s="272"/>
      <c r="K441" s="272"/>
      <c r="L441" s="272"/>
      <c r="M441" s="272"/>
      <c r="N441" s="272"/>
      <c r="O441" s="272"/>
      <c r="P441" s="272"/>
      <c r="Q441" s="272"/>
      <c r="R441" s="272"/>
      <c r="S441" s="272"/>
      <c r="T441" s="272"/>
      <c r="U441" s="272"/>
      <c r="V441" s="272"/>
      <c r="W441" s="272"/>
      <c r="X441" s="272"/>
      <c r="Y441" s="272"/>
      <c r="Z441" s="272"/>
    </row>
    <row r="442" spans="1:26" ht="16.5" customHeight="1">
      <c r="A442" s="272"/>
      <c r="B442" s="272"/>
      <c r="C442" s="272"/>
      <c r="D442" s="272"/>
      <c r="E442" s="272"/>
      <c r="F442" s="272"/>
      <c r="G442" s="272"/>
      <c r="H442" s="272"/>
      <c r="I442" s="272"/>
      <c r="J442" s="272"/>
      <c r="K442" s="272"/>
      <c r="L442" s="272"/>
      <c r="M442" s="272"/>
      <c r="N442" s="272"/>
      <c r="O442" s="272"/>
      <c r="P442" s="272"/>
      <c r="Q442" s="272"/>
      <c r="R442" s="272"/>
      <c r="S442" s="272"/>
      <c r="T442" s="272"/>
      <c r="U442" s="272"/>
      <c r="V442" s="272"/>
      <c r="W442" s="272"/>
      <c r="X442" s="272"/>
      <c r="Y442" s="272"/>
      <c r="Z442" s="272"/>
    </row>
    <row r="443" spans="1:26" ht="16.5" customHeight="1">
      <c r="A443" s="272"/>
      <c r="B443" s="272"/>
      <c r="C443" s="272"/>
      <c r="D443" s="272"/>
      <c r="E443" s="272"/>
      <c r="F443" s="272"/>
      <c r="G443" s="272"/>
      <c r="H443" s="272"/>
      <c r="I443" s="272"/>
      <c r="J443" s="272"/>
      <c r="K443" s="272"/>
      <c r="L443" s="272"/>
      <c r="M443" s="272"/>
      <c r="N443" s="272"/>
      <c r="O443" s="272"/>
      <c r="P443" s="272"/>
      <c r="Q443" s="272"/>
      <c r="R443" s="272"/>
      <c r="S443" s="272"/>
      <c r="T443" s="272"/>
      <c r="U443" s="272"/>
      <c r="V443" s="272"/>
      <c r="W443" s="272"/>
      <c r="X443" s="272"/>
      <c r="Y443" s="272"/>
      <c r="Z443" s="272"/>
    </row>
    <row r="444" spans="1:26" ht="16.5" customHeight="1">
      <c r="A444" s="272"/>
      <c r="B444" s="272"/>
      <c r="C444" s="272"/>
      <c r="D444" s="272"/>
      <c r="E444" s="272"/>
      <c r="F444" s="272"/>
      <c r="G444" s="272"/>
      <c r="H444" s="272"/>
      <c r="I444" s="272"/>
      <c r="J444" s="272"/>
      <c r="K444" s="272"/>
      <c r="L444" s="272"/>
      <c r="M444" s="272"/>
      <c r="N444" s="272"/>
      <c r="O444" s="272"/>
      <c r="P444" s="272"/>
      <c r="Q444" s="272"/>
      <c r="R444" s="272"/>
      <c r="S444" s="272"/>
      <c r="T444" s="272"/>
      <c r="U444" s="272"/>
      <c r="V444" s="272"/>
      <c r="W444" s="272"/>
      <c r="X444" s="272"/>
      <c r="Y444" s="272"/>
      <c r="Z444" s="272"/>
    </row>
    <row r="445" spans="1:26" ht="16.5" customHeight="1">
      <c r="A445" s="272"/>
      <c r="B445" s="272"/>
      <c r="C445" s="272"/>
      <c r="D445" s="272"/>
      <c r="E445" s="272"/>
      <c r="F445" s="272"/>
      <c r="G445" s="272"/>
      <c r="H445" s="272"/>
      <c r="I445" s="272"/>
      <c r="J445" s="272"/>
      <c r="K445" s="272"/>
      <c r="L445" s="272"/>
      <c r="M445" s="272"/>
      <c r="N445" s="272"/>
      <c r="O445" s="272"/>
      <c r="P445" s="272"/>
      <c r="Q445" s="272"/>
      <c r="R445" s="272"/>
      <c r="S445" s="272"/>
      <c r="T445" s="272"/>
      <c r="U445" s="272"/>
      <c r="V445" s="272"/>
      <c r="W445" s="272"/>
      <c r="X445" s="272"/>
      <c r="Y445" s="272"/>
      <c r="Z445" s="272"/>
    </row>
    <row r="446" spans="1:26" ht="16.5" customHeight="1">
      <c r="A446" s="272"/>
      <c r="B446" s="272"/>
      <c r="C446" s="272"/>
      <c r="D446" s="272"/>
      <c r="E446" s="272"/>
      <c r="F446" s="272"/>
      <c r="G446" s="272"/>
      <c r="H446" s="272"/>
      <c r="I446" s="272"/>
      <c r="J446" s="272"/>
      <c r="K446" s="272"/>
      <c r="L446" s="272"/>
      <c r="M446" s="272"/>
      <c r="N446" s="272"/>
      <c r="O446" s="272"/>
      <c r="P446" s="272"/>
      <c r="Q446" s="272"/>
      <c r="R446" s="272"/>
      <c r="S446" s="272"/>
      <c r="T446" s="272"/>
      <c r="U446" s="272"/>
      <c r="V446" s="272"/>
      <c r="W446" s="272"/>
      <c r="X446" s="272"/>
      <c r="Y446" s="272"/>
      <c r="Z446" s="272"/>
    </row>
    <row r="447" spans="1:26" ht="16.5" customHeight="1">
      <c r="A447" s="272"/>
      <c r="B447" s="272"/>
      <c r="C447" s="272"/>
      <c r="D447" s="272"/>
      <c r="E447" s="272"/>
      <c r="F447" s="272"/>
      <c r="G447" s="272"/>
      <c r="H447" s="272"/>
      <c r="I447" s="272"/>
      <c r="J447" s="272"/>
      <c r="K447" s="272"/>
      <c r="L447" s="272"/>
      <c r="M447" s="272"/>
      <c r="N447" s="272"/>
      <c r="O447" s="272"/>
      <c r="P447" s="272"/>
      <c r="Q447" s="272"/>
      <c r="R447" s="272"/>
      <c r="S447" s="272"/>
      <c r="T447" s="272"/>
      <c r="U447" s="272"/>
      <c r="V447" s="272"/>
      <c r="W447" s="272"/>
      <c r="X447" s="272"/>
      <c r="Y447" s="272"/>
      <c r="Z447" s="272"/>
    </row>
    <row r="448" spans="1:26" ht="16.5" customHeight="1">
      <c r="A448" s="272"/>
      <c r="B448" s="272"/>
      <c r="C448" s="272"/>
      <c r="D448" s="272"/>
      <c r="E448" s="272"/>
      <c r="F448" s="272"/>
      <c r="G448" s="272"/>
      <c r="H448" s="272"/>
      <c r="I448" s="272"/>
      <c r="J448" s="272"/>
      <c r="K448" s="272"/>
      <c r="L448" s="272"/>
      <c r="M448" s="272"/>
      <c r="N448" s="272"/>
      <c r="O448" s="272"/>
      <c r="P448" s="272"/>
      <c r="Q448" s="272"/>
      <c r="R448" s="272"/>
      <c r="S448" s="272"/>
      <c r="T448" s="272"/>
      <c r="U448" s="272"/>
      <c r="V448" s="272"/>
      <c r="W448" s="272"/>
      <c r="X448" s="272"/>
      <c r="Y448" s="272"/>
      <c r="Z448" s="272"/>
    </row>
    <row r="449" spans="1:26" ht="16.5" customHeight="1">
      <c r="A449" s="272"/>
      <c r="B449" s="272"/>
      <c r="C449" s="272"/>
      <c r="D449" s="272"/>
      <c r="E449" s="272"/>
      <c r="F449" s="272"/>
      <c r="G449" s="272"/>
      <c r="H449" s="272"/>
      <c r="I449" s="272"/>
      <c r="J449" s="272"/>
      <c r="K449" s="272"/>
      <c r="L449" s="272"/>
      <c r="M449" s="272"/>
      <c r="N449" s="272"/>
      <c r="O449" s="272"/>
      <c r="P449" s="272"/>
      <c r="Q449" s="272"/>
      <c r="R449" s="272"/>
      <c r="S449" s="272"/>
      <c r="T449" s="272"/>
      <c r="U449" s="272"/>
      <c r="V449" s="272"/>
      <c r="W449" s="272"/>
      <c r="X449" s="272"/>
      <c r="Y449" s="272"/>
      <c r="Z449" s="272"/>
    </row>
    <row r="450" spans="1:26" ht="16.5" customHeight="1">
      <c r="A450" s="272"/>
      <c r="B450" s="272"/>
      <c r="C450" s="272"/>
      <c r="D450" s="272"/>
      <c r="E450" s="272"/>
      <c r="F450" s="272"/>
      <c r="G450" s="272"/>
      <c r="H450" s="272"/>
      <c r="I450" s="272"/>
      <c r="J450" s="272"/>
      <c r="K450" s="272"/>
      <c r="L450" s="272"/>
      <c r="M450" s="272"/>
      <c r="N450" s="272"/>
      <c r="O450" s="272"/>
      <c r="P450" s="272"/>
      <c r="Q450" s="272"/>
      <c r="R450" s="272"/>
      <c r="S450" s="272"/>
      <c r="T450" s="272"/>
      <c r="U450" s="272"/>
      <c r="V450" s="272"/>
      <c r="W450" s="272"/>
      <c r="X450" s="272"/>
      <c r="Y450" s="272"/>
      <c r="Z450" s="272"/>
    </row>
    <row r="451" spans="1:26" ht="16.5" customHeight="1">
      <c r="A451" s="272"/>
      <c r="B451" s="272"/>
      <c r="C451" s="272"/>
      <c r="D451" s="272"/>
      <c r="E451" s="272"/>
      <c r="F451" s="272"/>
      <c r="G451" s="272"/>
      <c r="H451" s="272"/>
      <c r="I451" s="272"/>
      <c r="J451" s="272"/>
      <c r="K451" s="272"/>
      <c r="L451" s="272"/>
      <c r="M451" s="272"/>
      <c r="N451" s="272"/>
      <c r="O451" s="272"/>
      <c r="P451" s="272"/>
      <c r="Q451" s="272"/>
      <c r="R451" s="272"/>
      <c r="S451" s="272"/>
      <c r="T451" s="272"/>
      <c r="U451" s="272"/>
      <c r="V451" s="272"/>
      <c r="W451" s="272"/>
      <c r="X451" s="272"/>
      <c r="Y451" s="272"/>
      <c r="Z451" s="272"/>
    </row>
    <row r="452" spans="1:26" ht="16.5" customHeight="1">
      <c r="A452" s="272"/>
      <c r="B452" s="272"/>
      <c r="C452" s="272"/>
      <c r="D452" s="272"/>
      <c r="E452" s="272"/>
      <c r="F452" s="272"/>
      <c r="G452" s="272"/>
      <c r="H452" s="272"/>
      <c r="I452" s="272"/>
      <c r="J452" s="272"/>
      <c r="K452" s="272"/>
      <c r="L452" s="272"/>
      <c r="M452" s="272"/>
      <c r="N452" s="272"/>
      <c r="O452" s="272"/>
      <c r="P452" s="272"/>
      <c r="Q452" s="272"/>
      <c r="R452" s="272"/>
      <c r="S452" s="272"/>
      <c r="T452" s="272"/>
      <c r="U452" s="272"/>
      <c r="V452" s="272"/>
      <c r="W452" s="272"/>
      <c r="X452" s="272"/>
      <c r="Y452" s="272"/>
      <c r="Z452" s="272"/>
    </row>
    <row r="453" spans="1:26" ht="16.5" customHeight="1">
      <c r="A453" s="272"/>
      <c r="B453" s="272"/>
      <c r="C453" s="272"/>
      <c r="D453" s="272"/>
      <c r="E453" s="272"/>
      <c r="F453" s="272"/>
      <c r="G453" s="272"/>
      <c r="H453" s="272"/>
      <c r="I453" s="272"/>
      <c r="J453" s="272"/>
      <c r="K453" s="272"/>
      <c r="L453" s="272"/>
      <c r="M453" s="272"/>
      <c r="N453" s="272"/>
      <c r="O453" s="272"/>
      <c r="P453" s="272"/>
      <c r="Q453" s="272"/>
      <c r="R453" s="272"/>
      <c r="S453" s="272"/>
      <c r="T453" s="272"/>
      <c r="U453" s="272"/>
      <c r="V453" s="272"/>
      <c r="W453" s="272"/>
      <c r="X453" s="272"/>
      <c r="Y453" s="272"/>
      <c r="Z453" s="272"/>
    </row>
    <row r="454" spans="1:26" ht="16.5" customHeight="1">
      <c r="A454" s="272"/>
      <c r="B454" s="272"/>
      <c r="C454" s="272"/>
      <c r="D454" s="272"/>
      <c r="E454" s="272"/>
      <c r="F454" s="272"/>
      <c r="G454" s="272"/>
      <c r="H454" s="272"/>
      <c r="I454" s="272"/>
      <c r="J454" s="272"/>
      <c r="K454" s="272"/>
      <c r="L454" s="272"/>
      <c r="M454" s="272"/>
      <c r="N454" s="272"/>
      <c r="O454" s="272"/>
      <c r="P454" s="272"/>
      <c r="Q454" s="272"/>
      <c r="R454" s="272"/>
      <c r="S454" s="272"/>
      <c r="T454" s="272"/>
      <c r="U454" s="272"/>
      <c r="V454" s="272"/>
      <c r="W454" s="272"/>
      <c r="X454" s="272"/>
      <c r="Y454" s="272"/>
      <c r="Z454" s="272"/>
    </row>
    <row r="455" spans="1:26" ht="16.5" customHeight="1">
      <c r="A455" s="272"/>
      <c r="B455" s="272"/>
      <c r="C455" s="272"/>
      <c r="D455" s="272"/>
      <c r="E455" s="272"/>
      <c r="F455" s="272"/>
      <c r="G455" s="272"/>
      <c r="H455" s="272"/>
      <c r="I455" s="272"/>
      <c r="J455" s="272"/>
      <c r="K455" s="272"/>
      <c r="L455" s="272"/>
      <c r="M455" s="272"/>
      <c r="N455" s="272"/>
      <c r="O455" s="272"/>
      <c r="P455" s="272"/>
      <c r="Q455" s="272"/>
      <c r="R455" s="272"/>
      <c r="S455" s="272"/>
      <c r="T455" s="272"/>
      <c r="U455" s="272"/>
      <c r="V455" s="272"/>
      <c r="W455" s="272"/>
      <c r="X455" s="272"/>
      <c r="Y455" s="272"/>
      <c r="Z455" s="272"/>
    </row>
    <row r="456" spans="1:26" ht="16.5" customHeight="1">
      <c r="A456" s="272"/>
      <c r="B456" s="272"/>
      <c r="C456" s="272"/>
      <c r="D456" s="272"/>
      <c r="E456" s="272"/>
      <c r="F456" s="272"/>
      <c r="G456" s="272"/>
      <c r="H456" s="272"/>
      <c r="I456" s="272"/>
      <c r="J456" s="272"/>
      <c r="K456" s="272"/>
      <c r="L456" s="272"/>
      <c r="M456" s="272"/>
      <c r="N456" s="272"/>
      <c r="O456" s="272"/>
      <c r="P456" s="272"/>
      <c r="Q456" s="272"/>
      <c r="R456" s="272"/>
      <c r="S456" s="272"/>
      <c r="T456" s="272"/>
      <c r="U456" s="272"/>
      <c r="V456" s="272"/>
      <c r="W456" s="272"/>
      <c r="X456" s="272"/>
      <c r="Y456" s="272"/>
      <c r="Z456" s="272"/>
    </row>
    <row r="457" spans="1:26" ht="16.5" customHeight="1">
      <c r="A457" s="272"/>
      <c r="B457" s="272"/>
      <c r="C457" s="272"/>
      <c r="D457" s="272"/>
      <c r="E457" s="272"/>
      <c r="F457" s="272"/>
      <c r="G457" s="272"/>
      <c r="H457" s="272"/>
      <c r="I457" s="272"/>
      <c r="J457" s="272"/>
      <c r="K457" s="272"/>
      <c r="L457" s="272"/>
      <c r="M457" s="272"/>
      <c r="N457" s="272"/>
      <c r="O457" s="272"/>
      <c r="P457" s="272"/>
      <c r="Q457" s="272"/>
      <c r="R457" s="272"/>
      <c r="S457" s="272"/>
      <c r="T457" s="272"/>
      <c r="U457" s="272"/>
      <c r="V457" s="272"/>
      <c r="W457" s="272"/>
      <c r="X457" s="272"/>
      <c r="Y457" s="272"/>
      <c r="Z457" s="272"/>
    </row>
    <row r="458" spans="1:26" ht="16.5" customHeight="1">
      <c r="A458" s="272"/>
      <c r="B458" s="272"/>
      <c r="C458" s="272"/>
      <c r="D458" s="272"/>
      <c r="E458" s="272"/>
      <c r="F458" s="272"/>
      <c r="G458" s="272"/>
      <c r="H458" s="272"/>
      <c r="I458" s="272"/>
      <c r="J458" s="272"/>
      <c r="K458" s="272"/>
      <c r="L458" s="272"/>
      <c r="M458" s="272"/>
      <c r="N458" s="272"/>
      <c r="O458" s="272"/>
      <c r="P458" s="272"/>
      <c r="Q458" s="272"/>
      <c r="R458" s="272"/>
      <c r="S458" s="272"/>
      <c r="T458" s="272"/>
      <c r="U458" s="272"/>
      <c r="V458" s="272"/>
      <c r="W458" s="272"/>
      <c r="X458" s="272"/>
      <c r="Y458" s="272"/>
      <c r="Z458" s="272"/>
    </row>
    <row r="459" spans="1:26" ht="16.5" customHeight="1">
      <c r="A459" s="272"/>
      <c r="B459" s="272"/>
      <c r="C459" s="272"/>
      <c r="D459" s="272"/>
      <c r="E459" s="272"/>
      <c r="F459" s="272"/>
      <c r="G459" s="272"/>
      <c r="H459" s="272"/>
      <c r="I459" s="272"/>
      <c r="J459" s="272"/>
      <c r="K459" s="272"/>
      <c r="L459" s="272"/>
      <c r="M459" s="272"/>
      <c r="N459" s="272"/>
      <c r="O459" s="272"/>
      <c r="P459" s="272"/>
      <c r="Q459" s="272"/>
      <c r="R459" s="272"/>
      <c r="S459" s="272"/>
      <c r="T459" s="272"/>
      <c r="U459" s="272"/>
      <c r="V459" s="272"/>
      <c r="W459" s="272"/>
      <c r="X459" s="272"/>
      <c r="Y459" s="272"/>
      <c r="Z459" s="272"/>
    </row>
    <row r="460" spans="1:26" ht="16.5" customHeight="1">
      <c r="A460" s="272"/>
      <c r="B460" s="272"/>
      <c r="C460" s="272"/>
      <c r="D460" s="272"/>
      <c r="E460" s="272"/>
      <c r="F460" s="272"/>
      <c r="G460" s="272"/>
      <c r="H460" s="272"/>
      <c r="I460" s="272"/>
      <c r="J460" s="272"/>
      <c r="K460" s="272"/>
      <c r="L460" s="272"/>
      <c r="M460" s="272"/>
      <c r="N460" s="272"/>
      <c r="O460" s="272"/>
      <c r="P460" s="272"/>
      <c r="Q460" s="272"/>
      <c r="R460" s="272"/>
      <c r="S460" s="272"/>
      <c r="T460" s="272"/>
      <c r="U460" s="272"/>
      <c r="V460" s="272"/>
      <c r="W460" s="272"/>
      <c r="X460" s="272"/>
      <c r="Y460" s="272"/>
      <c r="Z460" s="272"/>
    </row>
    <row r="461" spans="1:26" ht="16.5" customHeight="1">
      <c r="A461" s="272"/>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c r="Y461" s="272"/>
      <c r="Z461" s="272"/>
    </row>
    <row r="462" spans="1:26" ht="16.5" customHeight="1">
      <c r="A462" s="272"/>
      <c r="B462" s="272"/>
      <c r="C462" s="272"/>
      <c r="D462" s="272"/>
      <c r="E462" s="272"/>
      <c r="F462" s="272"/>
      <c r="G462" s="272"/>
      <c r="H462" s="272"/>
      <c r="I462" s="272"/>
      <c r="J462" s="272"/>
      <c r="K462" s="272"/>
      <c r="L462" s="272"/>
      <c r="M462" s="272"/>
      <c r="N462" s="272"/>
      <c r="O462" s="272"/>
      <c r="P462" s="272"/>
      <c r="Q462" s="272"/>
      <c r="R462" s="272"/>
      <c r="S462" s="272"/>
      <c r="T462" s="272"/>
      <c r="U462" s="272"/>
      <c r="V462" s="272"/>
      <c r="W462" s="272"/>
      <c r="X462" s="272"/>
      <c r="Y462" s="272"/>
      <c r="Z462" s="272"/>
    </row>
    <row r="463" spans="1:26" ht="16.5" customHeight="1">
      <c r="A463" s="272"/>
      <c r="B463" s="272"/>
      <c r="C463" s="272"/>
      <c r="D463" s="272"/>
      <c r="E463" s="272"/>
      <c r="F463" s="272"/>
      <c r="G463" s="272"/>
      <c r="H463" s="272"/>
      <c r="I463" s="272"/>
      <c r="J463" s="272"/>
      <c r="K463" s="272"/>
      <c r="L463" s="272"/>
      <c r="M463" s="272"/>
      <c r="N463" s="272"/>
      <c r="O463" s="272"/>
      <c r="P463" s="272"/>
      <c r="Q463" s="272"/>
      <c r="R463" s="272"/>
      <c r="S463" s="272"/>
      <c r="T463" s="272"/>
      <c r="U463" s="272"/>
      <c r="V463" s="272"/>
      <c r="W463" s="272"/>
      <c r="X463" s="272"/>
      <c r="Y463" s="272"/>
      <c r="Z463" s="272"/>
    </row>
    <row r="464" spans="1:26" ht="16.5" customHeight="1">
      <c r="A464" s="272"/>
      <c r="B464" s="272"/>
      <c r="C464" s="272"/>
      <c r="D464" s="272"/>
      <c r="E464" s="272"/>
      <c r="F464" s="272"/>
      <c r="G464" s="272"/>
      <c r="H464" s="272"/>
      <c r="I464" s="272"/>
      <c r="J464" s="272"/>
      <c r="K464" s="272"/>
      <c r="L464" s="272"/>
      <c r="M464" s="272"/>
      <c r="N464" s="272"/>
      <c r="O464" s="272"/>
      <c r="P464" s="272"/>
      <c r="Q464" s="272"/>
      <c r="R464" s="272"/>
      <c r="S464" s="272"/>
      <c r="T464" s="272"/>
      <c r="U464" s="272"/>
      <c r="V464" s="272"/>
      <c r="W464" s="272"/>
      <c r="X464" s="272"/>
      <c r="Y464" s="272"/>
      <c r="Z464" s="272"/>
    </row>
    <row r="465" spans="1:26" ht="16.5" customHeight="1">
      <c r="A465" s="272"/>
      <c r="B465" s="272"/>
      <c r="C465" s="272"/>
      <c r="D465" s="272"/>
      <c r="E465" s="272"/>
      <c r="F465" s="272"/>
      <c r="G465" s="272"/>
      <c r="H465" s="272"/>
      <c r="I465" s="272"/>
      <c r="J465" s="272"/>
      <c r="K465" s="272"/>
      <c r="L465" s="272"/>
      <c r="M465" s="272"/>
      <c r="N465" s="272"/>
      <c r="O465" s="272"/>
      <c r="P465" s="272"/>
      <c r="Q465" s="272"/>
      <c r="R465" s="272"/>
      <c r="S465" s="272"/>
      <c r="T465" s="272"/>
      <c r="U465" s="272"/>
      <c r="V465" s="272"/>
      <c r="W465" s="272"/>
      <c r="X465" s="272"/>
      <c r="Y465" s="272"/>
      <c r="Z465" s="272"/>
    </row>
    <row r="466" spans="1:26" ht="16.5" customHeight="1">
      <c r="A466" s="272"/>
      <c r="B466" s="272"/>
      <c r="C466" s="272"/>
      <c r="D466" s="272"/>
      <c r="E466" s="272"/>
      <c r="F466" s="272"/>
      <c r="G466" s="272"/>
      <c r="H466" s="272"/>
      <c r="I466" s="272"/>
      <c r="J466" s="272"/>
      <c r="K466" s="272"/>
      <c r="L466" s="272"/>
      <c r="M466" s="272"/>
      <c r="N466" s="272"/>
      <c r="O466" s="272"/>
      <c r="P466" s="272"/>
      <c r="Q466" s="272"/>
      <c r="R466" s="272"/>
      <c r="S466" s="272"/>
      <c r="T466" s="272"/>
      <c r="U466" s="272"/>
      <c r="V466" s="272"/>
      <c r="W466" s="272"/>
      <c r="X466" s="272"/>
      <c r="Y466" s="272"/>
      <c r="Z466" s="272"/>
    </row>
    <row r="467" spans="1:26" ht="16.5" customHeight="1">
      <c r="A467" s="272"/>
      <c r="B467" s="272"/>
      <c r="C467" s="272"/>
      <c r="D467" s="272"/>
      <c r="E467" s="272"/>
      <c r="F467" s="272"/>
      <c r="G467" s="272"/>
      <c r="H467" s="272"/>
      <c r="I467" s="272"/>
      <c r="J467" s="272"/>
      <c r="K467" s="272"/>
      <c r="L467" s="272"/>
      <c r="M467" s="272"/>
      <c r="N467" s="272"/>
      <c r="O467" s="272"/>
      <c r="P467" s="272"/>
      <c r="Q467" s="272"/>
      <c r="R467" s="272"/>
      <c r="S467" s="272"/>
      <c r="T467" s="272"/>
      <c r="U467" s="272"/>
      <c r="V467" s="272"/>
      <c r="W467" s="272"/>
      <c r="X467" s="272"/>
      <c r="Y467" s="272"/>
      <c r="Z467" s="272"/>
    </row>
    <row r="468" spans="1:26" ht="16.5" customHeight="1">
      <c r="A468" s="272"/>
      <c r="B468" s="272"/>
      <c r="C468" s="272"/>
      <c r="D468" s="272"/>
      <c r="E468" s="272"/>
      <c r="F468" s="272"/>
      <c r="G468" s="272"/>
      <c r="H468" s="272"/>
      <c r="I468" s="272"/>
      <c r="J468" s="272"/>
      <c r="K468" s="272"/>
      <c r="L468" s="272"/>
      <c r="M468" s="272"/>
      <c r="N468" s="272"/>
      <c r="O468" s="272"/>
      <c r="P468" s="272"/>
      <c r="Q468" s="272"/>
      <c r="R468" s="272"/>
      <c r="S468" s="272"/>
      <c r="T468" s="272"/>
      <c r="U468" s="272"/>
      <c r="V468" s="272"/>
      <c r="W468" s="272"/>
      <c r="X468" s="272"/>
      <c r="Y468" s="272"/>
      <c r="Z468" s="272"/>
    </row>
    <row r="469" spans="1:26" ht="16.5" customHeight="1">
      <c r="A469" s="272"/>
      <c r="B469" s="272"/>
      <c r="C469" s="272"/>
      <c r="D469" s="272"/>
      <c r="E469" s="272"/>
      <c r="F469" s="272"/>
      <c r="G469" s="272"/>
      <c r="H469" s="272"/>
      <c r="I469" s="272"/>
      <c r="J469" s="272"/>
      <c r="K469" s="272"/>
      <c r="L469" s="272"/>
      <c r="M469" s="272"/>
      <c r="N469" s="272"/>
      <c r="O469" s="272"/>
      <c r="P469" s="272"/>
      <c r="Q469" s="272"/>
      <c r="R469" s="272"/>
      <c r="S469" s="272"/>
      <c r="T469" s="272"/>
      <c r="U469" s="272"/>
      <c r="V469" s="272"/>
      <c r="W469" s="272"/>
      <c r="X469" s="272"/>
      <c r="Y469" s="272"/>
      <c r="Z469" s="272"/>
    </row>
    <row r="470" spans="1:26" ht="16.5" customHeight="1">
      <c r="A470" s="272"/>
      <c r="B470" s="272"/>
      <c r="C470" s="272"/>
      <c r="D470" s="272"/>
      <c r="E470" s="272"/>
      <c r="F470" s="272"/>
      <c r="G470" s="272"/>
      <c r="H470" s="272"/>
      <c r="I470" s="272"/>
      <c r="J470" s="272"/>
      <c r="K470" s="272"/>
      <c r="L470" s="272"/>
      <c r="M470" s="272"/>
      <c r="N470" s="272"/>
      <c r="O470" s="272"/>
      <c r="P470" s="272"/>
      <c r="Q470" s="272"/>
      <c r="R470" s="272"/>
      <c r="S470" s="272"/>
      <c r="T470" s="272"/>
      <c r="U470" s="272"/>
      <c r="V470" s="272"/>
      <c r="W470" s="272"/>
      <c r="X470" s="272"/>
      <c r="Y470" s="272"/>
      <c r="Z470" s="272"/>
    </row>
    <row r="471" spans="1:26" ht="16.5" customHeight="1">
      <c r="A471" s="272"/>
      <c r="B471" s="272"/>
      <c r="C471" s="272"/>
      <c r="D471" s="272"/>
      <c r="E471" s="272"/>
      <c r="F471" s="272"/>
      <c r="G471" s="272"/>
      <c r="H471" s="272"/>
      <c r="I471" s="272"/>
      <c r="J471" s="272"/>
      <c r="K471" s="272"/>
      <c r="L471" s="272"/>
      <c r="M471" s="272"/>
      <c r="N471" s="272"/>
      <c r="O471" s="272"/>
      <c r="P471" s="272"/>
      <c r="Q471" s="272"/>
      <c r="R471" s="272"/>
      <c r="S471" s="272"/>
      <c r="T471" s="272"/>
      <c r="U471" s="272"/>
      <c r="V471" s="272"/>
      <c r="W471" s="272"/>
      <c r="X471" s="272"/>
      <c r="Y471" s="272"/>
      <c r="Z471" s="272"/>
    </row>
    <row r="472" spans="1:26" ht="16.5" customHeight="1">
      <c r="A472" s="272"/>
      <c r="B472" s="272"/>
      <c r="C472" s="272"/>
      <c r="D472" s="272"/>
      <c r="E472" s="272"/>
      <c r="F472" s="272"/>
      <c r="G472" s="272"/>
      <c r="H472" s="272"/>
      <c r="I472" s="272"/>
      <c r="J472" s="272"/>
      <c r="K472" s="272"/>
      <c r="L472" s="272"/>
      <c r="M472" s="272"/>
      <c r="N472" s="272"/>
      <c r="O472" s="272"/>
      <c r="P472" s="272"/>
      <c r="Q472" s="272"/>
      <c r="R472" s="272"/>
      <c r="S472" s="272"/>
      <c r="T472" s="272"/>
      <c r="U472" s="272"/>
      <c r="V472" s="272"/>
      <c r="W472" s="272"/>
      <c r="X472" s="272"/>
      <c r="Y472" s="272"/>
      <c r="Z472" s="272"/>
    </row>
    <row r="473" spans="1:26" ht="16.5" customHeight="1">
      <c r="A473" s="272"/>
      <c r="B473" s="272"/>
      <c r="C473" s="272"/>
      <c r="D473" s="272"/>
      <c r="E473" s="272"/>
      <c r="F473" s="272"/>
      <c r="G473" s="272"/>
      <c r="H473" s="272"/>
      <c r="I473" s="272"/>
      <c r="J473" s="272"/>
      <c r="K473" s="272"/>
      <c r="L473" s="272"/>
      <c r="M473" s="272"/>
      <c r="N473" s="272"/>
      <c r="O473" s="272"/>
      <c r="P473" s="272"/>
      <c r="Q473" s="272"/>
      <c r="R473" s="272"/>
      <c r="S473" s="272"/>
      <c r="T473" s="272"/>
      <c r="U473" s="272"/>
      <c r="V473" s="272"/>
      <c r="W473" s="272"/>
      <c r="X473" s="272"/>
      <c r="Y473" s="272"/>
      <c r="Z473" s="272"/>
    </row>
    <row r="474" spans="1:26" ht="16.5" customHeight="1">
      <c r="A474" s="272"/>
      <c r="B474" s="272"/>
      <c r="C474" s="272"/>
      <c r="D474" s="272"/>
      <c r="E474" s="272"/>
      <c r="F474" s="272"/>
      <c r="G474" s="272"/>
      <c r="H474" s="272"/>
      <c r="I474" s="272"/>
      <c r="J474" s="272"/>
      <c r="K474" s="272"/>
      <c r="L474" s="272"/>
      <c r="M474" s="272"/>
      <c r="N474" s="272"/>
      <c r="O474" s="272"/>
      <c r="P474" s="272"/>
      <c r="Q474" s="272"/>
      <c r="R474" s="272"/>
      <c r="S474" s="272"/>
      <c r="T474" s="272"/>
      <c r="U474" s="272"/>
      <c r="V474" s="272"/>
      <c r="W474" s="272"/>
      <c r="X474" s="272"/>
      <c r="Y474" s="272"/>
      <c r="Z474" s="272"/>
    </row>
    <row r="475" spans="1:26" ht="16.5" customHeight="1">
      <c r="A475" s="272"/>
      <c r="B475" s="272"/>
      <c r="C475" s="272"/>
      <c r="D475" s="272"/>
      <c r="E475" s="272"/>
      <c r="F475" s="272"/>
      <c r="G475" s="272"/>
      <c r="H475" s="272"/>
      <c r="I475" s="272"/>
      <c r="J475" s="272"/>
      <c r="K475" s="272"/>
      <c r="L475" s="272"/>
      <c r="M475" s="272"/>
      <c r="N475" s="272"/>
      <c r="O475" s="272"/>
      <c r="P475" s="272"/>
      <c r="Q475" s="272"/>
      <c r="R475" s="272"/>
      <c r="S475" s="272"/>
      <c r="T475" s="272"/>
      <c r="U475" s="272"/>
      <c r="V475" s="272"/>
      <c r="W475" s="272"/>
      <c r="X475" s="272"/>
      <c r="Y475" s="272"/>
      <c r="Z475" s="272"/>
    </row>
    <row r="476" spans="1:26" ht="16.5" customHeight="1">
      <c r="A476" s="272"/>
      <c r="B476" s="272"/>
      <c r="C476" s="272"/>
      <c r="D476" s="272"/>
      <c r="E476" s="272"/>
      <c r="F476" s="272"/>
      <c r="G476" s="272"/>
      <c r="H476" s="272"/>
      <c r="I476" s="272"/>
      <c r="J476" s="272"/>
      <c r="K476" s="272"/>
      <c r="L476" s="272"/>
      <c r="M476" s="272"/>
      <c r="N476" s="272"/>
      <c r="O476" s="272"/>
      <c r="P476" s="272"/>
      <c r="Q476" s="272"/>
      <c r="R476" s="272"/>
      <c r="S476" s="272"/>
      <c r="T476" s="272"/>
      <c r="U476" s="272"/>
      <c r="V476" s="272"/>
      <c r="W476" s="272"/>
      <c r="X476" s="272"/>
      <c r="Y476" s="272"/>
      <c r="Z476" s="272"/>
    </row>
    <row r="477" spans="1:26" ht="16.5" customHeight="1">
      <c r="A477" s="272"/>
      <c r="B477" s="272"/>
      <c r="C477" s="272"/>
      <c r="D477" s="272"/>
      <c r="E477" s="272"/>
      <c r="F477" s="272"/>
      <c r="G477" s="272"/>
      <c r="H477" s="272"/>
      <c r="I477" s="272"/>
      <c r="J477" s="272"/>
      <c r="K477" s="272"/>
      <c r="L477" s="272"/>
      <c r="M477" s="272"/>
      <c r="N477" s="272"/>
      <c r="O477" s="272"/>
      <c r="P477" s="272"/>
      <c r="Q477" s="272"/>
      <c r="R477" s="272"/>
      <c r="S477" s="272"/>
      <c r="T477" s="272"/>
      <c r="U477" s="272"/>
      <c r="V477" s="272"/>
      <c r="W477" s="272"/>
      <c r="X477" s="272"/>
      <c r="Y477" s="272"/>
      <c r="Z477" s="272"/>
    </row>
    <row r="478" spans="1:26" ht="16.5" customHeight="1">
      <c r="A478" s="272"/>
      <c r="B478" s="272"/>
      <c r="C478" s="272"/>
      <c r="D478" s="272"/>
      <c r="E478" s="272"/>
      <c r="F478" s="272"/>
      <c r="G478" s="272"/>
      <c r="H478" s="272"/>
      <c r="I478" s="272"/>
      <c r="J478" s="272"/>
      <c r="K478" s="272"/>
      <c r="L478" s="272"/>
      <c r="M478" s="272"/>
      <c r="N478" s="272"/>
      <c r="O478" s="272"/>
      <c r="P478" s="272"/>
      <c r="Q478" s="272"/>
      <c r="R478" s="272"/>
      <c r="S478" s="272"/>
      <c r="T478" s="272"/>
      <c r="U478" s="272"/>
      <c r="V478" s="272"/>
      <c r="W478" s="272"/>
      <c r="X478" s="272"/>
      <c r="Y478" s="272"/>
      <c r="Z478" s="272"/>
    </row>
    <row r="479" spans="1:26" ht="16.5" customHeight="1">
      <c r="A479" s="272"/>
      <c r="B479" s="272"/>
      <c r="C479" s="272"/>
      <c r="D479" s="272"/>
      <c r="E479" s="272"/>
      <c r="F479" s="272"/>
      <c r="G479" s="272"/>
      <c r="H479" s="272"/>
      <c r="I479" s="272"/>
      <c r="J479" s="272"/>
      <c r="K479" s="272"/>
      <c r="L479" s="272"/>
      <c r="M479" s="272"/>
      <c r="N479" s="272"/>
      <c r="O479" s="272"/>
      <c r="P479" s="272"/>
      <c r="Q479" s="272"/>
      <c r="R479" s="272"/>
      <c r="S479" s="272"/>
      <c r="T479" s="272"/>
      <c r="U479" s="272"/>
      <c r="V479" s="272"/>
      <c r="W479" s="272"/>
      <c r="X479" s="272"/>
      <c r="Y479" s="272"/>
      <c r="Z479" s="272"/>
    </row>
    <row r="480" spans="1:26" ht="16.5" customHeight="1">
      <c r="A480" s="272"/>
      <c r="B480" s="272"/>
      <c r="C480" s="272"/>
      <c r="D480" s="272"/>
      <c r="E480" s="272"/>
      <c r="F480" s="272"/>
      <c r="G480" s="272"/>
      <c r="H480" s="272"/>
      <c r="I480" s="272"/>
      <c r="J480" s="272"/>
      <c r="K480" s="272"/>
      <c r="L480" s="272"/>
      <c r="M480" s="272"/>
      <c r="N480" s="272"/>
      <c r="O480" s="272"/>
      <c r="P480" s="272"/>
      <c r="Q480" s="272"/>
      <c r="R480" s="272"/>
      <c r="S480" s="272"/>
      <c r="T480" s="272"/>
      <c r="U480" s="272"/>
      <c r="V480" s="272"/>
      <c r="W480" s="272"/>
      <c r="X480" s="272"/>
      <c r="Y480" s="272"/>
      <c r="Z480" s="272"/>
    </row>
    <row r="481" spans="1:26" ht="16.5" customHeight="1">
      <c r="A481" s="272"/>
      <c r="B481" s="272"/>
      <c r="C481" s="272"/>
      <c r="D481" s="272"/>
      <c r="E481" s="272"/>
      <c r="F481" s="272"/>
      <c r="G481" s="272"/>
      <c r="H481" s="272"/>
      <c r="I481" s="272"/>
      <c r="J481" s="272"/>
      <c r="K481" s="272"/>
      <c r="L481" s="272"/>
      <c r="M481" s="272"/>
      <c r="N481" s="272"/>
      <c r="O481" s="272"/>
      <c r="P481" s="272"/>
      <c r="Q481" s="272"/>
      <c r="R481" s="272"/>
      <c r="S481" s="272"/>
      <c r="T481" s="272"/>
      <c r="U481" s="272"/>
      <c r="V481" s="272"/>
      <c r="W481" s="272"/>
      <c r="X481" s="272"/>
      <c r="Y481" s="272"/>
      <c r="Z481" s="272"/>
    </row>
    <row r="482" spans="1:26" ht="16.5" customHeight="1">
      <c r="A482" s="272"/>
      <c r="B482" s="272"/>
      <c r="C482" s="272"/>
      <c r="D482" s="272"/>
      <c r="E482" s="272"/>
      <c r="F482" s="272"/>
      <c r="G482" s="272"/>
      <c r="H482" s="272"/>
      <c r="I482" s="272"/>
      <c r="J482" s="272"/>
      <c r="K482" s="272"/>
      <c r="L482" s="272"/>
      <c r="M482" s="272"/>
      <c r="N482" s="272"/>
      <c r="O482" s="272"/>
      <c r="P482" s="272"/>
      <c r="Q482" s="272"/>
      <c r="R482" s="272"/>
      <c r="S482" s="272"/>
      <c r="T482" s="272"/>
      <c r="U482" s="272"/>
      <c r="V482" s="272"/>
      <c r="W482" s="272"/>
      <c r="X482" s="272"/>
      <c r="Y482" s="272"/>
      <c r="Z482" s="272"/>
    </row>
    <row r="483" spans="1:26" ht="16.5" customHeight="1">
      <c r="A483" s="272"/>
      <c r="B483" s="272"/>
      <c r="C483" s="272"/>
      <c r="D483" s="272"/>
      <c r="E483" s="272"/>
      <c r="F483" s="272"/>
      <c r="G483" s="272"/>
      <c r="H483" s="272"/>
      <c r="I483" s="272"/>
      <c r="J483" s="272"/>
      <c r="K483" s="272"/>
      <c r="L483" s="272"/>
      <c r="M483" s="272"/>
      <c r="N483" s="272"/>
      <c r="O483" s="272"/>
      <c r="P483" s="272"/>
      <c r="Q483" s="272"/>
      <c r="R483" s="272"/>
      <c r="S483" s="272"/>
      <c r="T483" s="272"/>
      <c r="U483" s="272"/>
      <c r="V483" s="272"/>
      <c r="W483" s="272"/>
      <c r="X483" s="272"/>
      <c r="Y483" s="272"/>
      <c r="Z483" s="272"/>
    </row>
    <row r="484" spans="1:26" ht="16.5" customHeight="1">
      <c r="A484" s="272"/>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c r="Y484" s="272"/>
      <c r="Z484" s="272"/>
    </row>
    <row r="485" spans="1:26" ht="16.5" customHeight="1">
      <c r="A485" s="272"/>
      <c r="B485" s="272"/>
      <c r="C485" s="272"/>
      <c r="D485" s="272"/>
      <c r="E485" s="272"/>
      <c r="F485" s="272"/>
      <c r="G485" s="272"/>
      <c r="H485" s="272"/>
      <c r="I485" s="272"/>
      <c r="J485" s="272"/>
      <c r="K485" s="272"/>
      <c r="L485" s="272"/>
      <c r="M485" s="272"/>
      <c r="N485" s="272"/>
      <c r="O485" s="272"/>
      <c r="P485" s="272"/>
      <c r="Q485" s="272"/>
      <c r="R485" s="272"/>
      <c r="S485" s="272"/>
      <c r="T485" s="272"/>
      <c r="U485" s="272"/>
      <c r="V485" s="272"/>
      <c r="W485" s="272"/>
      <c r="X485" s="272"/>
      <c r="Y485" s="272"/>
      <c r="Z485" s="272"/>
    </row>
    <row r="486" spans="1:26" ht="16.5" customHeight="1">
      <c r="A486" s="272"/>
      <c r="B486" s="272"/>
      <c r="C486" s="272"/>
      <c r="D486" s="272"/>
      <c r="E486" s="272"/>
      <c r="F486" s="272"/>
      <c r="G486" s="272"/>
      <c r="H486" s="272"/>
      <c r="I486" s="272"/>
      <c r="J486" s="272"/>
      <c r="K486" s="272"/>
      <c r="L486" s="272"/>
      <c r="M486" s="272"/>
      <c r="N486" s="272"/>
      <c r="O486" s="272"/>
      <c r="P486" s="272"/>
      <c r="Q486" s="272"/>
      <c r="R486" s="272"/>
      <c r="S486" s="272"/>
      <c r="T486" s="272"/>
      <c r="U486" s="272"/>
      <c r="V486" s="272"/>
      <c r="W486" s="272"/>
      <c r="X486" s="272"/>
      <c r="Y486" s="272"/>
      <c r="Z486" s="272"/>
    </row>
    <row r="487" spans="1:26" ht="16.5" customHeight="1">
      <c r="A487" s="272"/>
      <c r="B487" s="272"/>
      <c r="C487" s="272"/>
      <c r="D487" s="272"/>
      <c r="E487" s="272"/>
      <c r="F487" s="272"/>
      <c r="G487" s="272"/>
      <c r="H487" s="272"/>
      <c r="I487" s="272"/>
      <c r="J487" s="272"/>
      <c r="K487" s="272"/>
      <c r="L487" s="272"/>
      <c r="M487" s="272"/>
      <c r="N487" s="272"/>
      <c r="O487" s="272"/>
      <c r="P487" s="272"/>
      <c r="Q487" s="272"/>
      <c r="R487" s="272"/>
      <c r="S487" s="272"/>
      <c r="T487" s="272"/>
      <c r="U487" s="272"/>
      <c r="V487" s="272"/>
      <c r="W487" s="272"/>
      <c r="X487" s="272"/>
      <c r="Y487" s="272"/>
      <c r="Z487" s="272"/>
    </row>
    <row r="488" spans="1:26" ht="16.5" customHeight="1">
      <c r="A488" s="272"/>
      <c r="B488" s="272"/>
      <c r="C488" s="272"/>
      <c r="D488" s="272"/>
      <c r="E488" s="272"/>
      <c r="F488" s="272"/>
      <c r="G488" s="272"/>
      <c r="H488" s="272"/>
      <c r="I488" s="272"/>
      <c r="J488" s="272"/>
      <c r="K488" s="272"/>
      <c r="L488" s="272"/>
      <c r="M488" s="272"/>
      <c r="N488" s="272"/>
      <c r="O488" s="272"/>
      <c r="P488" s="272"/>
      <c r="Q488" s="272"/>
      <c r="R488" s="272"/>
      <c r="S488" s="272"/>
      <c r="T488" s="272"/>
      <c r="U488" s="272"/>
      <c r="V488" s="272"/>
      <c r="W488" s="272"/>
      <c r="X488" s="272"/>
      <c r="Y488" s="272"/>
      <c r="Z488" s="272"/>
    </row>
    <row r="489" spans="1:26" ht="16.5" customHeight="1">
      <c r="A489" s="272"/>
      <c r="B489" s="272"/>
      <c r="C489" s="272"/>
      <c r="D489" s="272"/>
      <c r="E489" s="272"/>
      <c r="F489" s="272"/>
      <c r="G489" s="272"/>
      <c r="H489" s="272"/>
      <c r="I489" s="272"/>
      <c r="J489" s="272"/>
      <c r="K489" s="272"/>
      <c r="L489" s="272"/>
      <c r="M489" s="272"/>
      <c r="N489" s="272"/>
      <c r="O489" s="272"/>
      <c r="P489" s="272"/>
      <c r="Q489" s="272"/>
      <c r="R489" s="272"/>
      <c r="S489" s="272"/>
      <c r="T489" s="272"/>
      <c r="U489" s="272"/>
      <c r="V489" s="272"/>
      <c r="W489" s="272"/>
      <c r="X489" s="272"/>
      <c r="Y489" s="272"/>
      <c r="Z489" s="272"/>
    </row>
    <row r="490" spans="1:26" ht="16.5" customHeight="1">
      <c r="A490" s="272"/>
      <c r="B490" s="272"/>
      <c r="C490" s="272"/>
      <c r="D490" s="272"/>
      <c r="E490" s="272"/>
      <c r="F490" s="272"/>
      <c r="G490" s="272"/>
      <c r="H490" s="272"/>
      <c r="I490" s="272"/>
      <c r="J490" s="272"/>
      <c r="K490" s="272"/>
      <c r="L490" s="272"/>
      <c r="M490" s="272"/>
      <c r="N490" s="272"/>
      <c r="O490" s="272"/>
      <c r="P490" s="272"/>
      <c r="Q490" s="272"/>
      <c r="R490" s="272"/>
      <c r="S490" s="272"/>
      <c r="T490" s="272"/>
      <c r="U490" s="272"/>
      <c r="V490" s="272"/>
      <c r="W490" s="272"/>
      <c r="X490" s="272"/>
      <c r="Y490" s="272"/>
      <c r="Z490" s="272"/>
    </row>
    <row r="491" spans="1:26" ht="16.5" customHeight="1">
      <c r="A491" s="272"/>
      <c r="B491" s="272"/>
      <c r="C491" s="272"/>
      <c r="D491" s="272"/>
      <c r="E491" s="272"/>
      <c r="F491" s="272"/>
      <c r="G491" s="272"/>
      <c r="H491" s="272"/>
      <c r="I491" s="272"/>
      <c r="J491" s="272"/>
      <c r="K491" s="272"/>
      <c r="L491" s="272"/>
      <c r="M491" s="272"/>
      <c r="N491" s="272"/>
      <c r="O491" s="272"/>
      <c r="P491" s="272"/>
      <c r="Q491" s="272"/>
      <c r="R491" s="272"/>
      <c r="S491" s="272"/>
      <c r="T491" s="272"/>
      <c r="U491" s="272"/>
      <c r="V491" s="272"/>
      <c r="W491" s="272"/>
      <c r="X491" s="272"/>
      <c r="Y491" s="272"/>
      <c r="Z491" s="272"/>
    </row>
    <row r="492" spans="1:26" ht="16.5" customHeight="1">
      <c r="A492" s="272"/>
      <c r="B492" s="272"/>
      <c r="C492" s="272"/>
      <c r="D492" s="272"/>
      <c r="E492" s="272"/>
      <c r="F492" s="272"/>
      <c r="G492" s="272"/>
      <c r="H492" s="272"/>
      <c r="I492" s="272"/>
      <c r="J492" s="272"/>
      <c r="K492" s="272"/>
      <c r="L492" s="272"/>
      <c r="M492" s="272"/>
      <c r="N492" s="272"/>
      <c r="O492" s="272"/>
      <c r="P492" s="272"/>
      <c r="Q492" s="272"/>
      <c r="R492" s="272"/>
      <c r="S492" s="272"/>
      <c r="T492" s="272"/>
      <c r="U492" s="272"/>
      <c r="V492" s="272"/>
      <c r="W492" s="272"/>
      <c r="X492" s="272"/>
      <c r="Y492" s="272"/>
      <c r="Z492" s="272"/>
    </row>
    <row r="493" spans="1:26" ht="16.5" customHeight="1">
      <c r="A493" s="272"/>
      <c r="B493" s="272"/>
      <c r="C493" s="272"/>
      <c r="D493" s="272"/>
      <c r="E493" s="272"/>
      <c r="F493" s="272"/>
      <c r="G493" s="272"/>
      <c r="H493" s="272"/>
      <c r="I493" s="272"/>
      <c r="J493" s="272"/>
      <c r="K493" s="272"/>
      <c r="L493" s="272"/>
      <c r="M493" s="272"/>
      <c r="N493" s="272"/>
      <c r="O493" s="272"/>
      <c r="P493" s="272"/>
      <c r="Q493" s="272"/>
      <c r="R493" s="272"/>
      <c r="S493" s="272"/>
      <c r="T493" s="272"/>
      <c r="U493" s="272"/>
      <c r="V493" s="272"/>
      <c r="W493" s="272"/>
      <c r="X493" s="272"/>
      <c r="Y493" s="272"/>
      <c r="Z493" s="272"/>
    </row>
    <row r="494" spans="1:26" ht="16.5" customHeight="1">
      <c r="A494" s="272"/>
      <c r="B494" s="272"/>
      <c r="C494" s="272"/>
      <c r="D494" s="272"/>
      <c r="E494" s="272"/>
      <c r="F494" s="272"/>
      <c r="G494" s="272"/>
      <c r="H494" s="272"/>
      <c r="I494" s="272"/>
      <c r="J494" s="272"/>
      <c r="K494" s="272"/>
      <c r="L494" s="272"/>
      <c r="M494" s="272"/>
      <c r="N494" s="272"/>
      <c r="O494" s="272"/>
      <c r="P494" s="272"/>
      <c r="Q494" s="272"/>
      <c r="R494" s="272"/>
      <c r="S494" s="272"/>
      <c r="T494" s="272"/>
      <c r="U494" s="272"/>
      <c r="V494" s="272"/>
      <c r="W494" s="272"/>
      <c r="X494" s="272"/>
      <c r="Y494" s="272"/>
      <c r="Z494" s="272"/>
    </row>
    <row r="495" spans="1:26" ht="16.5" customHeight="1">
      <c r="A495" s="272"/>
      <c r="B495" s="272"/>
      <c r="C495" s="272"/>
      <c r="D495" s="272"/>
      <c r="E495" s="272"/>
      <c r="F495" s="272"/>
      <c r="G495" s="272"/>
      <c r="H495" s="272"/>
      <c r="I495" s="272"/>
      <c r="J495" s="272"/>
      <c r="K495" s="272"/>
      <c r="L495" s="272"/>
      <c r="M495" s="272"/>
      <c r="N495" s="272"/>
      <c r="O495" s="272"/>
      <c r="P495" s="272"/>
      <c r="Q495" s="272"/>
      <c r="R495" s="272"/>
      <c r="S495" s="272"/>
      <c r="T495" s="272"/>
      <c r="U495" s="272"/>
      <c r="V495" s="272"/>
      <c r="W495" s="272"/>
      <c r="X495" s="272"/>
      <c r="Y495" s="272"/>
      <c r="Z495" s="272"/>
    </row>
    <row r="496" spans="1:26" ht="16.5" customHeight="1">
      <c r="A496" s="272"/>
      <c r="B496" s="272"/>
      <c r="C496" s="272"/>
      <c r="D496" s="272"/>
      <c r="E496" s="272"/>
      <c r="F496" s="272"/>
      <c r="G496" s="272"/>
      <c r="H496" s="272"/>
      <c r="I496" s="272"/>
      <c r="J496" s="272"/>
      <c r="K496" s="272"/>
      <c r="L496" s="272"/>
      <c r="M496" s="272"/>
      <c r="N496" s="272"/>
      <c r="O496" s="272"/>
      <c r="P496" s="272"/>
      <c r="Q496" s="272"/>
      <c r="R496" s="272"/>
      <c r="S496" s="272"/>
      <c r="T496" s="272"/>
      <c r="U496" s="272"/>
      <c r="V496" s="272"/>
      <c r="W496" s="272"/>
      <c r="X496" s="272"/>
      <c r="Y496" s="272"/>
      <c r="Z496" s="272"/>
    </row>
    <row r="497" spans="1:26" ht="16.5" customHeight="1">
      <c r="A497" s="272"/>
      <c r="B497" s="272"/>
      <c r="C497" s="272"/>
      <c r="D497" s="272"/>
      <c r="E497" s="272"/>
      <c r="F497" s="272"/>
      <c r="G497" s="272"/>
      <c r="H497" s="272"/>
      <c r="I497" s="272"/>
      <c r="J497" s="272"/>
      <c r="K497" s="272"/>
      <c r="L497" s="272"/>
      <c r="M497" s="272"/>
      <c r="N497" s="272"/>
      <c r="O497" s="272"/>
      <c r="P497" s="272"/>
      <c r="Q497" s="272"/>
      <c r="R497" s="272"/>
      <c r="S497" s="272"/>
      <c r="T497" s="272"/>
      <c r="U497" s="272"/>
      <c r="V497" s="272"/>
      <c r="W497" s="272"/>
      <c r="X497" s="272"/>
      <c r="Y497" s="272"/>
      <c r="Z497" s="272"/>
    </row>
    <row r="498" spans="1:26" ht="16.5" customHeight="1">
      <c r="A498" s="272"/>
      <c r="B498" s="272"/>
      <c r="C498" s="272"/>
      <c r="D498" s="272"/>
      <c r="E498" s="272"/>
      <c r="F498" s="272"/>
      <c r="G498" s="272"/>
      <c r="H498" s="272"/>
      <c r="I498" s="272"/>
      <c r="J498" s="272"/>
      <c r="K498" s="272"/>
      <c r="L498" s="272"/>
      <c r="M498" s="272"/>
      <c r="N498" s="272"/>
      <c r="O498" s="272"/>
      <c r="P498" s="272"/>
      <c r="Q498" s="272"/>
      <c r="R498" s="272"/>
      <c r="S498" s="272"/>
      <c r="T498" s="272"/>
      <c r="U498" s="272"/>
      <c r="V498" s="272"/>
      <c r="W498" s="272"/>
      <c r="X498" s="272"/>
      <c r="Y498" s="272"/>
      <c r="Z498" s="272"/>
    </row>
    <row r="499" spans="1:26" ht="16.5" customHeight="1">
      <c r="A499" s="272"/>
      <c r="B499" s="272"/>
      <c r="C499" s="272"/>
      <c r="D499" s="272"/>
      <c r="E499" s="272"/>
      <c r="F499" s="272"/>
      <c r="G499" s="272"/>
      <c r="H499" s="272"/>
      <c r="I499" s="272"/>
      <c r="J499" s="272"/>
      <c r="K499" s="272"/>
      <c r="L499" s="272"/>
      <c r="M499" s="272"/>
      <c r="N499" s="272"/>
      <c r="O499" s="272"/>
      <c r="P499" s="272"/>
      <c r="Q499" s="272"/>
      <c r="R499" s="272"/>
      <c r="S499" s="272"/>
      <c r="T499" s="272"/>
      <c r="U499" s="272"/>
      <c r="V499" s="272"/>
      <c r="W499" s="272"/>
      <c r="X499" s="272"/>
      <c r="Y499" s="272"/>
      <c r="Z499" s="272"/>
    </row>
    <row r="500" spans="1:26" ht="16.5" customHeight="1">
      <c r="A500" s="272"/>
      <c r="B500" s="272"/>
      <c r="C500" s="272"/>
      <c r="D500" s="272"/>
      <c r="E500" s="272"/>
      <c r="F500" s="272"/>
      <c r="G500" s="272"/>
      <c r="H500" s="272"/>
      <c r="I500" s="272"/>
      <c r="J500" s="272"/>
      <c r="K500" s="272"/>
      <c r="L500" s="272"/>
      <c r="M500" s="272"/>
      <c r="N500" s="272"/>
      <c r="O500" s="272"/>
      <c r="P500" s="272"/>
      <c r="Q500" s="272"/>
      <c r="R500" s="272"/>
      <c r="S500" s="272"/>
      <c r="T500" s="272"/>
      <c r="U500" s="272"/>
      <c r="V500" s="272"/>
      <c r="W500" s="272"/>
      <c r="X500" s="272"/>
      <c r="Y500" s="272"/>
      <c r="Z500" s="272"/>
    </row>
    <row r="501" spans="1:26" ht="16.5" customHeight="1">
      <c r="A501" s="272"/>
      <c r="B501" s="272"/>
      <c r="C501" s="272"/>
      <c r="D501" s="272"/>
      <c r="E501" s="272"/>
      <c r="F501" s="272"/>
      <c r="G501" s="272"/>
      <c r="H501" s="272"/>
      <c r="I501" s="272"/>
      <c r="J501" s="272"/>
      <c r="K501" s="272"/>
      <c r="L501" s="272"/>
      <c r="M501" s="272"/>
      <c r="N501" s="272"/>
      <c r="O501" s="272"/>
      <c r="P501" s="272"/>
      <c r="Q501" s="272"/>
      <c r="R501" s="272"/>
      <c r="S501" s="272"/>
      <c r="T501" s="272"/>
      <c r="U501" s="272"/>
      <c r="V501" s="272"/>
      <c r="W501" s="272"/>
      <c r="X501" s="272"/>
      <c r="Y501" s="272"/>
      <c r="Z501" s="272"/>
    </row>
    <row r="502" spans="1:26" ht="16.5" customHeight="1">
      <c r="A502" s="272"/>
      <c r="B502" s="272"/>
      <c r="C502" s="272"/>
      <c r="D502" s="272"/>
      <c r="E502" s="272"/>
      <c r="F502" s="272"/>
      <c r="G502" s="272"/>
      <c r="H502" s="272"/>
      <c r="I502" s="272"/>
      <c r="J502" s="272"/>
      <c r="K502" s="272"/>
      <c r="L502" s="272"/>
      <c r="M502" s="272"/>
      <c r="N502" s="272"/>
      <c r="O502" s="272"/>
      <c r="P502" s="272"/>
      <c r="Q502" s="272"/>
      <c r="R502" s="272"/>
      <c r="S502" s="272"/>
      <c r="T502" s="272"/>
      <c r="U502" s="272"/>
      <c r="V502" s="272"/>
      <c r="W502" s="272"/>
      <c r="X502" s="272"/>
      <c r="Y502" s="272"/>
      <c r="Z502" s="272"/>
    </row>
    <row r="503" spans="1:26" ht="16.5" customHeight="1">
      <c r="A503" s="272"/>
      <c r="B503" s="272"/>
      <c r="C503" s="272"/>
      <c r="D503" s="272"/>
      <c r="E503" s="272"/>
      <c r="F503" s="272"/>
      <c r="G503" s="272"/>
      <c r="H503" s="272"/>
      <c r="I503" s="272"/>
      <c r="J503" s="272"/>
      <c r="K503" s="272"/>
      <c r="L503" s="272"/>
      <c r="M503" s="272"/>
      <c r="N503" s="272"/>
      <c r="O503" s="272"/>
      <c r="P503" s="272"/>
      <c r="Q503" s="272"/>
      <c r="R503" s="272"/>
      <c r="S503" s="272"/>
      <c r="T503" s="272"/>
      <c r="U503" s="272"/>
      <c r="V503" s="272"/>
      <c r="W503" s="272"/>
      <c r="X503" s="272"/>
      <c r="Y503" s="272"/>
      <c r="Z503" s="272"/>
    </row>
    <row r="504" spans="1:26" ht="16.5" customHeight="1">
      <c r="A504" s="272"/>
      <c r="B504" s="272"/>
      <c r="C504" s="272"/>
      <c r="D504" s="272"/>
      <c r="E504" s="272"/>
      <c r="F504" s="272"/>
      <c r="G504" s="272"/>
      <c r="H504" s="272"/>
      <c r="I504" s="272"/>
      <c r="J504" s="272"/>
      <c r="K504" s="272"/>
      <c r="L504" s="272"/>
      <c r="M504" s="272"/>
      <c r="N504" s="272"/>
      <c r="O504" s="272"/>
      <c r="P504" s="272"/>
      <c r="Q504" s="272"/>
      <c r="R504" s="272"/>
      <c r="S504" s="272"/>
      <c r="T504" s="272"/>
      <c r="U504" s="272"/>
      <c r="V504" s="272"/>
      <c r="W504" s="272"/>
      <c r="X504" s="272"/>
      <c r="Y504" s="272"/>
      <c r="Z504" s="272"/>
    </row>
    <row r="505" spans="1:26" ht="16.5" customHeight="1">
      <c r="A505" s="272"/>
      <c r="B505" s="272"/>
      <c r="C505" s="272"/>
      <c r="D505" s="272"/>
      <c r="E505" s="272"/>
      <c r="F505" s="272"/>
      <c r="G505" s="272"/>
      <c r="H505" s="272"/>
      <c r="I505" s="272"/>
      <c r="J505" s="272"/>
      <c r="K505" s="272"/>
      <c r="L505" s="272"/>
      <c r="M505" s="272"/>
      <c r="N505" s="272"/>
      <c r="O505" s="272"/>
      <c r="P505" s="272"/>
      <c r="Q505" s="272"/>
      <c r="R505" s="272"/>
      <c r="S505" s="272"/>
      <c r="T505" s="272"/>
      <c r="U505" s="272"/>
      <c r="V505" s="272"/>
      <c r="W505" s="272"/>
      <c r="X505" s="272"/>
      <c r="Y505" s="272"/>
      <c r="Z505" s="272"/>
    </row>
    <row r="506" spans="1:26" ht="16.5" customHeight="1">
      <c r="A506" s="272"/>
      <c r="B506" s="272"/>
      <c r="C506" s="272"/>
      <c r="D506" s="272"/>
      <c r="E506" s="272"/>
      <c r="F506" s="272"/>
      <c r="G506" s="272"/>
      <c r="H506" s="272"/>
      <c r="I506" s="272"/>
      <c r="J506" s="272"/>
      <c r="K506" s="272"/>
      <c r="L506" s="272"/>
      <c r="M506" s="272"/>
      <c r="N506" s="272"/>
      <c r="O506" s="272"/>
      <c r="P506" s="272"/>
      <c r="Q506" s="272"/>
      <c r="R506" s="272"/>
      <c r="S506" s="272"/>
      <c r="T506" s="272"/>
      <c r="U506" s="272"/>
      <c r="V506" s="272"/>
      <c r="W506" s="272"/>
      <c r="X506" s="272"/>
      <c r="Y506" s="272"/>
      <c r="Z506" s="272"/>
    </row>
    <row r="507" spans="1:26" ht="16.5" customHeight="1">
      <c r="A507" s="272"/>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c r="Y507" s="272"/>
      <c r="Z507" s="272"/>
    </row>
    <row r="508" spans="1:26" ht="16.5" customHeight="1">
      <c r="A508" s="272"/>
      <c r="B508" s="272"/>
      <c r="C508" s="272"/>
      <c r="D508" s="272"/>
      <c r="E508" s="272"/>
      <c r="F508" s="272"/>
      <c r="G508" s="272"/>
      <c r="H508" s="272"/>
      <c r="I508" s="272"/>
      <c r="J508" s="272"/>
      <c r="K508" s="272"/>
      <c r="L508" s="272"/>
      <c r="M508" s="272"/>
      <c r="N508" s="272"/>
      <c r="O508" s="272"/>
      <c r="P508" s="272"/>
      <c r="Q508" s="272"/>
      <c r="R508" s="272"/>
      <c r="S508" s="272"/>
      <c r="T508" s="272"/>
      <c r="U508" s="272"/>
      <c r="V508" s="272"/>
      <c r="W508" s="272"/>
      <c r="X508" s="272"/>
      <c r="Y508" s="272"/>
      <c r="Z508" s="272"/>
    </row>
    <row r="509" spans="1:26" ht="16.5" customHeight="1">
      <c r="A509" s="272"/>
      <c r="B509" s="272"/>
      <c r="C509" s="272"/>
      <c r="D509" s="272"/>
      <c r="E509" s="272"/>
      <c r="F509" s="272"/>
      <c r="G509" s="272"/>
      <c r="H509" s="272"/>
      <c r="I509" s="272"/>
      <c r="J509" s="272"/>
      <c r="K509" s="272"/>
      <c r="L509" s="272"/>
      <c r="M509" s="272"/>
      <c r="N509" s="272"/>
      <c r="O509" s="272"/>
      <c r="P509" s="272"/>
      <c r="Q509" s="272"/>
      <c r="R509" s="272"/>
      <c r="S509" s="272"/>
      <c r="T509" s="272"/>
      <c r="U509" s="272"/>
      <c r="V509" s="272"/>
      <c r="W509" s="272"/>
      <c r="X509" s="272"/>
      <c r="Y509" s="272"/>
      <c r="Z509" s="272"/>
    </row>
    <row r="510" spans="1:26" ht="16.5" customHeight="1">
      <c r="A510" s="272"/>
      <c r="B510" s="272"/>
      <c r="C510" s="272"/>
      <c r="D510" s="272"/>
      <c r="E510" s="272"/>
      <c r="F510" s="272"/>
      <c r="G510" s="272"/>
      <c r="H510" s="272"/>
      <c r="I510" s="272"/>
      <c r="J510" s="272"/>
      <c r="K510" s="272"/>
      <c r="L510" s="272"/>
      <c r="M510" s="272"/>
      <c r="N510" s="272"/>
      <c r="O510" s="272"/>
      <c r="P510" s="272"/>
      <c r="Q510" s="272"/>
      <c r="R510" s="272"/>
      <c r="S510" s="272"/>
      <c r="T510" s="272"/>
      <c r="U510" s="272"/>
      <c r="V510" s="272"/>
      <c r="W510" s="272"/>
      <c r="X510" s="272"/>
      <c r="Y510" s="272"/>
      <c r="Z510" s="272"/>
    </row>
    <row r="511" spans="1:26" ht="16.5" customHeight="1">
      <c r="A511" s="272"/>
      <c r="B511" s="272"/>
      <c r="C511" s="272"/>
      <c r="D511" s="272"/>
      <c r="E511" s="272"/>
      <c r="F511" s="272"/>
      <c r="G511" s="272"/>
      <c r="H511" s="272"/>
      <c r="I511" s="272"/>
      <c r="J511" s="272"/>
      <c r="K511" s="272"/>
      <c r="L511" s="272"/>
      <c r="M511" s="272"/>
      <c r="N511" s="272"/>
      <c r="O511" s="272"/>
      <c r="P511" s="272"/>
      <c r="Q511" s="272"/>
      <c r="R511" s="272"/>
      <c r="S511" s="272"/>
      <c r="T511" s="272"/>
      <c r="U511" s="272"/>
      <c r="V511" s="272"/>
      <c r="W511" s="272"/>
      <c r="X511" s="272"/>
      <c r="Y511" s="272"/>
      <c r="Z511" s="272"/>
    </row>
    <row r="512" spans="1:26" ht="16.5" customHeight="1">
      <c r="A512" s="272"/>
      <c r="B512" s="272"/>
      <c r="C512" s="272"/>
      <c r="D512" s="272"/>
      <c r="E512" s="272"/>
      <c r="F512" s="272"/>
      <c r="G512" s="272"/>
      <c r="H512" s="272"/>
      <c r="I512" s="272"/>
      <c r="J512" s="272"/>
      <c r="K512" s="272"/>
      <c r="L512" s="272"/>
      <c r="M512" s="272"/>
      <c r="N512" s="272"/>
      <c r="O512" s="272"/>
      <c r="P512" s="272"/>
      <c r="Q512" s="272"/>
      <c r="R512" s="272"/>
      <c r="S512" s="272"/>
      <c r="T512" s="272"/>
      <c r="U512" s="272"/>
      <c r="V512" s="272"/>
      <c r="W512" s="272"/>
      <c r="X512" s="272"/>
      <c r="Y512" s="272"/>
      <c r="Z512" s="272"/>
    </row>
    <row r="513" spans="1:26" ht="16.5" customHeight="1">
      <c r="A513" s="272"/>
      <c r="B513" s="272"/>
      <c r="C513" s="272"/>
      <c r="D513" s="272"/>
      <c r="E513" s="272"/>
      <c r="F513" s="272"/>
      <c r="G513" s="272"/>
      <c r="H513" s="272"/>
      <c r="I513" s="272"/>
      <c r="J513" s="272"/>
      <c r="K513" s="272"/>
      <c r="L513" s="272"/>
      <c r="M513" s="272"/>
      <c r="N513" s="272"/>
      <c r="O513" s="272"/>
      <c r="P513" s="272"/>
      <c r="Q513" s="272"/>
      <c r="R513" s="272"/>
      <c r="S513" s="272"/>
      <c r="T513" s="272"/>
      <c r="U513" s="272"/>
      <c r="V513" s="272"/>
      <c r="W513" s="272"/>
      <c r="X513" s="272"/>
      <c r="Y513" s="272"/>
      <c r="Z513" s="272"/>
    </row>
    <row r="514" spans="1:26" ht="16.5" customHeight="1">
      <c r="A514" s="272"/>
      <c r="B514" s="272"/>
      <c r="C514" s="272"/>
      <c r="D514" s="272"/>
      <c r="E514" s="272"/>
      <c r="F514" s="272"/>
      <c r="G514" s="272"/>
      <c r="H514" s="272"/>
      <c r="I514" s="272"/>
      <c r="J514" s="272"/>
      <c r="K514" s="272"/>
      <c r="L514" s="272"/>
      <c r="M514" s="272"/>
      <c r="N514" s="272"/>
      <c r="O514" s="272"/>
      <c r="P514" s="272"/>
      <c r="Q514" s="272"/>
      <c r="R514" s="272"/>
      <c r="S514" s="272"/>
      <c r="T514" s="272"/>
      <c r="U514" s="272"/>
      <c r="V514" s="272"/>
      <c r="W514" s="272"/>
      <c r="X514" s="272"/>
      <c r="Y514" s="272"/>
      <c r="Z514" s="272"/>
    </row>
    <row r="515" spans="1:26" ht="16.5" customHeight="1">
      <c r="A515" s="272"/>
      <c r="B515" s="272"/>
      <c r="C515" s="272"/>
      <c r="D515" s="272"/>
      <c r="E515" s="272"/>
      <c r="F515" s="272"/>
      <c r="G515" s="272"/>
      <c r="H515" s="272"/>
      <c r="I515" s="272"/>
      <c r="J515" s="272"/>
      <c r="K515" s="272"/>
      <c r="L515" s="272"/>
      <c r="M515" s="272"/>
      <c r="N515" s="272"/>
      <c r="O515" s="272"/>
      <c r="P515" s="272"/>
      <c r="Q515" s="272"/>
      <c r="R515" s="272"/>
      <c r="S515" s="272"/>
      <c r="T515" s="272"/>
      <c r="U515" s="272"/>
      <c r="V515" s="272"/>
      <c r="W515" s="272"/>
      <c r="X515" s="272"/>
      <c r="Y515" s="272"/>
      <c r="Z515" s="272"/>
    </row>
    <row r="516" spans="1:26" ht="16.5" customHeight="1">
      <c r="A516" s="272"/>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row>
    <row r="517" spans="1:26" ht="16.5" customHeight="1">
      <c r="A517" s="272"/>
      <c r="B517" s="272"/>
      <c r="C517" s="272"/>
      <c r="D517" s="272"/>
      <c r="E517" s="272"/>
      <c r="F517" s="272"/>
      <c r="G517" s="272"/>
      <c r="H517" s="272"/>
      <c r="I517" s="272"/>
      <c r="J517" s="272"/>
      <c r="K517" s="272"/>
      <c r="L517" s="272"/>
      <c r="M517" s="272"/>
      <c r="N517" s="272"/>
      <c r="O517" s="272"/>
      <c r="P517" s="272"/>
      <c r="Q517" s="272"/>
      <c r="R517" s="272"/>
      <c r="S517" s="272"/>
      <c r="T517" s="272"/>
      <c r="U517" s="272"/>
      <c r="V517" s="272"/>
      <c r="W517" s="272"/>
      <c r="X517" s="272"/>
      <c r="Y517" s="272"/>
      <c r="Z517" s="272"/>
    </row>
    <row r="518" spans="1:26" ht="16.5" customHeight="1">
      <c r="A518" s="272"/>
      <c r="B518" s="272"/>
      <c r="C518" s="272"/>
      <c r="D518" s="272"/>
      <c r="E518" s="272"/>
      <c r="F518" s="272"/>
      <c r="G518" s="272"/>
      <c r="H518" s="272"/>
      <c r="I518" s="272"/>
      <c r="J518" s="272"/>
      <c r="K518" s="272"/>
      <c r="L518" s="272"/>
      <c r="M518" s="272"/>
      <c r="N518" s="272"/>
      <c r="O518" s="272"/>
      <c r="P518" s="272"/>
      <c r="Q518" s="272"/>
      <c r="R518" s="272"/>
      <c r="S518" s="272"/>
      <c r="T518" s="272"/>
      <c r="U518" s="272"/>
      <c r="V518" s="272"/>
      <c r="W518" s="272"/>
      <c r="X518" s="272"/>
      <c r="Y518" s="272"/>
      <c r="Z518" s="272"/>
    </row>
    <row r="519" spans="1:26" ht="16.5" customHeight="1">
      <c r="A519" s="272"/>
      <c r="B519" s="272"/>
      <c r="C519" s="272"/>
      <c r="D519" s="272"/>
      <c r="E519" s="272"/>
      <c r="F519" s="272"/>
      <c r="G519" s="272"/>
      <c r="H519" s="272"/>
      <c r="I519" s="272"/>
      <c r="J519" s="272"/>
      <c r="K519" s="272"/>
      <c r="L519" s="272"/>
      <c r="M519" s="272"/>
      <c r="N519" s="272"/>
      <c r="O519" s="272"/>
      <c r="P519" s="272"/>
      <c r="Q519" s="272"/>
      <c r="R519" s="272"/>
      <c r="S519" s="272"/>
      <c r="T519" s="272"/>
      <c r="U519" s="272"/>
      <c r="V519" s="272"/>
      <c r="W519" s="272"/>
      <c r="X519" s="272"/>
      <c r="Y519" s="272"/>
      <c r="Z519" s="272"/>
    </row>
    <row r="520" spans="1:26" ht="16.5" customHeight="1">
      <c r="A520" s="272"/>
      <c r="B520" s="272"/>
      <c r="C520" s="272"/>
      <c r="D520" s="272"/>
      <c r="E520" s="272"/>
      <c r="F520" s="272"/>
      <c r="G520" s="272"/>
      <c r="H520" s="272"/>
      <c r="I520" s="272"/>
      <c r="J520" s="272"/>
      <c r="K520" s="272"/>
      <c r="L520" s="272"/>
      <c r="M520" s="272"/>
      <c r="N520" s="272"/>
      <c r="O520" s="272"/>
      <c r="P520" s="272"/>
      <c r="Q520" s="272"/>
      <c r="R520" s="272"/>
      <c r="S520" s="272"/>
      <c r="T520" s="272"/>
      <c r="U520" s="272"/>
      <c r="V520" s="272"/>
      <c r="W520" s="272"/>
      <c r="X520" s="272"/>
      <c r="Y520" s="272"/>
      <c r="Z520" s="272"/>
    </row>
    <row r="521" spans="1:26" ht="16.5" customHeight="1">
      <c r="A521" s="272"/>
      <c r="B521" s="272"/>
      <c r="C521" s="272"/>
      <c r="D521" s="272"/>
      <c r="E521" s="272"/>
      <c r="F521" s="272"/>
      <c r="G521" s="272"/>
      <c r="H521" s="272"/>
      <c r="I521" s="272"/>
      <c r="J521" s="272"/>
      <c r="K521" s="272"/>
      <c r="L521" s="272"/>
      <c r="M521" s="272"/>
      <c r="N521" s="272"/>
      <c r="O521" s="272"/>
      <c r="P521" s="272"/>
      <c r="Q521" s="272"/>
      <c r="R521" s="272"/>
      <c r="S521" s="272"/>
      <c r="T521" s="272"/>
      <c r="U521" s="272"/>
      <c r="V521" s="272"/>
      <c r="W521" s="272"/>
      <c r="X521" s="272"/>
      <c r="Y521" s="272"/>
      <c r="Z521" s="272"/>
    </row>
    <row r="522" spans="1:26" ht="16.5" customHeight="1">
      <c r="A522" s="272"/>
      <c r="B522" s="272"/>
      <c r="C522" s="272"/>
      <c r="D522" s="272"/>
      <c r="E522" s="272"/>
      <c r="F522" s="272"/>
      <c r="G522" s="272"/>
      <c r="H522" s="272"/>
      <c r="I522" s="272"/>
      <c r="J522" s="272"/>
      <c r="K522" s="272"/>
      <c r="L522" s="272"/>
      <c r="M522" s="272"/>
      <c r="N522" s="272"/>
      <c r="O522" s="272"/>
      <c r="P522" s="272"/>
      <c r="Q522" s="272"/>
      <c r="R522" s="272"/>
      <c r="S522" s="272"/>
      <c r="T522" s="272"/>
      <c r="U522" s="272"/>
      <c r="V522" s="272"/>
      <c r="W522" s="272"/>
      <c r="X522" s="272"/>
      <c r="Y522" s="272"/>
      <c r="Z522" s="272"/>
    </row>
    <row r="523" spans="1:26" ht="16.5" customHeight="1">
      <c r="A523" s="272"/>
      <c r="B523" s="272"/>
      <c r="C523" s="272"/>
      <c r="D523" s="272"/>
      <c r="E523" s="272"/>
      <c r="F523" s="272"/>
      <c r="G523" s="272"/>
      <c r="H523" s="272"/>
      <c r="I523" s="272"/>
      <c r="J523" s="272"/>
      <c r="K523" s="272"/>
      <c r="L523" s="272"/>
      <c r="M523" s="272"/>
      <c r="N523" s="272"/>
      <c r="O523" s="272"/>
      <c r="P523" s="272"/>
      <c r="Q523" s="272"/>
      <c r="R523" s="272"/>
      <c r="S523" s="272"/>
      <c r="T523" s="272"/>
      <c r="U523" s="272"/>
      <c r="V523" s="272"/>
      <c r="W523" s="272"/>
      <c r="X523" s="272"/>
      <c r="Y523" s="272"/>
      <c r="Z523" s="272"/>
    </row>
    <row r="524" spans="1:26" ht="16.5" customHeight="1">
      <c r="A524" s="272"/>
      <c r="B524" s="272"/>
      <c r="C524" s="272"/>
      <c r="D524" s="272"/>
      <c r="E524" s="272"/>
      <c r="F524" s="272"/>
      <c r="G524" s="272"/>
      <c r="H524" s="272"/>
      <c r="I524" s="272"/>
      <c r="J524" s="272"/>
      <c r="K524" s="272"/>
      <c r="L524" s="272"/>
      <c r="M524" s="272"/>
      <c r="N524" s="272"/>
      <c r="O524" s="272"/>
      <c r="P524" s="272"/>
      <c r="Q524" s="272"/>
      <c r="R524" s="272"/>
      <c r="S524" s="272"/>
      <c r="T524" s="272"/>
      <c r="U524" s="272"/>
      <c r="V524" s="272"/>
      <c r="W524" s="272"/>
      <c r="X524" s="272"/>
      <c r="Y524" s="272"/>
      <c r="Z524" s="272"/>
    </row>
    <row r="525" spans="1:26" ht="16.5" customHeight="1">
      <c r="A525" s="272"/>
      <c r="B525" s="272"/>
      <c r="C525" s="272"/>
      <c r="D525" s="272"/>
      <c r="E525" s="272"/>
      <c r="F525" s="272"/>
      <c r="G525" s="272"/>
      <c r="H525" s="272"/>
      <c r="I525" s="272"/>
      <c r="J525" s="272"/>
      <c r="K525" s="272"/>
      <c r="L525" s="272"/>
      <c r="M525" s="272"/>
      <c r="N525" s="272"/>
      <c r="O525" s="272"/>
      <c r="P525" s="272"/>
      <c r="Q525" s="272"/>
      <c r="R525" s="272"/>
      <c r="S525" s="272"/>
      <c r="T525" s="272"/>
      <c r="U525" s="272"/>
      <c r="V525" s="272"/>
      <c r="W525" s="272"/>
      <c r="X525" s="272"/>
      <c r="Y525" s="272"/>
      <c r="Z525" s="272"/>
    </row>
    <row r="526" spans="1:26" ht="16.5" customHeight="1">
      <c r="A526" s="272"/>
      <c r="B526" s="272"/>
      <c r="C526" s="272"/>
      <c r="D526" s="272"/>
      <c r="E526" s="272"/>
      <c r="F526" s="272"/>
      <c r="G526" s="272"/>
      <c r="H526" s="272"/>
      <c r="I526" s="272"/>
      <c r="J526" s="272"/>
      <c r="K526" s="272"/>
      <c r="L526" s="272"/>
      <c r="M526" s="272"/>
      <c r="N526" s="272"/>
      <c r="O526" s="272"/>
      <c r="P526" s="272"/>
      <c r="Q526" s="272"/>
      <c r="R526" s="272"/>
      <c r="S526" s="272"/>
      <c r="T526" s="272"/>
      <c r="U526" s="272"/>
      <c r="V526" s="272"/>
      <c r="W526" s="272"/>
      <c r="X526" s="272"/>
      <c r="Y526" s="272"/>
      <c r="Z526" s="272"/>
    </row>
    <row r="527" spans="1:26" ht="16.5" customHeight="1">
      <c r="A527" s="272"/>
      <c r="B527" s="272"/>
      <c r="C527" s="272"/>
      <c r="D527" s="272"/>
      <c r="E527" s="272"/>
      <c r="F527" s="272"/>
      <c r="G527" s="272"/>
      <c r="H527" s="272"/>
      <c r="I527" s="272"/>
      <c r="J527" s="272"/>
      <c r="K527" s="272"/>
      <c r="L527" s="272"/>
      <c r="M527" s="272"/>
      <c r="N527" s="272"/>
      <c r="O527" s="272"/>
      <c r="P527" s="272"/>
      <c r="Q527" s="272"/>
      <c r="R527" s="272"/>
      <c r="S527" s="272"/>
      <c r="T527" s="272"/>
      <c r="U527" s="272"/>
      <c r="V527" s="272"/>
      <c r="W527" s="272"/>
      <c r="X527" s="272"/>
      <c r="Y527" s="272"/>
      <c r="Z527" s="272"/>
    </row>
    <row r="528" spans="1:26" ht="16.5" customHeight="1">
      <c r="A528" s="272"/>
      <c r="B528" s="272"/>
      <c r="C528" s="272"/>
      <c r="D528" s="272"/>
      <c r="E528" s="272"/>
      <c r="F528" s="272"/>
      <c r="G528" s="272"/>
      <c r="H528" s="272"/>
      <c r="I528" s="272"/>
      <c r="J528" s="272"/>
      <c r="K528" s="272"/>
      <c r="L528" s="272"/>
      <c r="M528" s="272"/>
      <c r="N528" s="272"/>
      <c r="O528" s="272"/>
      <c r="P528" s="272"/>
      <c r="Q528" s="272"/>
      <c r="R528" s="272"/>
      <c r="S528" s="272"/>
      <c r="T528" s="272"/>
      <c r="U528" s="272"/>
      <c r="V528" s="272"/>
      <c r="W528" s="272"/>
      <c r="X528" s="272"/>
      <c r="Y528" s="272"/>
      <c r="Z528" s="272"/>
    </row>
    <row r="529" spans="1:26" ht="16.5" customHeight="1">
      <c r="A529" s="272"/>
      <c r="B529" s="272"/>
      <c r="C529" s="272"/>
      <c r="D529" s="272"/>
      <c r="E529" s="272"/>
      <c r="F529" s="272"/>
      <c r="G529" s="272"/>
      <c r="H529" s="272"/>
      <c r="I529" s="272"/>
      <c r="J529" s="272"/>
      <c r="K529" s="272"/>
      <c r="L529" s="272"/>
      <c r="M529" s="272"/>
      <c r="N529" s="272"/>
      <c r="O529" s="272"/>
      <c r="P529" s="272"/>
      <c r="Q529" s="272"/>
      <c r="R529" s="272"/>
      <c r="S529" s="272"/>
      <c r="T529" s="272"/>
      <c r="U529" s="272"/>
      <c r="V529" s="272"/>
      <c r="W529" s="272"/>
      <c r="X529" s="272"/>
      <c r="Y529" s="272"/>
      <c r="Z529" s="272"/>
    </row>
    <row r="530" spans="1:26" ht="16.5" customHeight="1">
      <c r="A530" s="272"/>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c r="Y530" s="272"/>
      <c r="Z530" s="272"/>
    </row>
    <row r="531" spans="1:26" ht="16.5" customHeight="1">
      <c r="A531" s="272"/>
      <c r="B531" s="272"/>
      <c r="C531" s="272"/>
      <c r="D531" s="272"/>
      <c r="E531" s="272"/>
      <c r="F531" s="272"/>
      <c r="G531" s="272"/>
      <c r="H531" s="272"/>
      <c r="I531" s="272"/>
      <c r="J531" s="272"/>
      <c r="K531" s="272"/>
      <c r="L531" s="272"/>
      <c r="M531" s="272"/>
      <c r="N531" s="272"/>
      <c r="O531" s="272"/>
      <c r="P531" s="272"/>
      <c r="Q531" s="272"/>
      <c r="R531" s="272"/>
      <c r="S531" s="272"/>
      <c r="T531" s="272"/>
      <c r="U531" s="272"/>
      <c r="V531" s="272"/>
      <c r="W531" s="272"/>
      <c r="X531" s="272"/>
      <c r="Y531" s="272"/>
      <c r="Z531" s="272"/>
    </row>
    <row r="532" spans="1:26" ht="16.5" customHeight="1">
      <c r="A532" s="272"/>
      <c r="B532" s="272"/>
      <c r="C532" s="272"/>
      <c r="D532" s="272"/>
      <c r="E532" s="272"/>
      <c r="F532" s="272"/>
      <c r="G532" s="272"/>
      <c r="H532" s="272"/>
      <c r="I532" s="272"/>
      <c r="J532" s="272"/>
      <c r="K532" s="272"/>
      <c r="L532" s="272"/>
      <c r="M532" s="272"/>
      <c r="N532" s="272"/>
      <c r="O532" s="272"/>
      <c r="P532" s="272"/>
      <c r="Q532" s="272"/>
      <c r="R532" s="272"/>
      <c r="S532" s="272"/>
      <c r="T532" s="272"/>
      <c r="U532" s="272"/>
      <c r="V532" s="272"/>
      <c r="W532" s="272"/>
      <c r="X532" s="272"/>
      <c r="Y532" s="272"/>
      <c r="Z532" s="272"/>
    </row>
    <row r="533" spans="1:26" ht="16.5" customHeight="1">
      <c r="A533" s="272"/>
      <c r="B533" s="272"/>
      <c r="C533" s="272"/>
      <c r="D533" s="272"/>
      <c r="E533" s="272"/>
      <c r="F533" s="272"/>
      <c r="G533" s="272"/>
      <c r="H533" s="272"/>
      <c r="I533" s="272"/>
      <c r="J533" s="272"/>
      <c r="K533" s="272"/>
      <c r="L533" s="272"/>
      <c r="M533" s="272"/>
      <c r="N533" s="272"/>
      <c r="O533" s="272"/>
      <c r="P533" s="272"/>
      <c r="Q533" s="272"/>
      <c r="R533" s="272"/>
      <c r="S533" s="272"/>
      <c r="T533" s="272"/>
      <c r="U533" s="272"/>
      <c r="V533" s="272"/>
      <c r="W533" s="272"/>
      <c r="X533" s="272"/>
      <c r="Y533" s="272"/>
      <c r="Z533" s="272"/>
    </row>
    <row r="534" spans="1:26" ht="16.5" customHeight="1">
      <c r="A534" s="272"/>
      <c r="B534" s="272"/>
      <c r="C534" s="272"/>
      <c r="D534" s="272"/>
      <c r="E534" s="272"/>
      <c r="F534" s="272"/>
      <c r="G534" s="272"/>
      <c r="H534" s="272"/>
      <c r="I534" s="272"/>
      <c r="J534" s="272"/>
      <c r="K534" s="272"/>
      <c r="L534" s="272"/>
      <c r="M534" s="272"/>
      <c r="N534" s="272"/>
      <c r="O534" s="272"/>
      <c r="P534" s="272"/>
      <c r="Q534" s="272"/>
      <c r="R534" s="272"/>
      <c r="S534" s="272"/>
      <c r="T534" s="272"/>
      <c r="U534" s="272"/>
      <c r="V534" s="272"/>
      <c r="W534" s="272"/>
      <c r="X534" s="272"/>
      <c r="Y534" s="272"/>
      <c r="Z534" s="272"/>
    </row>
    <row r="535" spans="1:26" ht="16.5" customHeight="1">
      <c r="A535" s="272"/>
      <c r="B535" s="272"/>
      <c r="C535" s="272"/>
      <c r="D535" s="272"/>
      <c r="E535" s="272"/>
      <c r="F535" s="272"/>
      <c r="G535" s="272"/>
      <c r="H535" s="272"/>
      <c r="I535" s="272"/>
      <c r="J535" s="272"/>
      <c r="K535" s="272"/>
      <c r="L535" s="272"/>
      <c r="M535" s="272"/>
      <c r="N535" s="272"/>
      <c r="O535" s="272"/>
      <c r="P535" s="272"/>
      <c r="Q535" s="272"/>
      <c r="R535" s="272"/>
      <c r="S535" s="272"/>
      <c r="T535" s="272"/>
      <c r="U535" s="272"/>
      <c r="V535" s="272"/>
      <c r="W535" s="272"/>
      <c r="X535" s="272"/>
      <c r="Y535" s="272"/>
      <c r="Z535" s="272"/>
    </row>
    <row r="536" spans="1:26" ht="16.5" customHeight="1">
      <c r="A536" s="272"/>
      <c r="B536" s="272"/>
      <c r="C536" s="272"/>
      <c r="D536" s="272"/>
      <c r="E536" s="272"/>
      <c r="F536" s="272"/>
      <c r="G536" s="272"/>
      <c r="H536" s="272"/>
      <c r="I536" s="272"/>
      <c r="J536" s="272"/>
      <c r="K536" s="272"/>
      <c r="L536" s="272"/>
      <c r="M536" s="272"/>
      <c r="N536" s="272"/>
      <c r="O536" s="272"/>
      <c r="P536" s="272"/>
      <c r="Q536" s="272"/>
      <c r="R536" s="272"/>
      <c r="S536" s="272"/>
      <c r="T536" s="272"/>
      <c r="U536" s="272"/>
      <c r="V536" s="272"/>
      <c r="W536" s="272"/>
      <c r="X536" s="272"/>
      <c r="Y536" s="272"/>
      <c r="Z536" s="272"/>
    </row>
    <row r="537" spans="1:26" ht="16.5" customHeight="1">
      <c r="A537" s="272"/>
      <c r="B537" s="272"/>
      <c r="C537" s="272"/>
      <c r="D537" s="272"/>
      <c r="E537" s="272"/>
      <c r="F537" s="272"/>
      <c r="G537" s="272"/>
      <c r="H537" s="272"/>
      <c r="I537" s="272"/>
      <c r="J537" s="272"/>
      <c r="K537" s="272"/>
      <c r="L537" s="272"/>
      <c r="M537" s="272"/>
      <c r="N537" s="272"/>
      <c r="O537" s="272"/>
      <c r="P537" s="272"/>
      <c r="Q537" s="272"/>
      <c r="R537" s="272"/>
      <c r="S537" s="272"/>
      <c r="T537" s="272"/>
      <c r="U537" s="272"/>
      <c r="V537" s="272"/>
      <c r="W537" s="272"/>
      <c r="X537" s="272"/>
      <c r="Y537" s="272"/>
      <c r="Z537" s="272"/>
    </row>
    <row r="538" spans="1:26" ht="16.5" customHeight="1">
      <c r="A538" s="272"/>
      <c r="B538" s="272"/>
      <c r="C538" s="272"/>
      <c r="D538" s="272"/>
      <c r="E538" s="272"/>
      <c r="F538" s="272"/>
      <c r="G538" s="272"/>
      <c r="H538" s="272"/>
      <c r="I538" s="272"/>
      <c r="J538" s="272"/>
      <c r="K538" s="272"/>
      <c r="L538" s="272"/>
      <c r="M538" s="272"/>
      <c r="N538" s="272"/>
      <c r="O538" s="272"/>
      <c r="P538" s="272"/>
      <c r="Q538" s="272"/>
      <c r="R538" s="272"/>
      <c r="S538" s="272"/>
      <c r="T538" s="272"/>
      <c r="U538" s="272"/>
      <c r="V538" s="272"/>
      <c r="W538" s="272"/>
      <c r="X538" s="272"/>
      <c r="Y538" s="272"/>
      <c r="Z538" s="272"/>
    </row>
    <row r="539" spans="1:26" ht="16.5" customHeight="1">
      <c r="A539" s="272"/>
      <c r="B539" s="272"/>
      <c r="C539" s="272"/>
      <c r="D539" s="272"/>
      <c r="E539" s="272"/>
      <c r="F539" s="272"/>
      <c r="G539" s="272"/>
      <c r="H539" s="272"/>
      <c r="I539" s="272"/>
      <c r="J539" s="272"/>
      <c r="K539" s="272"/>
      <c r="L539" s="272"/>
      <c r="M539" s="272"/>
      <c r="N539" s="272"/>
      <c r="O539" s="272"/>
      <c r="P539" s="272"/>
      <c r="Q539" s="272"/>
      <c r="R539" s="272"/>
      <c r="S539" s="272"/>
      <c r="T539" s="272"/>
      <c r="U539" s="272"/>
      <c r="V539" s="272"/>
      <c r="W539" s="272"/>
      <c r="X539" s="272"/>
      <c r="Y539" s="272"/>
      <c r="Z539" s="272"/>
    </row>
    <row r="540" spans="1:26" ht="16.5" customHeight="1">
      <c r="A540" s="272"/>
      <c r="B540" s="272"/>
      <c r="C540" s="272"/>
      <c r="D540" s="272"/>
      <c r="E540" s="272"/>
      <c r="F540" s="272"/>
      <c r="G540" s="272"/>
      <c r="H540" s="272"/>
      <c r="I540" s="272"/>
      <c r="J540" s="272"/>
      <c r="K540" s="272"/>
      <c r="L540" s="272"/>
      <c r="M540" s="272"/>
      <c r="N540" s="272"/>
      <c r="O540" s="272"/>
      <c r="P540" s="272"/>
      <c r="Q540" s="272"/>
      <c r="R540" s="272"/>
      <c r="S540" s="272"/>
      <c r="T540" s="272"/>
      <c r="U540" s="272"/>
      <c r="V540" s="272"/>
      <c r="W540" s="272"/>
      <c r="X540" s="272"/>
      <c r="Y540" s="272"/>
      <c r="Z540" s="272"/>
    </row>
    <row r="541" spans="1:26" ht="16.5" customHeight="1">
      <c r="A541" s="272"/>
      <c r="B541" s="272"/>
      <c r="C541" s="272"/>
      <c r="D541" s="272"/>
      <c r="E541" s="272"/>
      <c r="F541" s="272"/>
      <c r="G541" s="272"/>
      <c r="H541" s="272"/>
      <c r="I541" s="272"/>
      <c r="J541" s="272"/>
      <c r="K541" s="272"/>
      <c r="L541" s="272"/>
      <c r="M541" s="272"/>
      <c r="N541" s="272"/>
      <c r="O541" s="272"/>
      <c r="P541" s="272"/>
      <c r="Q541" s="272"/>
      <c r="R541" s="272"/>
      <c r="S541" s="272"/>
      <c r="T541" s="272"/>
      <c r="U541" s="272"/>
      <c r="V541" s="272"/>
      <c r="W541" s="272"/>
      <c r="X541" s="272"/>
      <c r="Y541" s="272"/>
      <c r="Z541" s="272"/>
    </row>
    <row r="542" spans="1:26" ht="16.5" customHeight="1">
      <c r="A542" s="272"/>
      <c r="B542" s="272"/>
      <c r="C542" s="272"/>
      <c r="D542" s="272"/>
      <c r="E542" s="272"/>
      <c r="F542" s="272"/>
      <c r="G542" s="272"/>
      <c r="H542" s="272"/>
      <c r="I542" s="272"/>
      <c r="J542" s="272"/>
      <c r="K542" s="272"/>
      <c r="L542" s="272"/>
      <c r="M542" s="272"/>
      <c r="N542" s="272"/>
      <c r="O542" s="272"/>
      <c r="P542" s="272"/>
      <c r="Q542" s="272"/>
      <c r="R542" s="272"/>
      <c r="S542" s="272"/>
      <c r="T542" s="272"/>
      <c r="U542" s="272"/>
      <c r="V542" s="272"/>
      <c r="W542" s="272"/>
      <c r="X542" s="272"/>
      <c r="Y542" s="272"/>
      <c r="Z542" s="272"/>
    </row>
    <row r="543" spans="1:26" ht="16.5" customHeight="1">
      <c r="A543" s="272"/>
      <c r="B543" s="272"/>
      <c r="C543" s="272"/>
      <c r="D543" s="272"/>
      <c r="E543" s="272"/>
      <c r="F543" s="272"/>
      <c r="G543" s="272"/>
      <c r="H543" s="272"/>
      <c r="I543" s="272"/>
      <c r="J543" s="272"/>
      <c r="K543" s="272"/>
      <c r="L543" s="272"/>
      <c r="M543" s="272"/>
      <c r="N543" s="272"/>
      <c r="O543" s="272"/>
      <c r="P543" s="272"/>
      <c r="Q543" s="272"/>
      <c r="R543" s="272"/>
      <c r="S543" s="272"/>
      <c r="T543" s="272"/>
      <c r="U543" s="272"/>
      <c r="V543" s="272"/>
      <c r="W543" s="272"/>
      <c r="X543" s="272"/>
      <c r="Y543" s="272"/>
      <c r="Z543" s="272"/>
    </row>
    <row r="544" spans="1:26" ht="16.5" customHeight="1">
      <c r="A544" s="272"/>
      <c r="B544" s="272"/>
      <c r="C544" s="272"/>
      <c r="D544" s="272"/>
      <c r="E544" s="272"/>
      <c r="F544" s="272"/>
      <c r="G544" s="272"/>
      <c r="H544" s="272"/>
      <c r="I544" s="272"/>
      <c r="J544" s="272"/>
      <c r="K544" s="272"/>
      <c r="L544" s="272"/>
      <c r="M544" s="272"/>
      <c r="N544" s="272"/>
      <c r="O544" s="272"/>
      <c r="P544" s="272"/>
      <c r="Q544" s="272"/>
      <c r="R544" s="272"/>
      <c r="S544" s="272"/>
      <c r="T544" s="272"/>
      <c r="U544" s="272"/>
      <c r="V544" s="272"/>
      <c r="W544" s="272"/>
      <c r="X544" s="272"/>
      <c r="Y544" s="272"/>
      <c r="Z544" s="272"/>
    </row>
    <row r="545" spans="1:26" ht="16.5" customHeight="1">
      <c r="A545" s="272"/>
      <c r="B545" s="272"/>
      <c r="C545" s="272"/>
      <c r="D545" s="272"/>
      <c r="E545" s="272"/>
      <c r="F545" s="272"/>
      <c r="G545" s="272"/>
      <c r="H545" s="272"/>
      <c r="I545" s="272"/>
      <c r="J545" s="272"/>
      <c r="K545" s="272"/>
      <c r="L545" s="272"/>
      <c r="M545" s="272"/>
      <c r="N545" s="272"/>
      <c r="O545" s="272"/>
      <c r="P545" s="272"/>
      <c r="Q545" s="272"/>
      <c r="R545" s="272"/>
      <c r="S545" s="272"/>
      <c r="T545" s="272"/>
      <c r="U545" s="272"/>
      <c r="V545" s="272"/>
      <c r="W545" s="272"/>
      <c r="X545" s="272"/>
      <c r="Y545" s="272"/>
      <c r="Z545" s="272"/>
    </row>
    <row r="546" spans="1:26" ht="16.5" customHeight="1">
      <c r="A546" s="272"/>
      <c r="B546" s="272"/>
      <c r="C546" s="272"/>
      <c r="D546" s="272"/>
      <c r="E546" s="272"/>
      <c r="F546" s="272"/>
      <c r="G546" s="272"/>
      <c r="H546" s="272"/>
      <c r="I546" s="272"/>
      <c r="J546" s="272"/>
      <c r="K546" s="272"/>
      <c r="L546" s="272"/>
      <c r="M546" s="272"/>
      <c r="N546" s="272"/>
      <c r="O546" s="272"/>
      <c r="P546" s="272"/>
      <c r="Q546" s="272"/>
      <c r="R546" s="272"/>
      <c r="S546" s="272"/>
      <c r="T546" s="272"/>
      <c r="U546" s="272"/>
      <c r="V546" s="272"/>
      <c r="W546" s="272"/>
      <c r="X546" s="272"/>
      <c r="Y546" s="272"/>
      <c r="Z546" s="272"/>
    </row>
    <row r="547" spans="1:26" ht="16.5" customHeight="1">
      <c r="A547" s="272"/>
      <c r="B547" s="272"/>
      <c r="C547" s="272"/>
      <c r="D547" s="272"/>
      <c r="E547" s="272"/>
      <c r="F547" s="272"/>
      <c r="G547" s="272"/>
      <c r="H547" s="272"/>
      <c r="I547" s="272"/>
      <c r="J547" s="272"/>
      <c r="K547" s="272"/>
      <c r="L547" s="272"/>
      <c r="M547" s="272"/>
      <c r="N547" s="272"/>
      <c r="O547" s="272"/>
      <c r="P547" s="272"/>
      <c r="Q547" s="272"/>
      <c r="R547" s="272"/>
      <c r="S547" s="272"/>
      <c r="T547" s="272"/>
      <c r="U547" s="272"/>
      <c r="V547" s="272"/>
      <c r="W547" s="272"/>
      <c r="X547" s="272"/>
      <c r="Y547" s="272"/>
      <c r="Z547" s="272"/>
    </row>
    <row r="548" spans="1:26" ht="16.5" customHeight="1">
      <c r="A548" s="272"/>
      <c r="B548" s="272"/>
      <c r="C548" s="272"/>
      <c r="D548" s="272"/>
      <c r="E548" s="272"/>
      <c r="F548" s="272"/>
      <c r="G548" s="272"/>
      <c r="H548" s="272"/>
      <c r="I548" s="272"/>
      <c r="J548" s="272"/>
      <c r="K548" s="272"/>
      <c r="L548" s="272"/>
      <c r="M548" s="272"/>
      <c r="N548" s="272"/>
      <c r="O548" s="272"/>
      <c r="P548" s="272"/>
      <c r="Q548" s="272"/>
      <c r="R548" s="272"/>
      <c r="S548" s="272"/>
      <c r="T548" s="272"/>
      <c r="U548" s="272"/>
      <c r="V548" s="272"/>
      <c r="W548" s="272"/>
      <c r="X548" s="272"/>
      <c r="Y548" s="272"/>
      <c r="Z548" s="272"/>
    </row>
    <row r="549" spans="1:26" ht="16.5" customHeight="1">
      <c r="A549" s="272"/>
      <c r="B549" s="272"/>
      <c r="C549" s="272"/>
      <c r="D549" s="272"/>
      <c r="E549" s="272"/>
      <c r="F549" s="272"/>
      <c r="G549" s="272"/>
      <c r="H549" s="272"/>
      <c r="I549" s="272"/>
      <c r="J549" s="272"/>
      <c r="K549" s="272"/>
      <c r="L549" s="272"/>
      <c r="M549" s="272"/>
      <c r="N549" s="272"/>
      <c r="O549" s="272"/>
      <c r="P549" s="272"/>
      <c r="Q549" s="272"/>
      <c r="R549" s="272"/>
      <c r="S549" s="272"/>
      <c r="T549" s="272"/>
      <c r="U549" s="272"/>
      <c r="V549" s="272"/>
      <c r="W549" s="272"/>
      <c r="X549" s="272"/>
      <c r="Y549" s="272"/>
      <c r="Z549" s="272"/>
    </row>
    <row r="550" spans="1:26" ht="16.5" customHeight="1">
      <c r="A550" s="272"/>
      <c r="B550" s="272"/>
      <c r="C550" s="272"/>
      <c r="D550" s="272"/>
      <c r="E550" s="272"/>
      <c r="F550" s="272"/>
      <c r="G550" s="272"/>
      <c r="H550" s="272"/>
      <c r="I550" s="272"/>
      <c r="J550" s="272"/>
      <c r="K550" s="272"/>
      <c r="L550" s="272"/>
      <c r="M550" s="272"/>
      <c r="N550" s="272"/>
      <c r="O550" s="272"/>
      <c r="P550" s="272"/>
      <c r="Q550" s="272"/>
      <c r="R550" s="272"/>
      <c r="S550" s="272"/>
      <c r="T550" s="272"/>
      <c r="U550" s="272"/>
      <c r="V550" s="272"/>
      <c r="W550" s="272"/>
      <c r="X550" s="272"/>
      <c r="Y550" s="272"/>
      <c r="Z550" s="272"/>
    </row>
    <row r="551" spans="1:26" ht="16.5" customHeight="1">
      <c r="A551" s="272"/>
      <c r="B551" s="272"/>
      <c r="C551" s="272"/>
      <c r="D551" s="272"/>
      <c r="E551" s="272"/>
      <c r="F551" s="272"/>
      <c r="G551" s="272"/>
      <c r="H551" s="272"/>
      <c r="I551" s="272"/>
      <c r="J551" s="272"/>
      <c r="K551" s="272"/>
      <c r="L551" s="272"/>
      <c r="M551" s="272"/>
      <c r="N551" s="272"/>
      <c r="O551" s="272"/>
      <c r="P551" s="272"/>
      <c r="Q551" s="272"/>
      <c r="R551" s="272"/>
      <c r="S551" s="272"/>
      <c r="T551" s="272"/>
      <c r="U551" s="272"/>
      <c r="V551" s="272"/>
      <c r="W551" s="272"/>
      <c r="X551" s="272"/>
      <c r="Y551" s="272"/>
      <c r="Z551" s="272"/>
    </row>
    <row r="552" spans="1:26" ht="16.5" customHeight="1">
      <c r="A552" s="272"/>
      <c r="B552" s="272"/>
      <c r="C552" s="272"/>
      <c r="D552" s="272"/>
      <c r="E552" s="272"/>
      <c r="F552" s="272"/>
      <c r="G552" s="272"/>
      <c r="H552" s="272"/>
      <c r="I552" s="272"/>
      <c r="J552" s="272"/>
      <c r="K552" s="272"/>
      <c r="L552" s="272"/>
      <c r="M552" s="272"/>
      <c r="N552" s="272"/>
      <c r="O552" s="272"/>
      <c r="P552" s="272"/>
      <c r="Q552" s="272"/>
      <c r="R552" s="272"/>
      <c r="S552" s="272"/>
      <c r="T552" s="272"/>
      <c r="U552" s="272"/>
      <c r="V552" s="272"/>
      <c r="W552" s="272"/>
      <c r="X552" s="272"/>
      <c r="Y552" s="272"/>
      <c r="Z552" s="272"/>
    </row>
    <row r="553" spans="1:26" ht="16.5" customHeight="1">
      <c r="A553" s="272"/>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c r="Y553" s="272"/>
      <c r="Z553" s="272"/>
    </row>
    <row r="554" spans="1:26" ht="16.5" customHeight="1">
      <c r="A554" s="272"/>
      <c r="B554" s="272"/>
      <c r="C554" s="272"/>
      <c r="D554" s="272"/>
      <c r="E554" s="272"/>
      <c r="F554" s="272"/>
      <c r="G554" s="272"/>
      <c r="H554" s="272"/>
      <c r="I554" s="272"/>
      <c r="J554" s="272"/>
      <c r="K554" s="272"/>
      <c r="L554" s="272"/>
      <c r="M554" s="272"/>
      <c r="N554" s="272"/>
      <c r="O554" s="272"/>
      <c r="P554" s="272"/>
      <c r="Q554" s="272"/>
      <c r="R554" s="272"/>
      <c r="S554" s="272"/>
      <c r="T554" s="272"/>
      <c r="U554" s="272"/>
      <c r="V554" s="272"/>
      <c r="W554" s="272"/>
      <c r="X554" s="272"/>
      <c r="Y554" s="272"/>
      <c r="Z554" s="272"/>
    </row>
    <row r="555" spans="1:26" ht="16.5" customHeight="1">
      <c r="A555" s="272"/>
      <c r="B555" s="272"/>
      <c r="C555" s="272"/>
      <c r="D555" s="272"/>
      <c r="E555" s="272"/>
      <c r="F555" s="272"/>
      <c r="G555" s="272"/>
      <c r="H555" s="272"/>
      <c r="I555" s="272"/>
      <c r="J555" s="272"/>
      <c r="K555" s="272"/>
      <c r="L555" s="272"/>
      <c r="M555" s="272"/>
      <c r="N555" s="272"/>
      <c r="O555" s="272"/>
      <c r="P555" s="272"/>
      <c r="Q555" s="272"/>
      <c r="R555" s="272"/>
      <c r="S555" s="272"/>
      <c r="T555" s="272"/>
      <c r="U555" s="272"/>
      <c r="V555" s="272"/>
      <c r="W555" s="272"/>
      <c r="X555" s="272"/>
      <c r="Y555" s="272"/>
      <c r="Z555" s="272"/>
    </row>
    <row r="556" spans="1:26" ht="16.5" customHeight="1">
      <c r="A556" s="272"/>
      <c r="B556" s="272"/>
      <c r="C556" s="272"/>
      <c r="D556" s="272"/>
      <c r="E556" s="272"/>
      <c r="F556" s="272"/>
      <c r="G556" s="272"/>
      <c r="H556" s="272"/>
      <c r="I556" s="272"/>
      <c r="J556" s="272"/>
      <c r="K556" s="272"/>
      <c r="L556" s="272"/>
      <c r="M556" s="272"/>
      <c r="N556" s="272"/>
      <c r="O556" s="272"/>
      <c r="P556" s="272"/>
      <c r="Q556" s="272"/>
      <c r="R556" s="272"/>
      <c r="S556" s="272"/>
      <c r="T556" s="272"/>
      <c r="U556" s="272"/>
      <c r="V556" s="272"/>
      <c r="W556" s="272"/>
      <c r="X556" s="272"/>
      <c r="Y556" s="272"/>
      <c r="Z556" s="272"/>
    </row>
    <row r="557" spans="1:26" ht="16.5" customHeight="1">
      <c r="A557" s="272"/>
      <c r="B557" s="272"/>
      <c r="C557" s="272"/>
      <c r="D557" s="272"/>
      <c r="E557" s="272"/>
      <c r="F557" s="272"/>
      <c r="G557" s="272"/>
      <c r="H557" s="272"/>
      <c r="I557" s="272"/>
      <c r="J557" s="272"/>
      <c r="K557" s="272"/>
      <c r="L557" s="272"/>
      <c r="M557" s="272"/>
      <c r="N557" s="272"/>
      <c r="O557" s="272"/>
      <c r="P557" s="272"/>
      <c r="Q557" s="272"/>
      <c r="R557" s="272"/>
      <c r="S557" s="272"/>
      <c r="T557" s="272"/>
      <c r="U557" s="272"/>
      <c r="V557" s="272"/>
      <c r="W557" s="272"/>
      <c r="X557" s="272"/>
      <c r="Y557" s="272"/>
      <c r="Z557" s="272"/>
    </row>
    <row r="558" spans="1:26" ht="16.5" customHeight="1">
      <c r="A558" s="272"/>
      <c r="B558" s="272"/>
      <c r="C558" s="272"/>
      <c r="D558" s="272"/>
      <c r="E558" s="272"/>
      <c r="F558" s="272"/>
      <c r="G558" s="272"/>
      <c r="H558" s="272"/>
      <c r="I558" s="272"/>
      <c r="J558" s="272"/>
      <c r="K558" s="272"/>
      <c r="L558" s="272"/>
      <c r="M558" s="272"/>
      <c r="N558" s="272"/>
      <c r="O558" s="272"/>
      <c r="P558" s="272"/>
      <c r="Q558" s="272"/>
      <c r="R558" s="272"/>
      <c r="S558" s="272"/>
      <c r="T558" s="272"/>
      <c r="U558" s="272"/>
      <c r="V558" s="272"/>
      <c r="W558" s="272"/>
      <c r="X558" s="272"/>
      <c r="Y558" s="272"/>
      <c r="Z558" s="272"/>
    </row>
    <row r="559" spans="1:26" ht="16.5" customHeight="1">
      <c r="A559" s="272"/>
      <c r="B559" s="272"/>
      <c r="C559" s="272"/>
      <c r="D559" s="272"/>
      <c r="E559" s="272"/>
      <c r="F559" s="272"/>
      <c r="G559" s="272"/>
      <c r="H559" s="272"/>
      <c r="I559" s="272"/>
      <c r="J559" s="272"/>
      <c r="K559" s="272"/>
      <c r="L559" s="272"/>
      <c r="M559" s="272"/>
      <c r="N559" s="272"/>
      <c r="O559" s="272"/>
      <c r="P559" s="272"/>
      <c r="Q559" s="272"/>
      <c r="R559" s="272"/>
      <c r="S559" s="272"/>
      <c r="T559" s="272"/>
      <c r="U559" s="272"/>
      <c r="V559" s="272"/>
      <c r="W559" s="272"/>
      <c r="X559" s="272"/>
      <c r="Y559" s="272"/>
      <c r="Z559" s="272"/>
    </row>
    <row r="560" spans="1:26" ht="16.5" customHeight="1">
      <c r="A560" s="272"/>
      <c r="B560" s="272"/>
      <c r="C560" s="272"/>
      <c r="D560" s="272"/>
      <c r="E560" s="272"/>
      <c r="F560" s="272"/>
      <c r="G560" s="272"/>
      <c r="H560" s="272"/>
      <c r="I560" s="272"/>
      <c r="J560" s="272"/>
      <c r="K560" s="272"/>
      <c r="L560" s="272"/>
      <c r="M560" s="272"/>
      <c r="N560" s="272"/>
      <c r="O560" s="272"/>
      <c r="P560" s="272"/>
      <c r="Q560" s="272"/>
      <c r="R560" s="272"/>
      <c r="S560" s="272"/>
      <c r="T560" s="272"/>
      <c r="U560" s="272"/>
      <c r="V560" s="272"/>
      <c r="W560" s="272"/>
      <c r="X560" s="272"/>
      <c r="Y560" s="272"/>
      <c r="Z560" s="272"/>
    </row>
    <row r="561" spans="1:26" ht="16.5" customHeight="1">
      <c r="A561" s="272"/>
      <c r="B561" s="272"/>
      <c r="C561" s="272"/>
      <c r="D561" s="272"/>
      <c r="E561" s="272"/>
      <c r="F561" s="272"/>
      <c r="G561" s="272"/>
      <c r="H561" s="272"/>
      <c r="I561" s="272"/>
      <c r="J561" s="272"/>
      <c r="K561" s="272"/>
      <c r="L561" s="272"/>
      <c r="M561" s="272"/>
      <c r="N561" s="272"/>
      <c r="O561" s="272"/>
      <c r="P561" s="272"/>
      <c r="Q561" s="272"/>
      <c r="R561" s="272"/>
      <c r="S561" s="272"/>
      <c r="T561" s="272"/>
      <c r="U561" s="272"/>
      <c r="V561" s="272"/>
      <c r="W561" s="272"/>
      <c r="X561" s="272"/>
      <c r="Y561" s="272"/>
      <c r="Z561" s="272"/>
    </row>
    <row r="562" spans="1:26" ht="16.5" customHeight="1">
      <c r="A562" s="272"/>
      <c r="B562" s="272"/>
      <c r="C562" s="272"/>
      <c r="D562" s="272"/>
      <c r="E562" s="272"/>
      <c r="F562" s="272"/>
      <c r="G562" s="272"/>
      <c r="H562" s="272"/>
      <c r="I562" s="272"/>
      <c r="J562" s="272"/>
      <c r="K562" s="272"/>
      <c r="L562" s="272"/>
      <c r="M562" s="272"/>
      <c r="N562" s="272"/>
      <c r="O562" s="272"/>
      <c r="P562" s="272"/>
      <c r="Q562" s="272"/>
      <c r="R562" s="272"/>
      <c r="S562" s="272"/>
      <c r="T562" s="272"/>
      <c r="U562" s="272"/>
      <c r="V562" s="272"/>
      <c r="W562" s="272"/>
      <c r="X562" s="272"/>
      <c r="Y562" s="272"/>
      <c r="Z562" s="272"/>
    </row>
    <row r="563" spans="1:26" ht="16.5" customHeight="1">
      <c r="A563" s="272"/>
      <c r="B563" s="272"/>
      <c r="C563" s="272"/>
      <c r="D563" s="272"/>
      <c r="E563" s="272"/>
      <c r="F563" s="272"/>
      <c r="G563" s="272"/>
      <c r="H563" s="272"/>
      <c r="I563" s="272"/>
      <c r="J563" s="272"/>
      <c r="K563" s="272"/>
      <c r="L563" s="272"/>
      <c r="M563" s="272"/>
      <c r="N563" s="272"/>
      <c r="O563" s="272"/>
      <c r="P563" s="272"/>
      <c r="Q563" s="272"/>
      <c r="R563" s="272"/>
      <c r="S563" s="272"/>
      <c r="T563" s="272"/>
      <c r="U563" s="272"/>
      <c r="V563" s="272"/>
      <c r="W563" s="272"/>
      <c r="X563" s="272"/>
      <c r="Y563" s="272"/>
      <c r="Z563" s="272"/>
    </row>
    <row r="564" spans="1:26" ht="16.5" customHeight="1">
      <c r="A564" s="272"/>
      <c r="B564" s="272"/>
      <c r="C564" s="272"/>
      <c r="D564" s="272"/>
      <c r="E564" s="272"/>
      <c r="F564" s="272"/>
      <c r="G564" s="272"/>
      <c r="H564" s="272"/>
      <c r="I564" s="272"/>
      <c r="J564" s="272"/>
      <c r="K564" s="272"/>
      <c r="L564" s="272"/>
      <c r="M564" s="272"/>
      <c r="N564" s="272"/>
      <c r="O564" s="272"/>
      <c r="P564" s="272"/>
      <c r="Q564" s="272"/>
      <c r="R564" s="272"/>
      <c r="S564" s="272"/>
      <c r="T564" s="272"/>
      <c r="U564" s="272"/>
      <c r="V564" s="272"/>
      <c r="W564" s="272"/>
      <c r="X564" s="272"/>
      <c r="Y564" s="272"/>
      <c r="Z564" s="272"/>
    </row>
    <row r="565" spans="1:26" ht="16.5" customHeight="1">
      <c r="A565" s="272"/>
      <c r="B565" s="272"/>
      <c r="C565" s="272"/>
      <c r="D565" s="272"/>
      <c r="E565" s="272"/>
      <c r="F565" s="272"/>
      <c r="G565" s="272"/>
      <c r="H565" s="272"/>
      <c r="I565" s="272"/>
      <c r="J565" s="272"/>
      <c r="K565" s="272"/>
      <c r="L565" s="272"/>
      <c r="M565" s="272"/>
      <c r="N565" s="272"/>
      <c r="O565" s="272"/>
      <c r="P565" s="272"/>
      <c r="Q565" s="272"/>
      <c r="R565" s="272"/>
      <c r="S565" s="272"/>
      <c r="T565" s="272"/>
      <c r="U565" s="272"/>
      <c r="V565" s="272"/>
      <c r="W565" s="272"/>
      <c r="X565" s="272"/>
      <c r="Y565" s="272"/>
      <c r="Z565" s="272"/>
    </row>
    <row r="566" spans="1:26" ht="16.5" customHeight="1">
      <c r="A566" s="272"/>
      <c r="B566" s="272"/>
      <c r="C566" s="272"/>
      <c r="D566" s="272"/>
      <c r="E566" s="272"/>
      <c r="F566" s="272"/>
      <c r="G566" s="272"/>
      <c r="H566" s="272"/>
      <c r="I566" s="272"/>
      <c r="J566" s="272"/>
      <c r="K566" s="272"/>
      <c r="L566" s="272"/>
      <c r="M566" s="272"/>
      <c r="N566" s="272"/>
      <c r="O566" s="272"/>
      <c r="P566" s="272"/>
      <c r="Q566" s="272"/>
      <c r="R566" s="272"/>
      <c r="S566" s="272"/>
      <c r="T566" s="272"/>
      <c r="U566" s="272"/>
      <c r="V566" s="272"/>
      <c r="W566" s="272"/>
      <c r="X566" s="272"/>
      <c r="Y566" s="272"/>
      <c r="Z566" s="272"/>
    </row>
    <row r="567" spans="1:26" ht="16.5" customHeight="1">
      <c r="A567" s="272"/>
      <c r="B567" s="272"/>
      <c r="C567" s="272"/>
      <c r="D567" s="272"/>
      <c r="E567" s="272"/>
      <c r="F567" s="272"/>
      <c r="G567" s="272"/>
      <c r="H567" s="272"/>
      <c r="I567" s="272"/>
      <c r="J567" s="272"/>
      <c r="K567" s="272"/>
      <c r="L567" s="272"/>
      <c r="M567" s="272"/>
      <c r="N567" s="272"/>
      <c r="O567" s="272"/>
      <c r="P567" s="272"/>
      <c r="Q567" s="272"/>
      <c r="R567" s="272"/>
      <c r="S567" s="272"/>
      <c r="T567" s="272"/>
      <c r="U567" s="272"/>
      <c r="V567" s="272"/>
      <c r="W567" s="272"/>
      <c r="X567" s="272"/>
      <c r="Y567" s="272"/>
      <c r="Z567" s="272"/>
    </row>
    <row r="568" spans="1:26" ht="16.5" customHeight="1">
      <c r="A568" s="272"/>
      <c r="B568" s="272"/>
      <c r="C568" s="272"/>
      <c r="D568" s="272"/>
      <c r="E568" s="272"/>
      <c r="F568" s="272"/>
      <c r="G568" s="272"/>
      <c r="H568" s="272"/>
      <c r="I568" s="272"/>
      <c r="J568" s="272"/>
      <c r="K568" s="272"/>
      <c r="L568" s="272"/>
      <c r="M568" s="272"/>
      <c r="N568" s="272"/>
      <c r="O568" s="272"/>
      <c r="P568" s="272"/>
      <c r="Q568" s="272"/>
      <c r="R568" s="272"/>
      <c r="S568" s="272"/>
      <c r="T568" s="272"/>
      <c r="U568" s="272"/>
      <c r="V568" s="272"/>
      <c r="W568" s="272"/>
      <c r="X568" s="272"/>
      <c r="Y568" s="272"/>
      <c r="Z568" s="272"/>
    </row>
    <row r="569" spans="1:26" ht="16.5" customHeight="1">
      <c r="A569" s="272"/>
      <c r="B569" s="272"/>
      <c r="C569" s="272"/>
      <c r="D569" s="272"/>
      <c r="E569" s="272"/>
      <c r="F569" s="272"/>
      <c r="G569" s="272"/>
      <c r="H569" s="272"/>
      <c r="I569" s="272"/>
      <c r="J569" s="272"/>
      <c r="K569" s="272"/>
      <c r="L569" s="272"/>
      <c r="M569" s="272"/>
      <c r="N569" s="272"/>
      <c r="O569" s="272"/>
      <c r="P569" s="272"/>
      <c r="Q569" s="272"/>
      <c r="R569" s="272"/>
      <c r="S569" s="272"/>
      <c r="T569" s="272"/>
      <c r="U569" s="272"/>
      <c r="V569" s="272"/>
      <c r="W569" s="272"/>
      <c r="X569" s="272"/>
      <c r="Y569" s="272"/>
      <c r="Z569" s="272"/>
    </row>
    <row r="570" spans="1:26" ht="16.5" customHeight="1">
      <c r="A570" s="272"/>
      <c r="B570" s="272"/>
      <c r="C570" s="272"/>
      <c r="D570" s="272"/>
      <c r="E570" s="272"/>
      <c r="F570" s="272"/>
      <c r="G570" s="272"/>
      <c r="H570" s="272"/>
      <c r="I570" s="272"/>
      <c r="J570" s="272"/>
      <c r="K570" s="272"/>
      <c r="L570" s="272"/>
      <c r="M570" s="272"/>
      <c r="N570" s="272"/>
      <c r="O570" s="272"/>
      <c r="P570" s="272"/>
      <c r="Q570" s="272"/>
      <c r="R570" s="272"/>
      <c r="S570" s="272"/>
      <c r="T570" s="272"/>
      <c r="U570" s="272"/>
      <c r="V570" s="272"/>
      <c r="W570" s="272"/>
      <c r="X570" s="272"/>
      <c r="Y570" s="272"/>
      <c r="Z570" s="272"/>
    </row>
    <row r="571" spans="1:26" ht="16.5" customHeight="1">
      <c r="A571" s="272"/>
      <c r="B571" s="272"/>
      <c r="C571" s="272"/>
      <c r="D571" s="272"/>
      <c r="E571" s="272"/>
      <c r="F571" s="272"/>
      <c r="G571" s="272"/>
      <c r="H571" s="272"/>
      <c r="I571" s="272"/>
      <c r="J571" s="272"/>
      <c r="K571" s="272"/>
      <c r="L571" s="272"/>
      <c r="M571" s="272"/>
      <c r="N571" s="272"/>
      <c r="O571" s="272"/>
      <c r="P571" s="272"/>
      <c r="Q571" s="272"/>
      <c r="R571" s="272"/>
      <c r="S571" s="272"/>
      <c r="T571" s="272"/>
      <c r="U571" s="272"/>
      <c r="V571" s="272"/>
      <c r="W571" s="272"/>
      <c r="X571" s="272"/>
      <c r="Y571" s="272"/>
      <c r="Z571" s="272"/>
    </row>
    <row r="572" spans="1:26" ht="16.5" customHeight="1">
      <c r="A572" s="272"/>
      <c r="B572" s="272"/>
      <c r="C572" s="272"/>
      <c r="D572" s="272"/>
      <c r="E572" s="272"/>
      <c r="F572" s="272"/>
      <c r="G572" s="272"/>
      <c r="H572" s="272"/>
      <c r="I572" s="272"/>
      <c r="J572" s="272"/>
      <c r="K572" s="272"/>
      <c r="L572" s="272"/>
      <c r="M572" s="272"/>
      <c r="N572" s="272"/>
      <c r="O572" s="272"/>
      <c r="P572" s="272"/>
      <c r="Q572" s="272"/>
      <c r="R572" s="272"/>
      <c r="S572" s="272"/>
      <c r="T572" s="272"/>
      <c r="U572" s="272"/>
      <c r="V572" s="272"/>
      <c r="W572" s="272"/>
      <c r="X572" s="272"/>
      <c r="Y572" s="272"/>
      <c r="Z572" s="272"/>
    </row>
    <row r="573" spans="1:26" ht="16.5" customHeight="1">
      <c r="A573" s="272"/>
      <c r="B573" s="272"/>
      <c r="C573" s="272"/>
      <c r="D573" s="272"/>
      <c r="E573" s="272"/>
      <c r="F573" s="272"/>
      <c r="G573" s="272"/>
      <c r="H573" s="272"/>
      <c r="I573" s="272"/>
      <c r="J573" s="272"/>
      <c r="K573" s="272"/>
      <c r="L573" s="272"/>
      <c r="M573" s="272"/>
      <c r="N573" s="272"/>
      <c r="O573" s="272"/>
      <c r="P573" s="272"/>
      <c r="Q573" s="272"/>
      <c r="R573" s="272"/>
      <c r="S573" s="272"/>
      <c r="T573" s="272"/>
      <c r="U573" s="272"/>
      <c r="V573" s="272"/>
      <c r="W573" s="272"/>
      <c r="X573" s="272"/>
      <c r="Y573" s="272"/>
      <c r="Z573" s="272"/>
    </row>
    <row r="574" spans="1:26" ht="16.5" customHeight="1">
      <c r="A574" s="272"/>
      <c r="B574" s="272"/>
      <c r="C574" s="272"/>
      <c r="D574" s="272"/>
      <c r="E574" s="272"/>
      <c r="F574" s="272"/>
      <c r="G574" s="272"/>
      <c r="H574" s="272"/>
      <c r="I574" s="272"/>
      <c r="J574" s="272"/>
      <c r="K574" s="272"/>
      <c r="L574" s="272"/>
      <c r="M574" s="272"/>
      <c r="N574" s="272"/>
      <c r="O574" s="272"/>
      <c r="P574" s="272"/>
      <c r="Q574" s="272"/>
      <c r="R574" s="272"/>
      <c r="S574" s="272"/>
      <c r="T574" s="272"/>
      <c r="U574" s="272"/>
      <c r="V574" s="272"/>
      <c r="W574" s="272"/>
      <c r="X574" s="272"/>
      <c r="Y574" s="272"/>
      <c r="Z574" s="272"/>
    </row>
    <row r="575" spans="1:26" ht="16.5" customHeight="1">
      <c r="A575" s="272"/>
      <c r="B575" s="272"/>
      <c r="C575" s="272"/>
      <c r="D575" s="272"/>
      <c r="E575" s="272"/>
      <c r="F575" s="272"/>
      <c r="G575" s="272"/>
      <c r="H575" s="272"/>
      <c r="I575" s="272"/>
      <c r="J575" s="272"/>
      <c r="K575" s="272"/>
      <c r="L575" s="272"/>
      <c r="M575" s="272"/>
      <c r="N575" s="272"/>
      <c r="O575" s="272"/>
      <c r="P575" s="272"/>
      <c r="Q575" s="272"/>
      <c r="R575" s="272"/>
      <c r="S575" s="272"/>
      <c r="T575" s="272"/>
      <c r="U575" s="272"/>
      <c r="V575" s="272"/>
      <c r="W575" s="272"/>
      <c r="X575" s="272"/>
      <c r="Y575" s="272"/>
      <c r="Z575" s="272"/>
    </row>
    <row r="576" spans="1:26" ht="16.5" customHeight="1">
      <c r="A576" s="272"/>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c r="Y576" s="272"/>
      <c r="Z576" s="272"/>
    </row>
    <row r="577" spans="1:26" ht="16.5" customHeight="1">
      <c r="A577" s="272"/>
      <c r="B577" s="272"/>
      <c r="C577" s="272"/>
      <c r="D577" s="272"/>
      <c r="E577" s="272"/>
      <c r="F577" s="272"/>
      <c r="G577" s="272"/>
      <c r="H577" s="272"/>
      <c r="I577" s="272"/>
      <c r="J577" s="272"/>
      <c r="K577" s="272"/>
      <c r="L577" s="272"/>
      <c r="M577" s="272"/>
      <c r="N577" s="272"/>
      <c r="O577" s="272"/>
      <c r="P577" s="272"/>
      <c r="Q577" s="272"/>
      <c r="R577" s="272"/>
      <c r="S577" s="272"/>
      <c r="T577" s="272"/>
      <c r="U577" s="272"/>
      <c r="V577" s="272"/>
      <c r="W577" s="272"/>
      <c r="X577" s="272"/>
      <c r="Y577" s="272"/>
      <c r="Z577" s="272"/>
    </row>
    <row r="578" spans="1:26" ht="16.5" customHeight="1">
      <c r="A578" s="272"/>
      <c r="B578" s="272"/>
      <c r="C578" s="272"/>
      <c r="D578" s="272"/>
      <c r="E578" s="272"/>
      <c r="F578" s="272"/>
      <c r="G578" s="272"/>
      <c r="H578" s="272"/>
      <c r="I578" s="272"/>
      <c r="J578" s="272"/>
      <c r="K578" s="272"/>
      <c r="L578" s="272"/>
      <c r="M578" s="272"/>
      <c r="N578" s="272"/>
      <c r="O578" s="272"/>
      <c r="P578" s="272"/>
      <c r="Q578" s="272"/>
      <c r="R578" s="272"/>
      <c r="S578" s="272"/>
      <c r="T578" s="272"/>
      <c r="U578" s="272"/>
      <c r="V578" s="272"/>
      <c r="W578" s="272"/>
      <c r="X578" s="272"/>
      <c r="Y578" s="272"/>
      <c r="Z578" s="272"/>
    </row>
    <row r="579" spans="1:26" ht="16.5" customHeight="1">
      <c r="A579" s="272"/>
      <c r="B579" s="272"/>
      <c r="C579" s="272"/>
      <c r="D579" s="272"/>
      <c r="E579" s="272"/>
      <c r="F579" s="272"/>
      <c r="G579" s="272"/>
      <c r="H579" s="272"/>
      <c r="I579" s="272"/>
      <c r="J579" s="272"/>
      <c r="K579" s="272"/>
      <c r="L579" s="272"/>
      <c r="M579" s="272"/>
      <c r="N579" s="272"/>
      <c r="O579" s="272"/>
      <c r="P579" s="272"/>
      <c r="Q579" s="272"/>
      <c r="R579" s="272"/>
      <c r="S579" s="272"/>
      <c r="T579" s="272"/>
      <c r="U579" s="272"/>
      <c r="V579" s="272"/>
      <c r="W579" s="272"/>
      <c r="X579" s="272"/>
      <c r="Y579" s="272"/>
      <c r="Z579" s="272"/>
    </row>
    <row r="580" spans="1:26" ht="16.5" customHeight="1">
      <c r="A580" s="272"/>
      <c r="B580" s="272"/>
      <c r="C580" s="272"/>
      <c r="D580" s="272"/>
      <c r="E580" s="272"/>
      <c r="F580" s="272"/>
      <c r="G580" s="272"/>
      <c r="H580" s="272"/>
      <c r="I580" s="272"/>
      <c r="J580" s="272"/>
      <c r="K580" s="272"/>
      <c r="L580" s="272"/>
      <c r="M580" s="272"/>
      <c r="N580" s="272"/>
      <c r="O580" s="272"/>
      <c r="P580" s="272"/>
      <c r="Q580" s="272"/>
      <c r="R580" s="272"/>
      <c r="S580" s="272"/>
      <c r="T580" s="272"/>
      <c r="U580" s="272"/>
      <c r="V580" s="272"/>
      <c r="W580" s="272"/>
      <c r="X580" s="272"/>
      <c r="Y580" s="272"/>
      <c r="Z580" s="272"/>
    </row>
    <row r="581" spans="1:26" ht="16.5" customHeight="1">
      <c r="A581" s="272"/>
      <c r="B581" s="272"/>
      <c r="C581" s="272"/>
      <c r="D581" s="272"/>
      <c r="E581" s="272"/>
      <c r="F581" s="272"/>
      <c r="G581" s="272"/>
      <c r="H581" s="272"/>
      <c r="I581" s="272"/>
      <c r="J581" s="272"/>
      <c r="K581" s="272"/>
      <c r="L581" s="272"/>
      <c r="M581" s="272"/>
      <c r="N581" s="272"/>
      <c r="O581" s="272"/>
      <c r="P581" s="272"/>
      <c r="Q581" s="272"/>
      <c r="R581" s="272"/>
      <c r="S581" s="272"/>
      <c r="T581" s="272"/>
      <c r="U581" s="272"/>
      <c r="V581" s="272"/>
      <c r="W581" s="272"/>
      <c r="X581" s="272"/>
      <c r="Y581" s="272"/>
      <c r="Z581" s="272"/>
    </row>
    <row r="582" spans="1:26" ht="16.5" customHeight="1">
      <c r="A582" s="272"/>
      <c r="B582" s="272"/>
      <c r="C582" s="272"/>
      <c r="D582" s="272"/>
      <c r="E582" s="272"/>
      <c r="F582" s="272"/>
      <c r="G582" s="272"/>
      <c r="H582" s="272"/>
      <c r="I582" s="272"/>
      <c r="J582" s="272"/>
      <c r="K582" s="272"/>
      <c r="L582" s="272"/>
      <c r="M582" s="272"/>
      <c r="N582" s="272"/>
      <c r="O582" s="272"/>
      <c r="P582" s="272"/>
      <c r="Q582" s="272"/>
      <c r="R582" s="272"/>
      <c r="S582" s="272"/>
      <c r="T582" s="272"/>
      <c r="U582" s="272"/>
      <c r="V582" s="272"/>
      <c r="W582" s="272"/>
      <c r="X582" s="272"/>
      <c r="Y582" s="272"/>
      <c r="Z582" s="272"/>
    </row>
    <row r="583" spans="1:26" ht="16.5" customHeight="1">
      <c r="A583" s="272"/>
      <c r="B583" s="272"/>
      <c r="C583" s="272"/>
      <c r="D583" s="272"/>
      <c r="E583" s="272"/>
      <c r="F583" s="272"/>
      <c r="G583" s="272"/>
      <c r="H583" s="272"/>
      <c r="I583" s="272"/>
      <c r="J583" s="272"/>
      <c r="K583" s="272"/>
      <c r="L583" s="272"/>
      <c r="M583" s="272"/>
      <c r="N583" s="272"/>
      <c r="O583" s="272"/>
      <c r="P583" s="272"/>
      <c r="Q583" s="272"/>
      <c r="R583" s="272"/>
      <c r="S583" s="272"/>
      <c r="T583" s="272"/>
      <c r="U583" s="272"/>
      <c r="V583" s="272"/>
      <c r="W583" s="272"/>
      <c r="X583" s="272"/>
      <c r="Y583" s="272"/>
      <c r="Z583" s="272"/>
    </row>
    <row r="584" spans="1:26" ht="16.5" customHeight="1">
      <c r="A584" s="272"/>
      <c r="B584" s="272"/>
      <c r="C584" s="272"/>
      <c r="D584" s="272"/>
      <c r="E584" s="272"/>
      <c r="F584" s="272"/>
      <c r="G584" s="272"/>
      <c r="H584" s="272"/>
      <c r="I584" s="272"/>
      <c r="J584" s="272"/>
      <c r="K584" s="272"/>
      <c r="L584" s="272"/>
      <c r="M584" s="272"/>
      <c r="N584" s="272"/>
      <c r="O584" s="272"/>
      <c r="P584" s="272"/>
      <c r="Q584" s="272"/>
      <c r="R584" s="272"/>
      <c r="S584" s="272"/>
      <c r="T584" s="272"/>
      <c r="U584" s="272"/>
      <c r="V584" s="272"/>
      <c r="W584" s="272"/>
      <c r="X584" s="272"/>
      <c r="Y584" s="272"/>
      <c r="Z584" s="272"/>
    </row>
    <row r="585" spans="1:26" ht="16.5" customHeight="1">
      <c r="A585" s="272"/>
      <c r="B585" s="272"/>
      <c r="C585" s="272"/>
      <c r="D585" s="272"/>
      <c r="E585" s="272"/>
      <c r="F585" s="272"/>
      <c r="G585" s="272"/>
      <c r="H585" s="272"/>
      <c r="I585" s="272"/>
      <c r="J585" s="272"/>
      <c r="K585" s="272"/>
      <c r="L585" s="272"/>
      <c r="M585" s="272"/>
      <c r="N585" s="272"/>
      <c r="O585" s="272"/>
      <c r="P585" s="272"/>
      <c r="Q585" s="272"/>
      <c r="R585" s="272"/>
      <c r="S585" s="272"/>
      <c r="T585" s="272"/>
      <c r="U585" s="272"/>
      <c r="V585" s="272"/>
      <c r="W585" s="272"/>
      <c r="X585" s="272"/>
      <c r="Y585" s="272"/>
      <c r="Z585" s="272"/>
    </row>
    <row r="586" spans="1:26" ht="16.5" customHeight="1">
      <c r="A586" s="272"/>
      <c r="B586" s="272"/>
      <c r="C586" s="272"/>
      <c r="D586" s="272"/>
      <c r="E586" s="272"/>
      <c r="F586" s="272"/>
      <c r="G586" s="272"/>
      <c r="H586" s="272"/>
      <c r="I586" s="272"/>
      <c r="J586" s="272"/>
      <c r="K586" s="272"/>
      <c r="L586" s="272"/>
      <c r="M586" s="272"/>
      <c r="N586" s="272"/>
      <c r="O586" s="272"/>
      <c r="P586" s="272"/>
      <c r="Q586" s="272"/>
      <c r="R586" s="272"/>
      <c r="S586" s="272"/>
      <c r="T586" s="272"/>
      <c r="U586" s="272"/>
      <c r="V586" s="272"/>
      <c r="W586" s="272"/>
      <c r="X586" s="272"/>
      <c r="Y586" s="272"/>
      <c r="Z586" s="272"/>
    </row>
    <row r="587" spans="1:26" ht="16.5" customHeight="1">
      <c r="A587" s="272"/>
      <c r="B587" s="272"/>
      <c r="C587" s="272"/>
      <c r="D587" s="272"/>
      <c r="E587" s="272"/>
      <c r="F587" s="272"/>
      <c r="G587" s="272"/>
      <c r="H587" s="272"/>
      <c r="I587" s="272"/>
      <c r="J587" s="272"/>
      <c r="K587" s="272"/>
      <c r="L587" s="272"/>
      <c r="M587" s="272"/>
      <c r="N587" s="272"/>
      <c r="O587" s="272"/>
      <c r="P587" s="272"/>
      <c r="Q587" s="272"/>
      <c r="R587" s="272"/>
      <c r="S587" s="272"/>
      <c r="T587" s="272"/>
      <c r="U587" s="272"/>
      <c r="V587" s="272"/>
      <c r="W587" s="272"/>
      <c r="X587" s="272"/>
      <c r="Y587" s="272"/>
      <c r="Z587" s="272"/>
    </row>
    <row r="588" spans="1:26" ht="16.5" customHeight="1">
      <c r="A588" s="272"/>
      <c r="B588" s="272"/>
      <c r="C588" s="272"/>
      <c r="D588" s="272"/>
      <c r="E588" s="272"/>
      <c r="F588" s="272"/>
      <c r="G588" s="272"/>
      <c r="H588" s="272"/>
      <c r="I588" s="272"/>
      <c r="J588" s="272"/>
      <c r="K588" s="272"/>
      <c r="L588" s="272"/>
      <c r="M588" s="272"/>
      <c r="N588" s="272"/>
      <c r="O588" s="272"/>
      <c r="P588" s="272"/>
      <c r="Q588" s="272"/>
      <c r="R588" s="272"/>
      <c r="S588" s="272"/>
      <c r="T588" s="272"/>
      <c r="U588" s="272"/>
      <c r="V588" s="272"/>
      <c r="W588" s="272"/>
      <c r="X588" s="272"/>
      <c r="Y588" s="272"/>
      <c r="Z588" s="272"/>
    </row>
    <row r="589" spans="1:26" ht="16.5" customHeight="1">
      <c r="A589" s="272"/>
      <c r="B589" s="272"/>
      <c r="C589" s="272"/>
      <c r="D589" s="272"/>
      <c r="E589" s="272"/>
      <c r="F589" s="272"/>
      <c r="G589" s="272"/>
      <c r="H589" s="272"/>
      <c r="I589" s="272"/>
      <c r="J589" s="272"/>
      <c r="K589" s="272"/>
      <c r="L589" s="272"/>
      <c r="M589" s="272"/>
      <c r="N589" s="272"/>
      <c r="O589" s="272"/>
      <c r="P589" s="272"/>
      <c r="Q589" s="272"/>
      <c r="R589" s="272"/>
      <c r="S589" s="272"/>
      <c r="T589" s="272"/>
      <c r="U589" s="272"/>
      <c r="V589" s="272"/>
      <c r="W589" s="272"/>
      <c r="X589" s="272"/>
      <c r="Y589" s="272"/>
      <c r="Z589" s="272"/>
    </row>
    <row r="590" spans="1:26" ht="16.5" customHeight="1">
      <c r="A590" s="272"/>
      <c r="B590" s="272"/>
      <c r="C590" s="272"/>
      <c r="D590" s="272"/>
      <c r="E590" s="272"/>
      <c r="F590" s="272"/>
      <c r="G590" s="272"/>
      <c r="H590" s="272"/>
      <c r="I590" s="272"/>
      <c r="J590" s="272"/>
      <c r="K590" s="272"/>
      <c r="L590" s="272"/>
      <c r="M590" s="272"/>
      <c r="N590" s="272"/>
      <c r="O590" s="272"/>
      <c r="P590" s="272"/>
      <c r="Q590" s="272"/>
      <c r="R590" s="272"/>
      <c r="S590" s="272"/>
      <c r="T590" s="272"/>
      <c r="U590" s="272"/>
      <c r="V590" s="272"/>
      <c r="W590" s="272"/>
      <c r="X590" s="272"/>
      <c r="Y590" s="272"/>
      <c r="Z590" s="272"/>
    </row>
    <row r="591" spans="1:26" ht="16.5" customHeight="1">
      <c r="A591" s="272"/>
      <c r="B591" s="272"/>
      <c r="C591" s="272"/>
      <c r="D591" s="272"/>
      <c r="E591" s="272"/>
      <c r="F591" s="272"/>
      <c r="G591" s="272"/>
      <c r="H591" s="272"/>
      <c r="I591" s="272"/>
      <c r="J591" s="272"/>
      <c r="K591" s="272"/>
      <c r="L591" s="272"/>
      <c r="M591" s="272"/>
      <c r="N591" s="272"/>
      <c r="O591" s="272"/>
      <c r="P591" s="272"/>
      <c r="Q591" s="272"/>
      <c r="R591" s="272"/>
      <c r="S591" s="272"/>
      <c r="T591" s="272"/>
      <c r="U591" s="272"/>
      <c r="V591" s="272"/>
      <c r="W591" s="272"/>
      <c r="X591" s="272"/>
      <c r="Y591" s="272"/>
      <c r="Z591" s="272"/>
    </row>
    <row r="592" spans="1:26" ht="16.5" customHeight="1">
      <c r="A592" s="272"/>
      <c r="B592" s="272"/>
      <c r="C592" s="272"/>
      <c r="D592" s="272"/>
      <c r="E592" s="272"/>
      <c r="F592" s="272"/>
      <c r="G592" s="272"/>
      <c r="H592" s="272"/>
      <c r="I592" s="272"/>
      <c r="J592" s="272"/>
      <c r="K592" s="272"/>
      <c r="L592" s="272"/>
      <c r="M592" s="272"/>
      <c r="N592" s="272"/>
      <c r="O592" s="272"/>
      <c r="P592" s="272"/>
      <c r="Q592" s="272"/>
      <c r="R592" s="272"/>
      <c r="S592" s="272"/>
      <c r="T592" s="272"/>
      <c r="U592" s="272"/>
      <c r="V592" s="272"/>
      <c r="W592" s="272"/>
      <c r="X592" s="272"/>
      <c r="Y592" s="272"/>
      <c r="Z592" s="272"/>
    </row>
    <row r="593" spans="1:26" ht="16.5" customHeight="1">
      <c r="A593" s="272"/>
      <c r="B593" s="272"/>
      <c r="C593" s="272"/>
      <c r="D593" s="272"/>
      <c r="E593" s="272"/>
      <c r="F593" s="272"/>
      <c r="G593" s="272"/>
      <c r="H593" s="272"/>
      <c r="I593" s="272"/>
      <c r="J593" s="272"/>
      <c r="K593" s="272"/>
      <c r="L593" s="272"/>
      <c r="M593" s="272"/>
      <c r="N593" s="272"/>
      <c r="O593" s="272"/>
      <c r="P593" s="272"/>
      <c r="Q593" s="272"/>
      <c r="R593" s="272"/>
      <c r="S593" s="272"/>
      <c r="T593" s="272"/>
      <c r="U593" s="272"/>
      <c r="V593" s="272"/>
      <c r="W593" s="272"/>
      <c r="X593" s="272"/>
      <c r="Y593" s="272"/>
      <c r="Z593" s="272"/>
    </row>
    <row r="594" spans="1:26" ht="16.5" customHeight="1">
      <c r="A594" s="272"/>
      <c r="B594" s="272"/>
      <c r="C594" s="272"/>
      <c r="D594" s="272"/>
      <c r="E594" s="272"/>
      <c r="F594" s="272"/>
      <c r="G594" s="272"/>
      <c r="H594" s="272"/>
      <c r="I594" s="272"/>
      <c r="J594" s="272"/>
      <c r="K594" s="272"/>
      <c r="L594" s="272"/>
      <c r="M594" s="272"/>
      <c r="N594" s="272"/>
      <c r="O594" s="272"/>
      <c r="P594" s="272"/>
      <c r="Q594" s="272"/>
      <c r="R594" s="272"/>
      <c r="S594" s="272"/>
      <c r="T594" s="272"/>
      <c r="U594" s="272"/>
      <c r="V594" s="272"/>
      <c r="W594" s="272"/>
      <c r="X594" s="272"/>
      <c r="Y594" s="272"/>
      <c r="Z594" s="272"/>
    </row>
    <row r="595" spans="1:26" ht="16.5" customHeight="1">
      <c r="A595" s="272"/>
      <c r="B595" s="272"/>
      <c r="C595" s="272"/>
      <c r="D595" s="272"/>
      <c r="E595" s="272"/>
      <c r="F595" s="272"/>
      <c r="G595" s="272"/>
      <c r="H595" s="272"/>
      <c r="I595" s="272"/>
      <c r="J595" s="272"/>
      <c r="K595" s="272"/>
      <c r="L595" s="272"/>
      <c r="M595" s="272"/>
      <c r="N595" s="272"/>
      <c r="O595" s="272"/>
      <c r="P595" s="272"/>
      <c r="Q595" s="272"/>
      <c r="R595" s="272"/>
      <c r="S595" s="272"/>
      <c r="T595" s="272"/>
      <c r="U595" s="272"/>
      <c r="V595" s="272"/>
      <c r="W595" s="272"/>
      <c r="X595" s="272"/>
      <c r="Y595" s="272"/>
      <c r="Z595" s="272"/>
    </row>
    <row r="596" spans="1:26" ht="16.5" customHeight="1">
      <c r="A596" s="272"/>
      <c r="B596" s="272"/>
      <c r="C596" s="272"/>
      <c r="D596" s="272"/>
      <c r="E596" s="272"/>
      <c r="F596" s="272"/>
      <c r="G596" s="272"/>
      <c r="H596" s="272"/>
      <c r="I596" s="272"/>
      <c r="J596" s="272"/>
      <c r="K596" s="272"/>
      <c r="L596" s="272"/>
      <c r="M596" s="272"/>
      <c r="N596" s="272"/>
      <c r="O596" s="272"/>
      <c r="P596" s="272"/>
      <c r="Q596" s="272"/>
      <c r="R596" s="272"/>
      <c r="S596" s="272"/>
      <c r="T596" s="272"/>
      <c r="U596" s="272"/>
      <c r="V596" s="272"/>
      <c r="W596" s="272"/>
      <c r="X596" s="272"/>
      <c r="Y596" s="272"/>
      <c r="Z596" s="272"/>
    </row>
    <row r="597" spans="1:26" ht="16.5" customHeight="1">
      <c r="A597" s="272"/>
      <c r="B597" s="272"/>
      <c r="C597" s="272"/>
      <c r="D597" s="272"/>
      <c r="E597" s="272"/>
      <c r="F597" s="272"/>
      <c r="G597" s="272"/>
      <c r="H597" s="272"/>
      <c r="I597" s="272"/>
      <c r="J597" s="272"/>
      <c r="K597" s="272"/>
      <c r="L597" s="272"/>
      <c r="M597" s="272"/>
      <c r="N597" s="272"/>
      <c r="O597" s="272"/>
      <c r="P597" s="272"/>
      <c r="Q597" s="272"/>
      <c r="R597" s="272"/>
      <c r="S597" s="272"/>
      <c r="T597" s="272"/>
      <c r="U597" s="272"/>
      <c r="V597" s="272"/>
      <c r="W597" s="272"/>
      <c r="X597" s="272"/>
      <c r="Y597" s="272"/>
      <c r="Z597" s="272"/>
    </row>
    <row r="598" spans="1:26" ht="16.5" customHeight="1">
      <c r="A598" s="272"/>
      <c r="B598" s="272"/>
      <c r="C598" s="272"/>
      <c r="D598" s="272"/>
      <c r="E598" s="272"/>
      <c r="F598" s="272"/>
      <c r="G598" s="272"/>
      <c r="H598" s="272"/>
      <c r="I598" s="272"/>
      <c r="J598" s="272"/>
      <c r="K598" s="272"/>
      <c r="L598" s="272"/>
      <c r="M598" s="272"/>
      <c r="N598" s="272"/>
      <c r="O598" s="272"/>
      <c r="P598" s="272"/>
      <c r="Q598" s="272"/>
      <c r="R598" s="272"/>
      <c r="S598" s="272"/>
      <c r="T598" s="272"/>
      <c r="U598" s="272"/>
      <c r="V598" s="272"/>
      <c r="W598" s="272"/>
      <c r="X598" s="272"/>
      <c r="Y598" s="272"/>
      <c r="Z598" s="272"/>
    </row>
    <row r="599" spans="1:26" ht="16.5" customHeight="1">
      <c r="A599" s="272"/>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c r="Y599" s="272"/>
      <c r="Z599" s="272"/>
    </row>
    <row r="600" spans="1:26" ht="16.5" customHeight="1">
      <c r="A600" s="272"/>
      <c r="B600" s="272"/>
      <c r="C600" s="272"/>
      <c r="D600" s="272"/>
      <c r="E600" s="272"/>
      <c r="F600" s="272"/>
      <c r="G600" s="272"/>
      <c r="H600" s="272"/>
      <c r="I600" s="272"/>
      <c r="J600" s="272"/>
      <c r="K600" s="272"/>
      <c r="L600" s="272"/>
      <c r="M600" s="272"/>
      <c r="N600" s="272"/>
      <c r="O600" s="272"/>
      <c r="P600" s="272"/>
      <c r="Q600" s="272"/>
      <c r="R600" s="272"/>
      <c r="S600" s="272"/>
      <c r="T600" s="272"/>
      <c r="U600" s="272"/>
      <c r="V600" s="272"/>
      <c r="W600" s="272"/>
      <c r="X600" s="272"/>
      <c r="Y600" s="272"/>
      <c r="Z600" s="272"/>
    </row>
    <row r="601" spans="1:26" ht="16.5" customHeight="1">
      <c r="A601" s="272"/>
      <c r="B601" s="272"/>
      <c r="C601" s="272"/>
      <c r="D601" s="272"/>
      <c r="E601" s="272"/>
      <c r="F601" s="272"/>
      <c r="G601" s="272"/>
      <c r="H601" s="272"/>
      <c r="I601" s="272"/>
      <c r="J601" s="272"/>
      <c r="K601" s="272"/>
      <c r="L601" s="272"/>
      <c r="M601" s="272"/>
      <c r="N601" s="272"/>
      <c r="O601" s="272"/>
      <c r="P601" s="272"/>
      <c r="Q601" s="272"/>
      <c r="R601" s="272"/>
      <c r="S601" s="272"/>
      <c r="T601" s="272"/>
      <c r="U601" s="272"/>
      <c r="V601" s="272"/>
      <c r="W601" s="272"/>
      <c r="X601" s="272"/>
      <c r="Y601" s="272"/>
      <c r="Z601" s="272"/>
    </row>
    <row r="602" spans="1:26" ht="16.5" customHeight="1">
      <c r="A602" s="272"/>
      <c r="B602" s="272"/>
      <c r="C602" s="272"/>
      <c r="D602" s="272"/>
      <c r="E602" s="272"/>
      <c r="F602" s="272"/>
      <c r="G602" s="272"/>
      <c r="H602" s="272"/>
      <c r="I602" s="272"/>
      <c r="J602" s="272"/>
      <c r="K602" s="272"/>
      <c r="L602" s="272"/>
      <c r="M602" s="272"/>
      <c r="N602" s="272"/>
      <c r="O602" s="272"/>
      <c r="P602" s="272"/>
      <c r="Q602" s="272"/>
      <c r="R602" s="272"/>
      <c r="S602" s="272"/>
      <c r="T602" s="272"/>
      <c r="U602" s="272"/>
      <c r="V602" s="272"/>
      <c r="W602" s="272"/>
      <c r="X602" s="272"/>
      <c r="Y602" s="272"/>
      <c r="Z602" s="272"/>
    </row>
    <row r="603" spans="1:26" ht="16.5" customHeight="1">
      <c r="A603" s="272"/>
      <c r="B603" s="272"/>
      <c r="C603" s="272"/>
      <c r="D603" s="272"/>
      <c r="E603" s="272"/>
      <c r="F603" s="272"/>
      <c r="G603" s="272"/>
      <c r="H603" s="272"/>
      <c r="I603" s="272"/>
      <c r="J603" s="272"/>
      <c r="K603" s="272"/>
      <c r="L603" s="272"/>
      <c r="M603" s="272"/>
      <c r="N603" s="272"/>
      <c r="O603" s="272"/>
      <c r="P603" s="272"/>
      <c r="Q603" s="272"/>
      <c r="R603" s="272"/>
      <c r="S603" s="272"/>
      <c r="T603" s="272"/>
      <c r="U603" s="272"/>
      <c r="V603" s="272"/>
      <c r="W603" s="272"/>
      <c r="X603" s="272"/>
      <c r="Y603" s="272"/>
      <c r="Z603" s="272"/>
    </row>
    <row r="604" spans="1:26" ht="16.5" customHeight="1">
      <c r="A604" s="272"/>
      <c r="B604" s="272"/>
      <c r="C604" s="272"/>
      <c r="D604" s="272"/>
      <c r="E604" s="272"/>
      <c r="F604" s="272"/>
      <c r="G604" s="272"/>
      <c r="H604" s="272"/>
      <c r="I604" s="272"/>
      <c r="J604" s="272"/>
      <c r="K604" s="272"/>
      <c r="L604" s="272"/>
      <c r="M604" s="272"/>
      <c r="N604" s="272"/>
      <c r="O604" s="272"/>
      <c r="P604" s="272"/>
      <c r="Q604" s="272"/>
      <c r="R604" s="272"/>
      <c r="S604" s="272"/>
      <c r="T604" s="272"/>
      <c r="U604" s="272"/>
      <c r="V604" s="272"/>
      <c r="W604" s="272"/>
      <c r="X604" s="272"/>
      <c r="Y604" s="272"/>
      <c r="Z604" s="272"/>
    </row>
    <row r="605" spans="1:26" ht="16.5" customHeight="1">
      <c r="A605" s="272"/>
      <c r="B605" s="272"/>
      <c r="C605" s="272"/>
      <c r="D605" s="272"/>
      <c r="E605" s="272"/>
      <c r="F605" s="272"/>
      <c r="G605" s="272"/>
      <c r="H605" s="272"/>
      <c r="I605" s="272"/>
      <c r="J605" s="272"/>
      <c r="K605" s="272"/>
      <c r="L605" s="272"/>
      <c r="M605" s="272"/>
      <c r="N605" s="272"/>
      <c r="O605" s="272"/>
      <c r="P605" s="272"/>
      <c r="Q605" s="272"/>
      <c r="R605" s="272"/>
      <c r="S605" s="272"/>
      <c r="T605" s="272"/>
      <c r="U605" s="272"/>
      <c r="V605" s="272"/>
      <c r="W605" s="272"/>
      <c r="X605" s="272"/>
      <c r="Y605" s="272"/>
      <c r="Z605" s="272"/>
    </row>
    <row r="606" spans="1:26" ht="16.5" customHeight="1">
      <c r="A606" s="272"/>
      <c r="B606" s="272"/>
      <c r="C606" s="272"/>
      <c r="D606" s="272"/>
      <c r="E606" s="272"/>
      <c r="F606" s="272"/>
      <c r="G606" s="272"/>
      <c r="H606" s="272"/>
      <c r="I606" s="272"/>
      <c r="J606" s="272"/>
      <c r="K606" s="272"/>
      <c r="L606" s="272"/>
      <c r="M606" s="272"/>
      <c r="N606" s="272"/>
      <c r="O606" s="272"/>
      <c r="P606" s="272"/>
      <c r="Q606" s="272"/>
      <c r="R606" s="272"/>
      <c r="S606" s="272"/>
      <c r="T606" s="272"/>
      <c r="U606" s="272"/>
      <c r="V606" s="272"/>
      <c r="W606" s="272"/>
      <c r="X606" s="272"/>
      <c r="Y606" s="272"/>
      <c r="Z606" s="272"/>
    </row>
    <row r="607" spans="1:26" ht="16.5" customHeight="1">
      <c r="A607" s="272"/>
      <c r="B607" s="272"/>
      <c r="C607" s="272"/>
      <c r="D607" s="272"/>
      <c r="E607" s="272"/>
      <c r="F607" s="272"/>
      <c r="G607" s="272"/>
      <c r="H607" s="272"/>
      <c r="I607" s="272"/>
      <c r="J607" s="272"/>
      <c r="K607" s="272"/>
      <c r="L607" s="272"/>
      <c r="M607" s="272"/>
      <c r="N607" s="272"/>
      <c r="O607" s="272"/>
      <c r="P607" s="272"/>
      <c r="Q607" s="272"/>
      <c r="R607" s="272"/>
      <c r="S607" s="272"/>
      <c r="T607" s="272"/>
      <c r="U607" s="272"/>
      <c r="V607" s="272"/>
      <c r="W607" s="272"/>
      <c r="X607" s="272"/>
      <c r="Y607" s="272"/>
      <c r="Z607" s="272"/>
    </row>
    <row r="608" spans="1:26" ht="16.5" customHeight="1">
      <c r="A608" s="272"/>
      <c r="B608" s="272"/>
      <c r="C608" s="272"/>
      <c r="D608" s="272"/>
      <c r="E608" s="272"/>
      <c r="F608" s="272"/>
      <c r="G608" s="272"/>
      <c r="H608" s="272"/>
      <c r="I608" s="272"/>
      <c r="J608" s="272"/>
      <c r="K608" s="272"/>
      <c r="L608" s="272"/>
      <c r="M608" s="272"/>
      <c r="N608" s="272"/>
      <c r="O608" s="272"/>
      <c r="P608" s="272"/>
      <c r="Q608" s="272"/>
      <c r="R608" s="272"/>
      <c r="S608" s="272"/>
      <c r="T608" s="272"/>
      <c r="U608" s="272"/>
      <c r="V608" s="272"/>
      <c r="W608" s="272"/>
      <c r="X608" s="272"/>
      <c r="Y608" s="272"/>
      <c r="Z608" s="272"/>
    </row>
    <row r="609" spans="1:26" ht="16.5" customHeight="1">
      <c r="A609" s="272"/>
      <c r="B609" s="272"/>
      <c r="C609" s="272"/>
      <c r="D609" s="272"/>
      <c r="E609" s="272"/>
      <c r="F609" s="272"/>
      <c r="G609" s="272"/>
      <c r="H609" s="272"/>
      <c r="I609" s="272"/>
      <c r="J609" s="272"/>
      <c r="K609" s="272"/>
      <c r="L609" s="272"/>
      <c r="M609" s="272"/>
      <c r="N609" s="272"/>
      <c r="O609" s="272"/>
      <c r="P609" s="272"/>
      <c r="Q609" s="272"/>
      <c r="R609" s="272"/>
      <c r="S609" s="272"/>
      <c r="T609" s="272"/>
      <c r="U609" s="272"/>
      <c r="V609" s="272"/>
      <c r="W609" s="272"/>
      <c r="X609" s="272"/>
      <c r="Y609" s="272"/>
      <c r="Z609" s="272"/>
    </row>
    <row r="610" spans="1:26" ht="16.5" customHeight="1">
      <c r="A610" s="272"/>
      <c r="B610" s="272"/>
      <c r="C610" s="272"/>
      <c r="D610" s="272"/>
      <c r="E610" s="272"/>
      <c r="F610" s="272"/>
      <c r="G610" s="272"/>
      <c r="H610" s="272"/>
      <c r="I610" s="272"/>
      <c r="J610" s="272"/>
      <c r="K610" s="272"/>
      <c r="L610" s="272"/>
      <c r="M610" s="272"/>
      <c r="N610" s="272"/>
      <c r="O610" s="272"/>
      <c r="P610" s="272"/>
      <c r="Q610" s="272"/>
      <c r="R610" s="272"/>
      <c r="S610" s="272"/>
      <c r="T610" s="272"/>
      <c r="U610" s="272"/>
      <c r="V610" s="272"/>
      <c r="W610" s="272"/>
      <c r="X610" s="272"/>
      <c r="Y610" s="272"/>
      <c r="Z610" s="272"/>
    </row>
    <row r="611" spans="1:26" ht="16.5" customHeight="1">
      <c r="A611" s="272"/>
      <c r="B611" s="272"/>
      <c r="C611" s="272"/>
      <c r="D611" s="272"/>
      <c r="E611" s="272"/>
      <c r="F611" s="272"/>
      <c r="G611" s="272"/>
      <c r="H611" s="272"/>
      <c r="I611" s="272"/>
      <c r="J611" s="272"/>
      <c r="K611" s="272"/>
      <c r="L611" s="272"/>
      <c r="M611" s="272"/>
      <c r="N611" s="272"/>
      <c r="O611" s="272"/>
      <c r="P611" s="272"/>
      <c r="Q611" s="272"/>
      <c r="R611" s="272"/>
      <c r="S611" s="272"/>
      <c r="T611" s="272"/>
      <c r="U611" s="272"/>
      <c r="V611" s="272"/>
      <c r="W611" s="272"/>
      <c r="X611" s="272"/>
      <c r="Y611" s="272"/>
      <c r="Z611" s="272"/>
    </row>
    <row r="612" spans="1:26" ht="16.5" customHeight="1">
      <c r="A612" s="272"/>
      <c r="B612" s="272"/>
      <c r="C612" s="272"/>
      <c r="D612" s="272"/>
      <c r="E612" s="272"/>
      <c r="F612" s="272"/>
      <c r="G612" s="272"/>
      <c r="H612" s="272"/>
      <c r="I612" s="272"/>
      <c r="J612" s="272"/>
      <c r="K612" s="272"/>
      <c r="L612" s="272"/>
      <c r="M612" s="272"/>
      <c r="N612" s="272"/>
      <c r="O612" s="272"/>
      <c r="P612" s="272"/>
      <c r="Q612" s="272"/>
      <c r="R612" s="272"/>
      <c r="S612" s="272"/>
      <c r="T612" s="272"/>
      <c r="U612" s="272"/>
      <c r="V612" s="272"/>
      <c r="W612" s="272"/>
      <c r="X612" s="272"/>
      <c r="Y612" s="272"/>
      <c r="Z612" s="272"/>
    </row>
    <row r="613" spans="1:26" ht="16.5" customHeight="1">
      <c r="A613" s="272"/>
      <c r="B613" s="272"/>
      <c r="C613" s="272"/>
      <c r="D613" s="272"/>
      <c r="E613" s="272"/>
      <c r="F613" s="272"/>
      <c r="G613" s="272"/>
      <c r="H613" s="272"/>
      <c r="I613" s="272"/>
      <c r="J613" s="272"/>
      <c r="K613" s="272"/>
      <c r="L613" s="272"/>
      <c r="M613" s="272"/>
      <c r="N613" s="272"/>
      <c r="O613" s="272"/>
      <c r="P613" s="272"/>
      <c r="Q613" s="272"/>
      <c r="R613" s="272"/>
      <c r="S613" s="272"/>
      <c r="T613" s="272"/>
      <c r="U613" s="272"/>
      <c r="V613" s="272"/>
      <c r="W613" s="272"/>
      <c r="X613" s="272"/>
      <c r="Y613" s="272"/>
      <c r="Z613" s="272"/>
    </row>
    <row r="614" spans="1:26" ht="16.5" customHeight="1">
      <c r="A614" s="272"/>
      <c r="B614" s="272"/>
      <c r="C614" s="272"/>
      <c r="D614" s="272"/>
      <c r="E614" s="272"/>
      <c r="F614" s="272"/>
      <c r="G614" s="272"/>
      <c r="H614" s="272"/>
      <c r="I614" s="272"/>
      <c r="J614" s="272"/>
      <c r="K614" s="272"/>
      <c r="L614" s="272"/>
      <c r="M614" s="272"/>
      <c r="N614" s="272"/>
      <c r="O614" s="272"/>
      <c r="P614" s="272"/>
      <c r="Q614" s="272"/>
      <c r="R614" s="272"/>
      <c r="S614" s="272"/>
      <c r="T614" s="272"/>
      <c r="U614" s="272"/>
      <c r="V614" s="272"/>
      <c r="W614" s="272"/>
      <c r="X614" s="272"/>
      <c r="Y614" s="272"/>
      <c r="Z614" s="272"/>
    </row>
    <row r="615" spans="1:26" ht="16.5" customHeight="1">
      <c r="A615" s="272"/>
      <c r="B615" s="272"/>
      <c r="C615" s="272"/>
      <c r="D615" s="272"/>
      <c r="E615" s="272"/>
      <c r="F615" s="272"/>
      <c r="G615" s="272"/>
      <c r="H615" s="272"/>
      <c r="I615" s="272"/>
      <c r="J615" s="272"/>
      <c r="K615" s="272"/>
      <c r="L615" s="272"/>
      <c r="M615" s="272"/>
      <c r="N615" s="272"/>
      <c r="O615" s="272"/>
      <c r="P615" s="272"/>
      <c r="Q615" s="272"/>
      <c r="R615" s="272"/>
      <c r="S615" s="272"/>
      <c r="T615" s="272"/>
      <c r="U615" s="272"/>
      <c r="V615" s="272"/>
      <c r="W615" s="272"/>
      <c r="X615" s="272"/>
      <c r="Y615" s="272"/>
      <c r="Z615" s="272"/>
    </row>
    <row r="616" spans="1:26" ht="16.5" customHeight="1">
      <c r="A616" s="272"/>
      <c r="B616" s="272"/>
      <c r="C616" s="272"/>
      <c r="D616" s="272"/>
      <c r="E616" s="272"/>
      <c r="F616" s="272"/>
      <c r="G616" s="272"/>
      <c r="H616" s="272"/>
      <c r="I616" s="272"/>
      <c r="J616" s="272"/>
      <c r="K616" s="272"/>
      <c r="L616" s="272"/>
      <c r="M616" s="272"/>
      <c r="N616" s="272"/>
      <c r="O616" s="272"/>
      <c r="P616" s="272"/>
      <c r="Q616" s="272"/>
      <c r="R616" s="272"/>
      <c r="S616" s="272"/>
      <c r="T616" s="272"/>
      <c r="U616" s="272"/>
      <c r="V616" s="272"/>
      <c r="W616" s="272"/>
      <c r="X616" s="272"/>
      <c r="Y616" s="272"/>
      <c r="Z616" s="272"/>
    </row>
    <row r="617" spans="1:26" ht="16.5" customHeight="1">
      <c r="A617" s="272"/>
      <c r="B617" s="272"/>
      <c r="C617" s="272"/>
      <c r="D617" s="272"/>
      <c r="E617" s="272"/>
      <c r="F617" s="272"/>
      <c r="G617" s="272"/>
      <c r="H617" s="272"/>
      <c r="I617" s="272"/>
      <c r="J617" s="272"/>
      <c r="K617" s="272"/>
      <c r="L617" s="272"/>
      <c r="M617" s="272"/>
      <c r="N617" s="272"/>
      <c r="O617" s="272"/>
      <c r="P617" s="272"/>
      <c r="Q617" s="272"/>
      <c r="R617" s="272"/>
      <c r="S617" s="272"/>
      <c r="T617" s="272"/>
      <c r="U617" s="272"/>
      <c r="V617" s="272"/>
      <c r="W617" s="272"/>
      <c r="X617" s="272"/>
      <c r="Y617" s="272"/>
      <c r="Z617" s="272"/>
    </row>
    <row r="618" spans="1:26" ht="16.5" customHeight="1">
      <c r="A618" s="272"/>
      <c r="B618" s="272"/>
      <c r="C618" s="272"/>
      <c r="D618" s="272"/>
      <c r="E618" s="272"/>
      <c r="F618" s="272"/>
      <c r="G618" s="272"/>
      <c r="H618" s="272"/>
      <c r="I618" s="272"/>
      <c r="J618" s="272"/>
      <c r="K618" s="272"/>
      <c r="L618" s="272"/>
      <c r="M618" s="272"/>
      <c r="N618" s="272"/>
      <c r="O618" s="272"/>
      <c r="P618" s="272"/>
      <c r="Q618" s="272"/>
      <c r="R618" s="272"/>
      <c r="S618" s="272"/>
      <c r="T618" s="272"/>
      <c r="U618" s="272"/>
      <c r="V618" s="272"/>
      <c r="W618" s="272"/>
      <c r="X618" s="272"/>
      <c r="Y618" s="272"/>
      <c r="Z618" s="272"/>
    </row>
    <row r="619" spans="1:26" ht="16.5" customHeight="1">
      <c r="A619" s="272"/>
      <c r="B619" s="272"/>
      <c r="C619" s="272"/>
      <c r="D619" s="272"/>
      <c r="E619" s="272"/>
      <c r="F619" s="272"/>
      <c r="G619" s="272"/>
      <c r="H619" s="272"/>
      <c r="I619" s="272"/>
      <c r="J619" s="272"/>
      <c r="K619" s="272"/>
      <c r="L619" s="272"/>
      <c r="M619" s="272"/>
      <c r="N619" s="272"/>
      <c r="O619" s="272"/>
      <c r="P619" s="272"/>
      <c r="Q619" s="272"/>
      <c r="R619" s="272"/>
      <c r="S619" s="272"/>
      <c r="T619" s="272"/>
      <c r="U619" s="272"/>
      <c r="V619" s="272"/>
      <c r="W619" s="272"/>
      <c r="X619" s="272"/>
      <c r="Y619" s="272"/>
      <c r="Z619" s="272"/>
    </row>
    <row r="620" spans="1:26" ht="16.5" customHeight="1">
      <c r="A620" s="272"/>
      <c r="B620" s="272"/>
      <c r="C620" s="272"/>
      <c r="D620" s="272"/>
      <c r="E620" s="272"/>
      <c r="F620" s="272"/>
      <c r="G620" s="272"/>
      <c r="H620" s="272"/>
      <c r="I620" s="272"/>
      <c r="J620" s="272"/>
      <c r="K620" s="272"/>
      <c r="L620" s="272"/>
      <c r="M620" s="272"/>
      <c r="N620" s="272"/>
      <c r="O620" s="272"/>
      <c r="P620" s="272"/>
      <c r="Q620" s="272"/>
      <c r="R620" s="272"/>
      <c r="S620" s="272"/>
      <c r="T620" s="272"/>
      <c r="U620" s="272"/>
      <c r="V620" s="272"/>
      <c r="W620" s="272"/>
      <c r="X620" s="272"/>
      <c r="Y620" s="272"/>
      <c r="Z620" s="272"/>
    </row>
    <row r="621" spans="1:26" ht="16.5" customHeight="1">
      <c r="A621" s="272"/>
      <c r="B621" s="272"/>
      <c r="C621" s="272"/>
      <c r="D621" s="272"/>
      <c r="E621" s="272"/>
      <c r="F621" s="272"/>
      <c r="G621" s="272"/>
      <c r="H621" s="272"/>
      <c r="I621" s="272"/>
      <c r="J621" s="272"/>
      <c r="K621" s="272"/>
      <c r="L621" s="272"/>
      <c r="M621" s="272"/>
      <c r="N621" s="272"/>
      <c r="O621" s="272"/>
      <c r="P621" s="272"/>
      <c r="Q621" s="272"/>
      <c r="R621" s="272"/>
      <c r="S621" s="272"/>
      <c r="T621" s="272"/>
      <c r="U621" s="272"/>
      <c r="V621" s="272"/>
      <c r="W621" s="272"/>
      <c r="X621" s="272"/>
      <c r="Y621" s="272"/>
      <c r="Z621" s="272"/>
    </row>
    <row r="622" spans="1:26" ht="16.5" customHeight="1">
      <c r="A622" s="272"/>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c r="Y622" s="272"/>
      <c r="Z622" s="272"/>
    </row>
    <row r="623" spans="1:26" ht="16.5" customHeight="1">
      <c r="A623" s="272"/>
      <c r="B623" s="272"/>
      <c r="C623" s="272"/>
      <c r="D623" s="272"/>
      <c r="E623" s="272"/>
      <c r="F623" s="272"/>
      <c r="G623" s="272"/>
      <c r="H623" s="272"/>
      <c r="I623" s="272"/>
      <c r="J623" s="272"/>
      <c r="K623" s="272"/>
      <c r="L623" s="272"/>
      <c r="M623" s="272"/>
      <c r="N623" s="272"/>
      <c r="O623" s="272"/>
      <c r="P623" s="272"/>
      <c r="Q623" s="272"/>
      <c r="R623" s="272"/>
      <c r="S623" s="272"/>
      <c r="T623" s="272"/>
      <c r="U623" s="272"/>
      <c r="V623" s="272"/>
      <c r="W623" s="272"/>
      <c r="X623" s="272"/>
      <c r="Y623" s="272"/>
      <c r="Z623" s="272"/>
    </row>
    <row r="624" spans="1:26" ht="16.5" customHeight="1">
      <c r="A624" s="272"/>
      <c r="B624" s="272"/>
      <c r="C624" s="272"/>
      <c r="D624" s="272"/>
      <c r="E624" s="272"/>
      <c r="F624" s="272"/>
      <c r="G624" s="272"/>
      <c r="H624" s="272"/>
      <c r="I624" s="272"/>
      <c r="J624" s="272"/>
      <c r="K624" s="272"/>
      <c r="L624" s="272"/>
      <c r="M624" s="272"/>
      <c r="N624" s="272"/>
      <c r="O624" s="272"/>
      <c r="P624" s="272"/>
      <c r="Q624" s="272"/>
      <c r="R624" s="272"/>
      <c r="S624" s="272"/>
      <c r="T624" s="272"/>
      <c r="U624" s="272"/>
      <c r="V624" s="272"/>
      <c r="W624" s="272"/>
      <c r="X624" s="272"/>
      <c r="Y624" s="272"/>
      <c r="Z624" s="272"/>
    </row>
    <row r="625" spans="1:26" ht="16.5" customHeight="1">
      <c r="A625" s="272"/>
      <c r="B625" s="272"/>
      <c r="C625" s="272"/>
      <c r="D625" s="272"/>
      <c r="E625" s="272"/>
      <c r="F625" s="272"/>
      <c r="G625" s="272"/>
      <c r="H625" s="272"/>
      <c r="I625" s="272"/>
      <c r="J625" s="272"/>
      <c r="K625" s="272"/>
      <c r="L625" s="272"/>
      <c r="M625" s="272"/>
      <c r="N625" s="272"/>
      <c r="O625" s="272"/>
      <c r="P625" s="272"/>
      <c r="Q625" s="272"/>
      <c r="R625" s="272"/>
      <c r="S625" s="272"/>
      <c r="T625" s="272"/>
      <c r="U625" s="272"/>
      <c r="V625" s="272"/>
      <c r="W625" s="272"/>
      <c r="X625" s="272"/>
      <c r="Y625" s="272"/>
      <c r="Z625" s="272"/>
    </row>
    <row r="626" spans="1:26" ht="16.5" customHeight="1">
      <c r="A626" s="272"/>
      <c r="B626" s="272"/>
      <c r="C626" s="272"/>
      <c r="D626" s="272"/>
      <c r="E626" s="272"/>
      <c r="F626" s="272"/>
      <c r="G626" s="272"/>
      <c r="H626" s="272"/>
      <c r="I626" s="272"/>
      <c r="J626" s="272"/>
      <c r="K626" s="272"/>
      <c r="L626" s="272"/>
      <c r="M626" s="272"/>
      <c r="N626" s="272"/>
      <c r="O626" s="272"/>
      <c r="P626" s="272"/>
      <c r="Q626" s="272"/>
      <c r="R626" s="272"/>
      <c r="S626" s="272"/>
      <c r="T626" s="272"/>
      <c r="U626" s="272"/>
      <c r="V626" s="272"/>
      <c r="W626" s="272"/>
      <c r="X626" s="272"/>
      <c r="Y626" s="272"/>
      <c r="Z626" s="272"/>
    </row>
    <row r="627" spans="1:26" ht="16.5" customHeight="1">
      <c r="A627" s="272"/>
      <c r="B627" s="272"/>
      <c r="C627" s="272"/>
      <c r="D627" s="272"/>
      <c r="E627" s="272"/>
      <c r="F627" s="272"/>
      <c r="G627" s="272"/>
      <c r="H627" s="272"/>
      <c r="I627" s="272"/>
      <c r="J627" s="272"/>
      <c r="K627" s="272"/>
      <c r="L627" s="272"/>
      <c r="M627" s="272"/>
      <c r="N627" s="272"/>
      <c r="O627" s="272"/>
      <c r="P627" s="272"/>
      <c r="Q627" s="272"/>
      <c r="R627" s="272"/>
      <c r="S627" s="272"/>
      <c r="T627" s="272"/>
      <c r="U627" s="272"/>
      <c r="V627" s="272"/>
      <c r="W627" s="272"/>
      <c r="X627" s="272"/>
      <c r="Y627" s="272"/>
      <c r="Z627" s="272"/>
    </row>
    <row r="628" spans="1:26" ht="16.5" customHeight="1">
      <c r="A628" s="272"/>
      <c r="B628" s="272"/>
      <c r="C628" s="272"/>
      <c r="D628" s="272"/>
      <c r="E628" s="272"/>
      <c r="F628" s="272"/>
      <c r="G628" s="272"/>
      <c r="H628" s="272"/>
      <c r="I628" s="272"/>
      <c r="J628" s="272"/>
      <c r="K628" s="272"/>
      <c r="L628" s="272"/>
      <c r="M628" s="272"/>
      <c r="N628" s="272"/>
      <c r="O628" s="272"/>
      <c r="P628" s="272"/>
      <c r="Q628" s="272"/>
      <c r="R628" s="272"/>
      <c r="S628" s="272"/>
      <c r="T628" s="272"/>
      <c r="U628" s="272"/>
      <c r="V628" s="272"/>
      <c r="W628" s="272"/>
      <c r="X628" s="272"/>
      <c r="Y628" s="272"/>
      <c r="Z628" s="272"/>
    </row>
    <row r="629" spans="1:26" ht="16.5" customHeight="1">
      <c r="A629" s="272"/>
      <c r="B629" s="272"/>
      <c r="C629" s="272"/>
      <c r="D629" s="272"/>
      <c r="E629" s="272"/>
      <c r="F629" s="272"/>
      <c r="G629" s="272"/>
      <c r="H629" s="272"/>
      <c r="I629" s="272"/>
      <c r="J629" s="272"/>
      <c r="K629" s="272"/>
      <c r="L629" s="272"/>
      <c r="M629" s="272"/>
      <c r="N629" s="272"/>
      <c r="O629" s="272"/>
      <c r="P629" s="272"/>
      <c r="Q629" s="272"/>
      <c r="R629" s="272"/>
      <c r="S629" s="272"/>
      <c r="T629" s="272"/>
      <c r="U629" s="272"/>
      <c r="V629" s="272"/>
      <c r="W629" s="272"/>
      <c r="X629" s="272"/>
      <c r="Y629" s="272"/>
      <c r="Z629" s="272"/>
    </row>
    <row r="630" spans="1:26" ht="16.5" customHeight="1">
      <c r="A630" s="272"/>
      <c r="B630" s="272"/>
      <c r="C630" s="272"/>
      <c r="D630" s="272"/>
      <c r="E630" s="272"/>
      <c r="F630" s="272"/>
      <c r="G630" s="272"/>
      <c r="H630" s="272"/>
      <c r="I630" s="272"/>
      <c r="J630" s="272"/>
      <c r="K630" s="272"/>
      <c r="L630" s="272"/>
      <c r="M630" s="272"/>
      <c r="N630" s="272"/>
      <c r="O630" s="272"/>
      <c r="P630" s="272"/>
      <c r="Q630" s="272"/>
      <c r="R630" s="272"/>
      <c r="S630" s="272"/>
      <c r="T630" s="272"/>
      <c r="U630" s="272"/>
      <c r="V630" s="272"/>
      <c r="W630" s="272"/>
      <c r="X630" s="272"/>
      <c r="Y630" s="272"/>
      <c r="Z630" s="272"/>
    </row>
    <row r="631" spans="1:26" ht="16.5" customHeight="1">
      <c r="A631" s="272"/>
      <c r="B631" s="272"/>
      <c r="C631" s="272"/>
      <c r="D631" s="272"/>
      <c r="E631" s="272"/>
      <c r="F631" s="272"/>
      <c r="G631" s="272"/>
      <c r="H631" s="272"/>
      <c r="I631" s="272"/>
      <c r="J631" s="272"/>
      <c r="K631" s="272"/>
      <c r="L631" s="272"/>
      <c r="M631" s="272"/>
      <c r="N631" s="272"/>
      <c r="O631" s="272"/>
      <c r="P631" s="272"/>
      <c r="Q631" s="272"/>
      <c r="R631" s="272"/>
      <c r="S631" s="272"/>
      <c r="T631" s="272"/>
      <c r="U631" s="272"/>
      <c r="V631" s="272"/>
      <c r="W631" s="272"/>
      <c r="X631" s="272"/>
      <c r="Y631" s="272"/>
      <c r="Z631" s="272"/>
    </row>
    <row r="632" spans="1:26" ht="16.5" customHeight="1">
      <c r="A632" s="272"/>
      <c r="B632" s="272"/>
      <c r="C632" s="272"/>
      <c r="D632" s="272"/>
      <c r="E632" s="272"/>
      <c r="F632" s="272"/>
      <c r="G632" s="272"/>
      <c r="H632" s="272"/>
      <c r="I632" s="272"/>
      <c r="J632" s="272"/>
      <c r="K632" s="272"/>
      <c r="L632" s="272"/>
      <c r="M632" s="272"/>
      <c r="N632" s="272"/>
      <c r="O632" s="272"/>
      <c r="P632" s="272"/>
      <c r="Q632" s="272"/>
      <c r="R632" s="272"/>
      <c r="S632" s="272"/>
      <c r="T632" s="272"/>
      <c r="U632" s="272"/>
      <c r="V632" s="272"/>
      <c r="W632" s="272"/>
      <c r="X632" s="272"/>
      <c r="Y632" s="272"/>
      <c r="Z632" s="272"/>
    </row>
    <row r="633" spans="1:26" ht="16.5" customHeight="1">
      <c r="A633" s="272"/>
      <c r="B633" s="272"/>
      <c r="C633" s="272"/>
      <c r="D633" s="272"/>
      <c r="E633" s="272"/>
      <c r="F633" s="272"/>
      <c r="G633" s="272"/>
      <c r="H633" s="272"/>
      <c r="I633" s="272"/>
      <c r="J633" s="272"/>
      <c r="K633" s="272"/>
      <c r="L633" s="272"/>
      <c r="M633" s="272"/>
      <c r="N633" s="272"/>
      <c r="O633" s="272"/>
      <c r="P633" s="272"/>
      <c r="Q633" s="272"/>
      <c r="R633" s="272"/>
      <c r="S633" s="272"/>
      <c r="T633" s="272"/>
      <c r="U633" s="272"/>
      <c r="V633" s="272"/>
      <c r="W633" s="272"/>
      <c r="X633" s="272"/>
      <c r="Y633" s="272"/>
      <c r="Z633" s="272"/>
    </row>
    <row r="634" spans="1:26" ht="16.5" customHeight="1">
      <c r="A634" s="272"/>
      <c r="B634" s="272"/>
      <c r="C634" s="272"/>
      <c r="D634" s="272"/>
      <c r="E634" s="272"/>
      <c r="F634" s="272"/>
      <c r="G634" s="272"/>
      <c r="H634" s="272"/>
      <c r="I634" s="272"/>
      <c r="J634" s="272"/>
      <c r="K634" s="272"/>
      <c r="L634" s="272"/>
      <c r="M634" s="272"/>
      <c r="N634" s="272"/>
      <c r="O634" s="272"/>
      <c r="P634" s="272"/>
      <c r="Q634" s="272"/>
      <c r="R634" s="272"/>
      <c r="S634" s="272"/>
      <c r="T634" s="272"/>
      <c r="U634" s="272"/>
      <c r="V634" s="272"/>
      <c r="W634" s="272"/>
      <c r="X634" s="272"/>
      <c r="Y634" s="272"/>
      <c r="Z634" s="272"/>
    </row>
    <row r="635" spans="1:26" ht="16.5" customHeight="1">
      <c r="A635" s="272"/>
      <c r="B635" s="272"/>
      <c r="C635" s="272"/>
      <c r="D635" s="272"/>
      <c r="E635" s="272"/>
      <c r="F635" s="272"/>
      <c r="G635" s="272"/>
      <c r="H635" s="272"/>
      <c r="I635" s="272"/>
      <c r="J635" s="272"/>
      <c r="K635" s="272"/>
      <c r="L635" s="272"/>
      <c r="M635" s="272"/>
      <c r="N635" s="272"/>
      <c r="O635" s="272"/>
      <c r="P635" s="272"/>
      <c r="Q635" s="272"/>
      <c r="R635" s="272"/>
      <c r="S635" s="272"/>
      <c r="T635" s="272"/>
      <c r="U635" s="272"/>
      <c r="V635" s="272"/>
      <c r="W635" s="272"/>
      <c r="X635" s="272"/>
      <c r="Y635" s="272"/>
      <c r="Z635" s="272"/>
    </row>
    <row r="636" spans="1:26" ht="16.5" customHeight="1">
      <c r="A636" s="272"/>
      <c r="B636" s="272"/>
      <c r="C636" s="272"/>
      <c r="D636" s="272"/>
      <c r="E636" s="272"/>
      <c r="F636" s="272"/>
      <c r="G636" s="272"/>
      <c r="H636" s="272"/>
      <c r="I636" s="272"/>
      <c r="J636" s="272"/>
      <c r="K636" s="272"/>
      <c r="L636" s="272"/>
      <c r="M636" s="272"/>
      <c r="N636" s="272"/>
      <c r="O636" s="272"/>
      <c r="P636" s="272"/>
      <c r="Q636" s="272"/>
      <c r="R636" s="272"/>
      <c r="S636" s="272"/>
      <c r="T636" s="272"/>
      <c r="U636" s="272"/>
      <c r="V636" s="272"/>
      <c r="W636" s="272"/>
      <c r="X636" s="272"/>
      <c r="Y636" s="272"/>
      <c r="Z636" s="272"/>
    </row>
    <row r="637" spans="1:26" ht="16.5" customHeight="1">
      <c r="A637" s="272"/>
      <c r="B637" s="272"/>
      <c r="C637" s="272"/>
      <c r="D637" s="272"/>
      <c r="E637" s="272"/>
      <c r="F637" s="272"/>
      <c r="G637" s="272"/>
      <c r="H637" s="272"/>
      <c r="I637" s="272"/>
      <c r="J637" s="272"/>
      <c r="K637" s="272"/>
      <c r="L637" s="272"/>
      <c r="M637" s="272"/>
      <c r="N637" s="272"/>
      <c r="O637" s="272"/>
      <c r="P637" s="272"/>
      <c r="Q637" s="272"/>
      <c r="R637" s="272"/>
      <c r="S637" s="272"/>
      <c r="T637" s="272"/>
      <c r="U637" s="272"/>
      <c r="V637" s="272"/>
      <c r="W637" s="272"/>
      <c r="X637" s="272"/>
      <c r="Y637" s="272"/>
      <c r="Z637" s="272"/>
    </row>
    <row r="638" spans="1:26" ht="16.5" customHeight="1">
      <c r="A638" s="272"/>
      <c r="B638" s="272"/>
      <c r="C638" s="272"/>
      <c r="D638" s="272"/>
      <c r="E638" s="272"/>
      <c r="F638" s="272"/>
      <c r="G638" s="272"/>
      <c r="H638" s="272"/>
      <c r="I638" s="272"/>
      <c r="J638" s="272"/>
      <c r="K638" s="272"/>
      <c r="L638" s="272"/>
      <c r="M638" s="272"/>
      <c r="N638" s="272"/>
      <c r="O638" s="272"/>
      <c r="P638" s="272"/>
      <c r="Q638" s="272"/>
      <c r="R638" s="272"/>
      <c r="S638" s="272"/>
      <c r="T638" s="272"/>
      <c r="U638" s="272"/>
      <c r="V638" s="272"/>
      <c r="W638" s="272"/>
      <c r="X638" s="272"/>
      <c r="Y638" s="272"/>
      <c r="Z638" s="272"/>
    </row>
    <row r="639" spans="1:26" ht="16.5" customHeight="1">
      <c r="A639" s="272"/>
      <c r="B639" s="272"/>
      <c r="C639" s="272"/>
      <c r="D639" s="272"/>
      <c r="E639" s="272"/>
      <c r="F639" s="272"/>
      <c r="G639" s="272"/>
      <c r="H639" s="272"/>
      <c r="I639" s="272"/>
      <c r="J639" s="272"/>
      <c r="K639" s="272"/>
      <c r="L639" s="272"/>
      <c r="M639" s="272"/>
      <c r="N639" s="272"/>
      <c r="O639" s="272"/>
      <c r="P639" s="272"/>
      <c r="Q639" s="272"/>
      <c r="R639" s="272"/>
      <c r="S639" s="272"/>
      <c r="T639" s="272"/>
      <c r="U639" s="272"/>
      <c r="V639" s="272"/>
      <c r="W639" s="272"/>
      <c r="X639" s="272"/>
      <c r="Y639" s="272"/>
      <c r="Z639" s="272"/>
    </row>
    <row r="640" spans="1:26" ht="16.5" customHeight="1">
      <c r="A640" s="272"/>
      <c r="B640" s="272"/>
      <c r="C640" s="272"/>
      <c r="D640" s="272"/>
      <c r="E640" s="272"/>
      <c r="F640" s="272"/>
      <c r="G640" s="272"/>
      <c r="H640" s="272"/>
      <c r="I640" s="272"/>
      <c r="J640" s="272"/>
      <c r="K640" s="272"/>
      <c r="L640" s="272"/>
      <c r="M640" s="272"/>
      <c r="N640" s="272"/>
      <c r="O640" s="272"/>
      <c r="P640" s="272"/>
      <c r="Q640" s="272"/>
      <c r="R640" s="272"/>
      <c r="S640" s="272"/>
      <c r="T640" s="272"/>
      <c r="U640" s="272"/>
      <c r="V640" s="272"/>
      <c r="W640" s="272"/>
      <c r="X640" s="272"/>
      <c r="Y640" s="272"/>
      <c r="Z640" s="272"/>
    </row>
    <row r="641" spans="1:26" ht="16.5" customHeight="1">
      <c r="A641" s="272"/>
      <c r="B641" s="272"/>
      <c r="C641" s="272"/>
      <c r="D641" s="272"/>
      <c r="E641" s="272"/>
      <c r="F641" s="272"/>
      <c r="G641" s="272"/>
      <c r="H641" s="272"/>
      <c r="I641" s="272"/>
      <c r="J641" s="272"/>
      <c r="K641" s="272"/>
      <c r="L641" s="272"/>
      <c r="M641" s="272"/>
      <c r="N641" s="272"/>
      <c r="O641" s="272"/>
      <c r="P641" s="272"/>
      <c r="Q641" s="272"/>
      <c r="R641" s="272"/>
      <c r="S641" s="272"/>
      <c r="T641" s="272"/>
      <c r="U641" s="272"/>
      <c r="V641" s="272"/>
      <c r="W641" s="272"/>
      <c r="X641" s="272"/>
      <c r="Y641" s="272"/>
      <c r="Z641" s="272"/>
    </row>
    <row r="642" spans="1:26" ht="16.5" customHeight="1">
      <c r="A642" s="272"/>
      <c r="B642" s="272"/>
      <c r="C642" s="272"/>
      <c r="D642" s="272"/>
      <c r="E642" s="272"/>
      <c r="F642" s="272"/>
      <c r="G642" s="272"/>
      <c r="H642" s="272"/>
      <c r="I642" s="272"/>
      <c r="J642" s="272"/>
      <c r="K642" s="272"/>
      <c r="L642" s="272"/>
      <c r="M642" s="272"/>
      <c r="N642" s="272"/>
      <c r="O642" s="272"/>
      <c r="P642" s="272"/>
      <c r="Q642" s="272"/>
      <c r="R642" s="272"/>
      <c r="S642" s="272"/>
      <c r="T642" s="272"/>
      <c r="U642" s="272"/>
      <c r="V642" s="272"/>
      <c r="W642" s="272"/>
      <c r="X642" s="272"/>
      <c r="Y642" s="272"/>
      <c r="Z642" s="272"/>
    </row>
    <row r="643" spans="1:26" ht="16.5" customHeight="1">
      <c r="A643" s="272"/>
      <c r="B643" s="272"/>
      <c r="C643" s="272"/>
      <c r="D643" s="272"/>
      <c r="E643" s="272"/>
      <c r="F643" s="272"/>
      <c r="G643" s="272"/>
      <c r="H643" s="272"/>
      <c r="I643" s="272"/>
      <c r="J643" s="272"/>
      <c r="K643" s="272"/>
      <c r="L643" s="272"/>
      <c r="M643" s="272"/>
      <c r="N643" s="272"/>
      <c r="O643" s="272"/>
      <c r="P643" s="272"/>
      <c r="Q643" s="272"/>
      <c r="R643" s="272"/>
      <c r="S643" s="272"/>
      <c r="T643" s="272"/>
      <c r="U643" s="272"/>
      <c r="V643" s="272"/>
      <c r="W643" s="272"/>
      <c r="X643" s="272"/>
      <c r="Y643" s="272"/>
      <c r="Z643" s="272"/>
    </row>
    <row r="644" spans="1:26" ht="16.5" customHeight="1">
      <c r="A644" s="272"/>
      <c r="B644" s="272"/>
      <c r="C644" s="272"/>
      <c r="D644" s="272"/>
      <c r="E644" s="272"/>
      <c r="F644" s="272"/>
      <c r="G644" s="272"/>
      <c r="H644" s="272"/>
      <c r="I644" s="272"/>
      <c r="J644" s="272"/>
      <c r="K644" s="272"/>
      <c r="L644" s="272"/>
      <c r="M644" s="272"/>
      <c r="N644" s="272"/>
      <c r="O644" s="272"/>
      <c r="P644" s="272"/>
      <c r="Q644" s="272"/>
      <c r="R644" s="272"/>
      <c r="S644" s="272"/>
      <c r="T644" s="272"/>
      <c r="U644" s="272"/>
      <c r="V644" s="272"/>
      <c r="W644" s="272"/>
      <c r="X644" s="272"/>
      <c r="Y644" s="272"/>
      <c r="Z644" s="272"/>
    </row>
    <row r="645" spans="1:26" ht="16.5" customHeight="1">
      <c r="A645" s="272"/>
      <c r="B645" s="272"/>
      <c r="C645" s="272"/>
      <c r="D645" s="272"/>
      <c r="E645" s="272"/>
      <c r="F645" s="272"/>
      <c r="G645" s="272"/>
      <c r="H645" s="272"/>
      <c r="I645" s="272"/>
      <c r="J645" s="272"/>
      <c r="K645" s="272"/>
      <c r="L645" s="272"/>
      <c r="M645" s="272"/>
      <c r="N645" s="272"/>
      <c r="O645" s="272"/>
      <c r="P645" s="272"/>
      <c r="Q645" s="272"/>
      <c r="R645" s="272"/>
      <c r="S645" s="272"/>
      <c r="T645" s="272"/>
      <c r="U645" s="272"/>
      <c r="V645" s="272"/>
      <c r="W645" s="272"/>
      <c r="X645" s="272"/>
      <c r="Y645" s="272"/>
      <c r="Z645" s="272"/>
    </row>
    <row r="646" spans="1:26" ht="16.5" customHeight="1">
      <c r="A646" s="272"/>
      <c r="B646" s="272"/>
      <c r="C646" s="272"/>
      <c r="D646" s="272"/>
      <c r="E646" s="272"/>
      <c r="F646" s="272"/>
      <c r="G646" s="272"/>
      <c r="H646" s="272"/>
      <c r="I646" s="272"/>
      <c r="J646" s="272"/>
      <c r="K646" s="272"/>
      <c r="L646" s="272"/>
      <c r="M646" s="272"/>
      <c r="N646" s="272"/>
      <c r="O646" s="272"/>
      <c r="P646" s="272"/>
      <c r="Q646" s="272"/>
      <c r="R646" s="272"/>
      <c r="S646" s="272"/>
      <c r="T646" s="272"/>
      <c r="U646" s="272"/>
      <c r="V646" s="272"/>
      <c r="W646" s="272"/>
      <c r="X646" s="272"/>
      <c r="Y646" s="272"/>
      <c r="Z646" s="272"/>
    </row>
    <row r="647" spans="1:26" ht="16.5" customHeight="1">
      <c r="A647" s="272"/>
      <c r="B647" s="272"/>
      <c r="C647" s="272"/>
      <c r="D647" s="272"/>
      <c r="E647" s="272"/>
      <c r="F647" s="272"/>
      <c r="G647" s="272"/>
      <c r="H647" s="272"/>
      <c r="I647" s="272"/>
      <c r="J647" s="272"/>
      <c r="K647" s="272"/>
      <c r="L647" s="272"/>
      <c r="M647" s="272"/>
      <c r="N647" s="272"/>
      <c r="O647" s="272"/>
      <c r="P647" s="272"/>
      <c r="Q647" s="272"/>
      <c r="R647" s="272"/>
      <c r="S647" s="272"/>
      <c r="T647" s="272"/>
      <c r="U647" s="272"/>
      <c r="V647" s="272"/>
      <c r="W647" s="272"/>
      <c r="X647" s="272"/>
      <c r="Y647" s="272"/>
      <c r="Z647" s="272"/>
    </row>
    <row r="648" spans="1:26" ht="16.5" customHeight="1">
      <c r="A648" s="272"/>
      <c r="B648" s="272"/>
      <c r="C648" s="272"/>
      <c r="D648" s="272"/>
      <c r="E648" s="272"/>
      <c r="F648" s="272"/>
      <c r="G648" s="272"/>
      <c r="H648" s="272"/>
      <c r="I648" s="272"/>
      <c r="J648" s="272"/>
      <c r="K648" s="272"/>
      <c r="L648" s="272"/>
      <c r="M648" s="272"/>
      <c r="N648" s="272"/>
      <c r="O648" s="272"/>
      <c r="P648" s="272"/>
      <c r="Q648" s="272"/>
      <c r="R648" s="272"/>
      <c r="S648" s="272"/>
      <c r="T648" s="272"/>
      <c r="U648" s="272"/>
      <c r="V648" s="272"/>
      <c r="W648" s="272"/>
      <c r="X648" s="272"/>
      <c r="Y648" s="272"/>
      <c r="Z648" s="272"/>
    </row>
    <row r="649" spans="1:26" ht="16.5" customHeight="1">
      <c r="A649" s="272"/>
      <c r="B649" s="272"/>
      <c r="C649" s="272"/>
      <c r="D649" s="272"/>
      <c r="E649" s="272"/>
      <c r="F649" s="272"/>
      <c r="G649" s="272"/>
      <c r="H649" s="272"/>
      <c r="I649" s="272"/>
      <c r="J649" s="272"/>
      <c r="K649" s="272"/>
      <c r="L649" s="272"/>
      <c r="M649" s="272"/>
      <c r="N649" s="272"/>
      <c r="O649" s="272"/>
      <c r="P649" s="272"/>
      <c r="Q649" s="272"/>
      <c r="R649" s="272"/>
      <c r="S649" s="272"/>
      <c r="T649" s="272"/>
      <c r="U649" s="272"/>
      <c r="V649" s="272"/>
      <c r="W649" s="272"/>
      <c r="X649" s="272"/>
      <c r="Y649" s="272"/>
      <c r="Z649" s="272"/>
    </row>
    <row r="650" spans="1:26" ht="16.5" customHeight="1">
      <c r="A650" s="272"/>
      <c r="B650" s="272"/>
      <c r="C650" s="272"/>
      <c r="D650" s="272"/>
      <c r="E650" s="272"/>
      <c r="F650" s="272"/>
      <c r="G650" s="272"/>
      <c r="H650" s="272"/>
      <c r="I650" s="272"/>
      <c r="J650" s="272"/>
      <c r="K650" s="272"/>
      <c r="L650" s="272"/>
      <c r="M650" s="272"/>
      <c r="N650" s="272"/>
      <c r="O650" s="272"/>
      <c r="P650" s="272"/>
      <c r="Q650" s="272"/>
      <c r="R650" s="272"/>
      <c r="S650" s="272"/>
      <c r="T650" s="272"/>
      <c r="U650" s="272"/>
      <c r="V650" s="272"/>
      <c r="W650" s="272"/>
      <c r="X650" s="272"/>
      <c r="Y650" s="272"/>
      <c r="Z650" s="272"/>
    </row>
    <row r="651" spans="1:26" ht="16.5" customHeight="1">
      <c r="A651" s="272"/>
      <c r="B651" s="272"/>
      <c r="C651" s="272"/>
      <c r="D651" s="272"/>
      <c r="E651" s="272"/>
      <c r="F651" s="272"/>
      <c r="G651" s="272"/>
      <c r="H651" s="272"/>
      <c r="I651" s="272"/>
      <c r="J651" s="272"/>
      <c r="K651" s="272"/>
      <c r="L651" s="272"/>
      <c r="M651" s="272"/>
      <c r="N651" s="272"/>
      <c r="O651" s="272"/>
      <c r="P651" s="272"/>
      <c r="Q651" s="272"/>
      <c r="R651" s="272"/>
      <c r="S651" s="272"/>
      <c r="T651" s="272"/>
      <c r="U651" s="272"/>
      <c r="V651" s="272"/>
      <c r="W651" s="272"/>
      <c r="X651" s="272"/>
      <c r="Y651" s="272"/>
      <c r="Z651" s="272"/>
    </row>
    <row r="652" spans="1:26" ht="16.5" customHeight="1">
      <c r="A652" s="272"/>
      <c r="B652" s="272"/>
      <c r="C652" s="272"/>
      <c r="D652" s="272"/>
      <c r="E652" s="272"/>
      <c r="F652" s="272"/>
      <c r="G652" s="272"/>
      <c r="H652" s="272"/>
      <c r="I652" s="272"/>
      <c r="J652" s="272"/>
      <c r="K652" s="272"/>
      <c r="L652" s="272"/>
      <c r="M652" s="272"/>
      <c r="N652" s="272"/>
      <c r="O652" s="272"/>
      <c r="P652" s="272"/>
      <c r="Q652" s="272"/>
      <c r="R652" s="272"/>
      <c r="S652" s="272"/>
      <c r="T652" s="272"/>
      <c r="U652" s="272"/>
      <c r="V652" s="272"/>
      <c r="W652" s="272"/>
      <c r="X652" s="272"/>
      <c r="Y652" s="272"/>
      <c r="Z652" s="272"/>
    </row>
    <row r="653" spans="1:26" ht="16.5" customHeight="1">
      <c r="A653" s="272"/>
      <c r="B653" s="272"/>
      <c r="C653" s="272"/>
      <c r="D653" s="272"/>
      <c r="E653" s="272"/>
      <c r="F653" s="272"/>
      <c r="G653" s="272"/>
      <c r="H653" s="272"/>
      <c r="I653" s="272"/>
      <c r="J653" s="272"/>
      <c r="K653" s="272"/>
      <c r="L653" s="272"/>
      <c r="M653" s="272"/>
      <c r="N653" s="272"/>
      <c r="O653" s="272"/>
      <c r="P653" s="272"/>
      <c r="Q653" s="272"/>
      <c r="R653" s="272"/>
      <c r="S653" s="272"/>
      <c r="T653" s="272"/>
      <c r="U653" s="272"/>
      <c r="V653" s="272"/>
      <c r="W653" s="272"/>
      <c r="X653" s="272"/>
      <c r="Y653" s="272"/>
      <c r="Z653" s="272"/>
    </row>
    <row r="654" spans="1:26" ht="16.5" customHeight="1">
      <c r="A654" s="272"/>
      <c r="B654" s="272"/>
      <c r="C654" s="272"/>
      <c r="D654" s="272"/>
      <c r="E654" s="272"/>
      <c r="F654" s="272"/>
      <c r="G654" s="272"/>
      <c r="H654" s="272"/>
      <c r="I654" s="272"/>
      <c r="J654" s="272"/>
      <c r="K654" s="272"/>
      <c r="L654" s="272"/>
      <c r="M654" s="272"/>
      <c r="N654" s="272"/>
      <c r="O654" s="272"/>
      <c r="P654" s="272"/>
      <c r="Q654" s="272"/>
      <c r="R654" s="272"/>
      <c r="S654" s="272"/>
      <c r="T654" s="272"/>
      <c r="U654" s="272"/>
      <c r="V654" s="272"/>
      <c r="W654" s="272"/>
      <c r="X654" s="272"/>
      <c r="Y654" s="272"/>
      <c r="Z654" s="272"/>
    </row>
    <row r="655" spans="1:26" ht="16.5" customHeight="1">
      <c r="A655" s="272"/>
      <c r="B655" s="272"/>
      <c r="C655" s="272"/>
      <c r="D655" s="272"/>
      <c r="E655" s="272"/>
      <c r="F655" s="272"/>
      <c r="G655" s="272"/>
      <c r="H655" s="272"/>
      <c r="I655" s="272"/>
      <c r="J655" s="272"/>
      <c r="K655" s="272"/>
      <c r="L655" s="272"/>
      <c r="M655" s="272"/>
      <c r="N655" s="272"/>
      <c r="O655" s="272"/>
      <c r="P655" s="272"/>
      <c r="Q655" s="272"/>
      <c r="R655" s="272"/>
      <c r="S655" s="272"/>
      <c r="T655" s="272"/>
      <c r="U655" s="272"/>
      <c r="V655" s="272"/>
      <c r="W655" s="272"/>
      <c r="X655" s="272"/>
      <c r="Y655" s="272"/>
      <c r="Z655" s="272"/>
    </row>
    <row r="656" spans="1:26" ht="16.5" customHeight="1">
      <c r="A656" s="272"/>
      <c r="B656" s="272"/>
      <c r="C656" s="272"/>
      <c r="D656" s="272"/>
      <c r="E656" s="272"/>
      <c r="F656" s="272"/>
      <c r="G656" s="272"/>
      <c r="H656" s="272"/>
      <c r="I656" s="272"/>
      <c r="J656" s="272"/>
      <c r="K656" s="272"/>
      <c r="L656" s="272"/>
      <c r="M656" s="272"/>
      <c r="N656" s="272"/>
      <c r="O656" s="272"/>
      <c r="P656" s="272"/>
      <c r="Q656" s="272"/>
      <c r="R656" s="272"/>
      <c r="S656" s="272"/>
      <c r="T656" s="272"/>
      <c r="U656" s="272"/>
      <c r="V656" s="272"/>
      <c r="W656" s="272"/>
      <c r="X656" s="272"/>
      <c r="Y656" s="272"/>
      <c r="Z656" s="272"/>
    </row>
    <row r="657" spans="1:26" ht="16.5" customHeight="1">
      <c r="A657" s="272"/>
      <c r="B657" s="272"/>
      <c r="C657" s="272"/>
      <c r="D657" s="272"/>
      <c r="E657" s="272"/>
      <c r="F657" s="272"/>
      <c r="G657" s="272"/>
      <c r="H657" s="272"/>
      <c r="I657" s="272"/>
      <c r="J657" s="272"/>
      <c r="K657" s="272"/>
      <c r="L657" s="272"/>
      <c r="M657" s="272"/>
      <c r="N657" s="272"/>
      <c r="O657" s="272"/>
      <c r="P657" s="272"/>
      <c r="Q657" s="272"/>
      <c r="R657" s="272"/>
      <c r="S657" s="272"/>
      <c r="T657" s="272"/>
      <c r="U657" s="272"/>
      <c r="V657" s="272"/>
      <c r="W657" s="272"/>
      <c r="X657" s="272"/>
      <c r="Y657" s="272"/>
      <c r="Z657" s="272"/>
    </row>
    <row r="658" spans="1:26" ht="16.5" customHeight="1">
      <c r="A658" s="272"/>
      <c r="B658" s="272"/>
      <c r="C658" s="272"/>
      <c r="D658" s="272"/>
      <c r="E658" s="272"/>
      <c r="F658" s="272"/>
      <c r="G658" s="272"/>
      <c r="H658" s="272"/>
      <c r="I658" s="272"/>
      <c r="J658" s="272"/>
      <c r="K658" s="272"/>
      <c r="L658" s="272"/>
      <c r="M658" s="272"/>
      <c r="N658" s="272"/>
      <c r="O658" s="272"/>
      <c r="P658" s="272"/>
      <c r="Q658" s="272"/>
      <c r="R658" s="272"/>
      <c r="S658" s="272"/>
      <c r="T658" s="272"/>
      <c r="U658" s="272"/>
      <c r="V658" s="272"/>
      <c r="W658" s="272"/>
      <c r="X658" s="272"/>
      <c r="Y658" s="272"/>
      <c r="Z658" s="272"/>
    </row>
    <row r="659" spans="1:26" ht="16.5" customHeight="1">
      <c r="A659" s="272"/>
      <c r="B659" s="272"/>
      <c r="C659" s="272"/>
      <c r="D659" s="272"/>
      <c r="E659" s="272"/>
      <c r="F659" s="272"/>
      <c r="G659" s="272"/>
      <c r="H659" s="272"/>
      <c r="I659" s="272"/>
      <c r="J659" s="272"/>
      <c r="K659" s="272"/>
      <c r="L659" s="272"/>
      <c r="M659" s="272"/>
      <c r="N659" s="272"/>
      <c r="O659" s="272"/>
      <c r="P659" s="272"/>
      <c r="Q659" s="272"/>
      <c r="R659" s="272"/>
      <c r="S659" s="272"/>
      <c r="T659" s="272"/>
      <c r="U659" s="272"/>
      <c r="V659" s="272"/>
      <c r="W659" s="272"/>
      <c r="X659" s="272"/>
      <c r="Y659" s="272"/>
      <c r="Z659" s="272"/>
    </row>
    <row r="660" spans="1:26" ht="16.5" customHeight="1">
      <c r="A660" s="272"/>
      <c r="B660" s="272"/>
      <c r="C660" s="272"/>
      <c r="D660" s="272"/>
      <c r="E660" s="272"/>
      <c r="F660" s="272"/>
      <c r="G660" s="272"/>
      <c r="H660" s="272"/>
      <c r="I660" s="272"/>
      <c r="J660" s="272"/>
      <c r="K660" s="272"/>
      <c r="L660" s="272"/>
      <c r="M660" s="272"/>
      <c r="N660" s="272"/>
      <c r="O660" s="272"/>
      <c r="P660" s="272"/>
      <c r="Q660" s="272"/>
      <c r="R660" s="272"/>
      <c r="S660" s="272"/>
      <c r="T660" s="272"/>
      <c r="U660" s="272"/>
      <c r="V660" s="272"/>
      <c r="W660" s="272"/>
      <c r="X660" s="272"/>
      <c r="Y660" s="272"/>
      <c r="Z660" s="272"/>
    </row>
    <row r="661" spans="1:26" ht="16.5" customHeight="1">
      <c r="A661" s="272"/>
      <c r="B661" s="272"/>
      <c r="C661" s="272"/>
      <c r="D661" s="272"/>
      <c r="E661" s="272"/>
      <c r="F661" s="272"/>
      <c r="G661" s="272"/>
      <c r="H661" s="272"/>
      <c r="I661" s="272"/>
      <c r="J661" s="272"/>
      <c r="K661" s="272"/>
      <c r="L661" s="272"/>
      <c r="M661" s="272"/>
      <c r="N661" s="272"/>
      <c r="O661" s="272"/>
      <c r="P661" s="272"/>
      <c r="Q661" s="272"/>
      <c r="R661" s="272"/>
      <c r="S661" s="272"/>
      <c r="T661" s="272"/>
      <c r="U661" s="272"/>
      <c r="V661" s="272"/>
      <c r="W661" s="272"/>
      <c r="X661" s="272"/>
      <c r="Y661" s="272"/>
      <c r="Z661" s="272"/>
    </row>
    <row r="662" spans="1:26" ht="16.5" customHeight="1">
      <c r="A662" s="272"/>
      <c r="B662" s="272"/>
      <c r="C662" s="272"/>
      <c r="D662" s="272"/>
      <c r="E662" s="272"/>
      <c r="F662" s="272"/>
      <c r="G662" s="272"/>
      <c r="H662" s="272"/>
      <c r="I662" s="272"/>
      <c r="J662" s="272"/>
      <c r="K662" s="272"/>
      <c r="L662" s="272"/>
      <c r="M662" s="272"/>
      <c r="N662" s="272"/>
      <c r="O662" s="272"/>
      <c r="P662" s="272"/>
      <c r="Q662" s="272"/>
      <c r="R662" s="272"/>
      <c r="S662" s="272"/>
      <c r="T662" s="272"/>
      <c r="U662" s="272"/>
      <c r="V662" s="272"/>
      <c r="W662" s="272"/>
      <c r="X662" s="272"/>
      <c r="Y662" s="272"/>
      <c r="Z662" s="272"/>
    </row>
    <row r="663" spans="1:26" ht="16.5" customHeight="1">
      <c r="A663" s="272"/>
      <c r="B663" s="272"/>
      <c r="C663" s="272"/>
      <c r="D663" s="272"/>
      <c r="E663" s="272"/>
      <c r="F663" s="272"/>
      <c r="G663" s="272"/>
      <c r="H663" s="272"/>
      <c r="I663" s="272"/>
      <c r="J663" s="272"/>
      <c r="K663" s="272"/>
      <c r="L663" s="272"/>
      <c r="M663" s="272"/>
      <c r="N663" s="272"/>
      <c r="O663" s="272"/>
      <c r="P663" s="272"/>
      <c r="Q663" s="272"/>
      <c r="R663" s="272"/>
      <c r="S663" s="272"/>
      <c r="T663" s="272"/>
      <c r="U663" s="272"/>
      <c r="V663" s="272"/>
      <c r="W663" s="272"/>
      <c r="X663" s="272"/>
      <c r="Y663" s="272"/>
      <c r="Z663" s="272"/>
    </row>
    <row r="664" spans="1:26" ht="16.5" customHeight="1">
      <c r="A664" s="272"/>
      <c r="B664" s="272"/>
      <c r="C664" s="272"/>
      <c r="D664" s="272"/>
      <c r="E664" s="272"/>
      <c r="F664" s="272"/>
      <c r="G664" s="272"/>
      <c r="H664" s="272"/>
      <c r="I664" s="272"/>
      <c r="J664" s="272"/>
      <c r="K664" s="272"/>
      <c r="L664" s="272"/>
      <c r="M664" s="272"/>
      <c r="N664" s="272"/>
      <c r="O664" s="272"/>
      <c r="P664" s="272"/>
      <c r="Q664" s="272"/>
      <c r="R664" s="272"/>
      <c r="S664" s="272"/>
      <c r="T664" s="272"/>
      <c r="U664" s="272"/>
      <c r="V664" s="272"/>
      <c r="W664" s="272"/>
      <c r="X664" s="272"/>
      <c r="Y664" s="272"/>
      <c r="Z664" s="272"/>
    </row>
    <row r="665" spans="1:26" ht="16.5" customHeight="1">
      <c r="A665" s="272"/>
      <c r="B665" s="272"/>
      <c r="C665" s="272"/>
      <c r="D665" s="272"/>
      <c r="E665" s="272"/>
      <c r="F665" s="272"/>
      <c r="G665" s="272"/>
      <c r="H665" s="272"/>
      <c r="I665" s="272"/>
      <c r="J665" s="272"/>
      <c r="K665" s="272"/>
      <c r="L665" s="272"/>
      <c r="M665" s="272"/>
      <c r="N665" s="272"/>
      <c r="O665" s="272"/>
      <c r="P665" s="272"/>
      <c r="Q665" s="272"/>
      <c r="R665" s="272"/>
      <c r="S665" s="272"/>
      <c r="T665" s="272"/>
      <c r="U665" s="272"/>
      <c r="V665" s="272"/>
      <c r="W665" s="272"/>
      <c r="X665" s="272"/>
      <c r="Y665" s="272"/>
      <c r="Z665" s="272"/>
    </row>
    <row r="666" spans="1:26" ht="16.5" customHeight="1">
      <c r="A666" s="272"/>
      <c r="B666" s="272"/>
      <c r="C666" s="272"/>
      <c r="D666" s="272"/>
      <c r="E666" s="272"/>
      <c r="F666" s="272"/>
      <c r="G666" s="272"/>
      <c r="H666" s="272"/>
      <c r="I666" s="272"/>
      <c r="J666" s="272"/>
      <c r="K666" s="272"/>
      <c r="L666" s="272"/>
      <c r="M666" s="272"/>
      <c r="N666" s="272"/>
      <c r="O666" s="272"/>
      <c r="P666" s="272"/>
      <c r="Q666" s="272"/>
      <c r="R666" s="272"/>
      <c r="S666" s="272"/>
      <c r="T666" s="272"/>
      <c r="U666" s="272"/>
      <c r="V666" s="272"/>
      <c r="W666" s="272"/>
      <c r="X666" s="272"/>
      <c r="Y666" s="272"/>
      <c r="Z666" s="272"/>
    </row>
    <row r="667" spans="1:26" ht="16.5" customHeight="1">
      <c r="A667" s="272"/>
      <c r="B667" s="272"/>
      <c r="C667" s="272"/>
      <c r="D667" s="272"/>
      <c r="E667" s="272"/>
      <c r="F667" s="272"/>
      <c r="G667" s="272"/>
      <c r="H667" s="272"/>
      <c r="I667" s="272"/>
      <c r="J667" s="272"/>
      <c r="K667" s="272"/>
      <c r="L667" s="272"/>
      <c r="M667" s="272"/>
      <c r="N667" s="272"/>
      <c r="O667" s="272"/>
      <c r="P667" s="272"/>
      <c r="Q667" s="272"/>
      <c r="R667" s="272"/>
      <c r="S667" s="272"/>
      <c r="T667" s="272"/>
      <c r="U667" s="272"/>
      <c r="V667" s="272"/>
      <c r="W667" s="272"/>
      <c r="X667" s="272"/>
      <c r="Y667" s="272"/>
      <c r="Z667" s="272"/>
    </row>
    <row r="668" spans="1:26" ht="16.5" customHeight="1">
      <c r="A668" s="272"/>
      <c r="B668" s="272"/>
      <c r="C668" s="272"/>
      <c r="D668" s="272"/>
      <c r="E668" s="272"/>
      <c r="F668" s="272"/>
      <c r="G668" s="272"/>
      <c r="H668" s="272"/>
      <c r="I668" s="272"/>
      <c r="J668" s="272"/>
      <c r="K668" s="272"/>
      <c r="L668" s="272"/>
      <c r="M668" s="272"/>
      <c r="N668" s="272"/>
      <c r="O668" s="272"/>
      <c r="P668" s="272"/>
      <c r="Q668" s="272"/>
      <c r="R668" s="272"/>
      <c r="S668" s="272"/>
      <c r="T668" s="272"/>
      <c r="U668" s="272"/>
      <c r="V668" s="272"/>
      <c r="W668" s="272"/>
      <c r="X668" s="272"/>
      <c r="Y668" s="272"/>
      <c r="Z668" s="272"/>
    </row>
    <row r="669" spans="1:26" ht="16.5" customHeight="1">
      <c r="A669" s="272"/>
      <c r="B669" s="272"/>
      <c r="C669" s="272"/>
      <c r="D669" s="272"/>
      <c r="E669" s="272"/>
      <c r="F669" s="272"/>
      <c r="G669" s="272"/>
      <c r="H669" s="272"/>
      <c r="I669" s="272"/>
      <c r="J669" s="272"/>
      <c r="K669" s="272"/>
      <c r="L669" s="272"/>
      <c r="M669" s="272"/>
      <c r="N669" s="272"/>
      <c r="O669" s="272"/>
      <c r="P669" s="272"/>
      <c r="Q669" s="272"/>
      <c r="R669" s="272"/>
      <c r="S669" s="272"/>
      <c r="T669" s="272"/>
      <c r="U669" s="272"/>
      <c r="V669" s="272"/>
      <c r="W669" s="272"/>
      <c r="X669" s="272"/>
      <c r="Y669" s="272"/>
      <c r="Z669" s="272"/>
    </row>
    <row r="670" spans="1:26" ht="16.5" customHeight="1">
      <c r="A670" s="272"/>
      <c r="B670" s="272"/>
      <c r="C670" s="272"/>
      <c r="D670" s="272"/>
      <c r="E670" s="272"/>
      <c r="F670" s="272"/>
      <c r="G670" s="272"/>
      <c r="H670" s="272"/>
      <c r="I670" s="272"/>
      <c r="J670" s="272"/>
      <c r="K670" s="272"/>
      <c r="L670" s="272"/>
      <c r="M670" s="272"/>
      <c r="N670" s="272"/>
      <c r="O670" s="272"/>
      <c r="P670" s="272"/>
      <c r="Q670" s="272"/>
      <c r="R670" s="272"/>
      <c r="S670" s="272"/>
      <c r="T670" s="272"/>
      <c r="U670" s="272"/>
      <c r="V670" s="272"/>
      <c r="W670" s="272"/>
      <c r="X670" s="272"/>
      <c r="Y670" s="272"/>
      <c r="Z670" s="272"/>
    </row>
    <row r="671" spans="1:26" ht="16.5" customHeight="1">
      <c r="A671" s="272"/>
      <c r="B671" s="272"/>
      <c r="C671" s="272"/>
      <c r="D671" s="272"/>
      <c r="E671" s="272"/>
      <c r="F671" s="272"/>
      <c r="G671" s="272"/>
      <c r="H671" s="272"/>
      <c r="I671" s="272"/>
      <c r="J671" s="272"/>
      <c r="K671" s="272"/>
      <c r="L671" s="272"/>
      <c r="M671" s="272"/>
      <c r="N671" s="272"/>
      <c r="O671" s="272"/>
      <c r="P671" s="272"/>
      <c r="Q671" s="272"/>
      <c r="R671" s="272"/>
      <c r="S671" s="272"/>
      <c r="T671" s="272"/>
      <c r="U671" s="272"/>
      <c r="V671" s="272"/>
      <c r="W671" s="272"/>
      <c r="X671" s="272"/>
      <c r="Y671" s="272"/>
      <c r="Z671" s="272"/>
    </row>
    <row r="672" spans="1:26" ht="16.5" customHeight="1">
      <c r="A672" s="272"/>
      <c r="B672" s="272"/>
      <c r="C672" s="272"/>
      <c r="D672" s="272"/>
      <c r="E672" s="272"/>
      <c r="F672" s="272"/>
      <c r="G672" s="272"/>
      <c r="H672" s="272"/>
      <c r="I672" s="272"/>
      <c r="J672" s="272"/>
      <c r="K672" s="272"/>
      <c r="L672" s="272"/>
      <c r="M672" s="272"/>
      <c r="N672" s="272"/>
      <c r="O672" s="272"/>
      <c r="P672" s="272"/>
      <c r="Q672" s="272"/>
      <c r="R672" s="272"/>
      <c r="S672" s="272"/>
      <c r="T672" s="272"/>
      <c r="U672" s="272"/>
      <c r="V672" s="272"/>
      <c r="W672" s="272"/>
      <c r="X672" s="272"/>
      <c r="Y672" s="272"/>
      <c r="Z672" s="272"/>
    </row>
    <row r="673" spans="1:26" ht="16.5" customHeight="1">
      <c r="A673" s="272"/>
      <c r="B673" s="272"/>
      <c r="C673" s="272"/>
      <c r="D673" s="272"/>
      <c r="E673" s="272"/>
      <c r="F673" s="272"/>
      <c r="G673" s="272"/>
      <c r="H673" s="272"/>
      <c r="I673" s="272"/>
      <c r="J673" s="272"/>
      <c r="K673" s="272"/>
      <c r="L673" s="272"/>
      <c r="M673" s="272"/>
      <c r="N673" s="272"/>
      <c r="O673" s="272"/>
      <c r="P673" s="272"/>
      <c r="Q673" s="272"/>
      <c r="R673" s="272"/>
      <c r="S673" s="272"/>
      <c r="T673" s="272"/>
      <c r="U673" s="272"/>
      <c r="V673" s="272"/>
      <c r="W673" s="272"/>
      <c r="X673" s="272"/>
      <c r="Y673" s="272"/>
      <c r="Z673" s="272"/>
    </row>
    <row r="674" spans="1:26" ht="16.5" customHeight="1">
      <c r="A674" s="272"/>
      <c r="B674" s="272"/>
      <c r="C674" s="272"/>
      <c r="D674" s="272"/>
      <c r="E674" s="272"/>
      <c r="F674" s="272"/>
      <c r="G674" s="272"/>
      <c r="H674" s="272"/>
      <c r="I674" s="272"/>
      <c r="J674" s="272"/>
      <c r="K674" s="272"/>
      <c r="L674" s="272"/>
      <c r="M674" s="272"/>
      <c r="N674" s="272"/>
      <c r="O674" s="272"/>
      <c r="P674" s="272"/>
      <c r="Q674" s="272"/>
      <c r="R674" s="272"/>
      <c r="S674" s="272"/>
      <c r="T674" s="272"/>
      <c r="U674" s="272"/>
      <c r="V674" s="272"/>
      <c r="W674" s="272"/>
      <c r="X674" s="272"/>
      <c r="Y674" s="272"/>
      <c r="Z674" s="272"/>
    </row>
    <row r="675" spans="1:26" ht="16.5" customHeight="1">
      <c r="A675" s="272"/>
      <c r="B675" s="272"/>
      <c r="C675" s="272"/>
      <c r="D675" s="272"/>
      <c r="E675" s="272"/>
      <c r="F675" s="272"/>
      <c r="G675" s="272"/>
      <c r="H675" s="272"/>
      <c r="I675" s="272"/>
      <c r="J675" s="272"/>
      <c r="K675" s="272"/>
      <c r="L675" s="272"/>
      <c r="M675" s="272"/>
      <c r="N675" s="272"/>
      <c r="O675" s="272"/>
      <c r="P675" s="272"/>
      <c r="Q675" s="272"/>
      <c r="R675" s="272"/>
      <c r="S675" s="272"/>
      <c r="T675" s="272"/>
      <c r="U675" s="272"/>
      <c r="V675" s="272"/>
      <c r="W675" s="272"/>
      <c r="X675" s="272"/>
      <c r="Y675" s="272"/>
      <c r="Z675" s="272"/>
    </row>
    <row r="676" spans="1:26" ht="16.5" customHeight="1">
      <c r="A676" s="272"/>
      <c r="B676" s="272"/>
      <c r="C676" s="272"/>
      <c r="D676" s="272"/>
      <c r="E676" s="272"/>
      <c r="F676" s="272"/>
      <c r="G676" s="272"/>
      <c r="H676" s="272"/>
      <c r="I676" s="272"/>
      <c r="J676" s="272"/>
      <c r="K676" s="272"/>
      <c r="L676" s="272"/>
      <c r="M676" s="272"/>
      <c r="N676" s="272"/>
      <c r="O676" s="272"/>
      <c r="P676" s="272"/>
      <c r="Q676" s="272"/>
      <c r="R676" s="272"/>
      <c r="S676" s="272"/>
      <c r="T676" s="272"/>
      <c r="U676" s="272"/>
      <c r="V676" s="272"/>
      <c r="W676" s="272"/>
      <c r="X676" s="272"/>
      <c r="Y676" s="272"/>
      <c r="Z676" s="272"/>
    </row>
    <row r="677" spans="1:26" ht="16.5" customHeight="1">
      <c r="A677" s="272"/>
      <c r="B677" s="272"/>
      <c r="C677" s="272"/>
      <c r="D677" s="272"/>
      <c r="E677" s="272"/>
      <c r="F677" s="272"/>
      <c r="G677" s="272"/>
      <c r="H677" s="272"/>
      <c r="I677" s="272"/>
      <c r="J677" s="272"/>
      <c r="K677" s="272"/>
      <c r="L677" s="272"/>
      <c r="M677" s="272"/>
      <c r="N677" s="272"/>
      <c r="O677" s="272"/>
      <c r="P677" s="272"/>
      <c r="Q677" s="272"/>
      <c r="R677" s="272"/>
      <c r="S677" s="272"/>
      <c r="T677" s="272"/>
      <c r="U677" s="272"/>
      <c r="V677" s="272"/>
      <c r="W677" s="272"/>
      <c r="X677" s="272"/>
      <c r="Y677" s="272"/>
      <c r="Z677" s="272"/>
    </row>
    <row r="678" spans="1:26" ht="16.5" customHeight="1">
      <c r="A678" s="272"/>
      <c r="B678" s="272"/>
      <c r="C678" s="272"/>
      <c r="D678" s="272"/>
      <c r="E678" s="272"/>
      <c r="F678" s="272"/>
      <c r="G678" s="272"/>
      <c r="H678" s="272"/>
      <c r="I678" s="272"/>
      <c r="J678" s="272"/>
      <c r="K678" s="272"/>
      <c r="L678" s="272"/>
      <c r="M678" s="272"/>
      <c r="N678" s="272"/>
      <c r="O678" s="272"/>
      <c r="P678" s="272"/>
      <c r="Q678" s="272"/>
      <c r="R678" s="272"/>
      <c r="S678" s="272"/>
      <c r="T678" s="272"/>
      <c r="U678" s="272"/>
      <c r="V678" s="272"/>
      <c r="W678" s="272"/>
      <c r="X678" s="272"/>
      <c r="Y678" s="272"/>
      <c r="Z678" s="272"/>
    </row>
    <row r="679" spans="1:26" ht="16.5" customHeight="1">
      <c r="A679" s="272"/>
      <c r="B679" s="272"/>
      <c r="C679" s="272"/>
      <c r="D679" s="272"/>
      <c r="E679" s="272"/>
      <c r="F679" s="272"/>
      <c r="G679" s="272"/>
      <c r="H679" s="272"/>
      <c r="I679" s="272"/>
      <c r="J679" s="272"/>
      <c r="K679" s="272"/>
      <c r="L679" s="272"/>
      <c r="M679" s="272"/>
      <c r="N679" s="272"/>
      <c r="O679" s="272"/>
      <c r="P679" s="272"/>
      <c r="Q679" s="272"/>
      <c r="R679" s="272"/>
      <c r="S679" s="272"/>
      <c r="T679" s="272"/>
      <c r="U679" s="272"/>
      <c r="V679" s="272"/>
      <c r="W679" s="272"/>
      <c r="X679" s="272"/>
      <c r="Y679" s="272"/>
      <c r="Z679" s="272"/>
    </row>
    <row r="680" spans="1:26" ht="16.5" customHeight="1">
      <c r="A680" s="272"/>
      <c r="B680" s="272"/>
      <c r="C680" s="272"/>
      <c r="D680" s="272"/>
      <c r="E680" s="272"/>
      <c r="F680" s="272"/>
      <c r="G680" s="272"/>
      <c r="H680" s="272"/>
      <c r="I680" s="272"/>
      <c r="J680" s="272"/>
      <c r="K680" s="272"/>
      <c r="L680" s="272"/>
      <c r="M680" s="272"/>
      <c r="N680" s="272"/>
      <c r="O680" s="272"/>
      <c r="P680" s="272"/>
      <c r="Q680" s="272"/>
      <c r="R680" s="272"/>
      <c r="S680" s="272"/>
      <c r="T680" s="272"/>
      <c r="U680" s="272"/>
      <c r="V680" s="272"/>
      <c r="W680" s="272"/>
      <c r="X680" s="272"/>
      <c r="Y680" s="272"/>
      <c r="Z680" s="272"/>
    </row>
    <row r="681" spans="1:26" ht="16.5" customHeight="1">
      <c r="A681" s="272"/>
      <c r="B681" s="272"/>
      <c r="C681" s="272"/>
      <c r="D681" s="272"/>
      <c r="E681" s="272"/>
      <c r="F681" s="272"/>
      <c r="G681" s="272"/>
      <c r="H681" s="272"/>
      <c r="I681" s="272"/>
      <c r="J681" s="272"/>
      <c r="K681" s="272"/>
      <c r="L681" s="272"/>
      <c r="M681" s="272"/>
      <c r="N681" s="272"/>
      <c r="O681" s="272"/>
      <c r="P681" s="272"/>
      <c r="Q681" s="272"/>
      <c r="R681" s="272"/>
      <c r="S681" s="272"/>
      <c r="T681" s="272"/>
      <c r="U681" s="272"/>
      <c r="V681" s="272"/>
      <c r="W681" s="272"/>
      <c r="X681" s="272"/>
      <c r="Y681" s="272"/>
      <c r="Z681" s="272"/>
    </row>
    <row r="682" spans="1:26" ht="16.5" customHeight="1">
      <c r="A682" s="272"/>
      <c r="B682" s="272"/>
      <c r="C682" s="272"/>
      <c r="D682" s="272"/>
      <c r="E682" s="272"/>
      <c r="F682" s="272"/>
      <c r="G682" s="272"/>
      <c r="H682" s="272"/>
      <c r="I682" s="272"/>
      <c r="J682" s="272"/>
      <c r="K682" s="272"/>
      <c r="L682" s="272"/>
      <c r="M682" s="272"/>
      <c r="N682" s="272"/>
      <c r="O682" s="272"/>
      <c r="P682" s="272"/>
      <c r="Q682" s="272"/>
      <c r="R682" s="272"/>
      <c r="S682" s="272"/>
      <c r="T682" s="272"/>
      <c r="U682" s="272"/>
      <c r="V682" s="272"/>
      <c r="W682" s="272"/>
      <c r="X682" s="272"/>
      <c r="Y682" s="272"/>
      <c r="Z682" s="272"/>
    </row>
    <row r="683" spans="1:26" ht="16.5" customHeight="1">
      <c r="A683" s="272"/>
      <c r="B683" s="272"/>
      <c r="C683" s="272"/>
      <c r="D683" s="272"/>
      <c r="E683" s="272"/>
      <c r="F683" s="272"/>
      <c r="G683" s="272"/>
      <c r="H683" s="272"/>
      <c r="I683" s="272"/>
      <c r="J683" s="272"/>
      <c r="K683" s="272"/>
      <c r="L683" s="272"/>
      <c r="M683" s="272"/>
      <c r="N683" s="272"/>
      <c r="O683" s="272"/>
      <c r="P683" s="272"/>
      <c r="Q683" s="272"/>
      <c r="R683" s="272"/>
      <c r="S683" s="272"/>
      <c r="T683" s="272"/>
      <c r="U683" s="272"/>
      <c r="V683" s="272"/>
      <c r="W683" s="272"/>
      <c r="X683" s="272"/>
      <c r="Y683" s="272"/>
      <c r="Z683" s="272"/>
    </row>
    <row r="684" spans="1:26" ht="16.5" customHeight="1">
      <c r="A684" s="272"/>
      <c r="B684" s="272"/>
      <c r="C684" s="272"/>
      <c r="D684" s="272"/>
      <c r="E684" s="272"/>
      <c r="F684" s="272"/>
      <c r="G684" s="272"/>
      <c r="H684" s="272"/>
      <c r="I684" s="272"/>
      <c r="J684" s="272"/>
      <c r="K684" s="272"/>
      <c r="L684" s="272"/>
      <c r="M684" s="272"/>
      <c r="N684" s="272"/>
      <c r="O684" s="272"/>
      <c r="P684" s="272"/>
      <c r="Q684" s="272"/>
      <c r="R684" s="272"/>
      <c r="S684" s="272"/>
      <c r="T684" s="272"/>
      <c r="U684" s="272"/>
      <c r="V684" s="272"/>
      <c r="W684" s="272"/>
      <c r="X684" s="272"/>
      <c r="Y684" s="272"/>
      <c r="Z684" s="272"/>
    </row>
    <row r="685" spans="1:26" ht="16.5" customHeight="1">
      <c r="A685" s="272"/>
      <c r="B685" s="272"/>
      <c r="C685" s="272"/>
      <c r="D685" s="272"/>
      <c r="E685" s="272"/>
      <c r="F685" s="272"/>
      <c r="G685" s="272"/>
      <c r="H685" s="272"/>
      <c r="I685" s="272"/>
      <c r="J685" s="272"/>
      <c r="K685" s="272"/>
      <c r="L685" s="272"/>
      <c r="M685" s="272"/>
      <c r="N685" s="272"/>
      <c r="O685" s="272"/>
      <c r="P685" s="272"/>
      <c r="Q685" s="272"/>
      <c r="R685" s="272"/>
      <c r="S685" s="272"/>
      <c r="T685" s="272"/>
      <c r="U685" s="272"/>
      <c r="V685" s="272"/>
      <c r="W685" s="272"/>
      <c r="X685" s="272"/>
      <c r="Y685" s="272"/>
      <c r="Z685" s="272"/>
    </row>
    <row r="686" spans="1:26" ht="16.5" customHeight="1">
      <c r="A686" s="272"/>
      <c r="B686" s="272"/>
      <c r="C686" s="272"/>
      <c r="D686" s="272"/>
      <c r="E686" s="272"/>
      <c r="F686" s="272"/>
      <c r="G686" s="272"/>
      <c r="H686" s="272"/>
      <c r="I686" s="272"/>
      <c r="J686" s="272"/>
      <c r="K686" s="272"/>
      <c r="L686" s="272"/>
      <c r="M686" s="272"/>
      <c r="N686" s="272"/>
      <c r="O686" s="272"/>
      <c r="P686" s="272"/>
      <c r="Q686" s="272"/>
      <c r="R686" s="272"/>
      <c r="S686" s="272"/>
      <c r="T686" s="272"/>
      <c r="U686" s="272"/>
      <c r="V686" s="272"/>
      <c r="W686" s="272"/>
      <c r="X686" s="272"/>
      <c r="Y686" s="272"/>
      <c r="Z686" s="272"/>
    </row>
    <row r="687" spans="1:26" ht="16.5" customHeight="1">
      <c r="A687" s="272"/>
      <c r="B687" s="272"/>
      <c r="C687" s="272"/>
      <c r="D687" s="272"/>
      <c r="E687" s="272"/>
      <c r="F687" s="272"/>
      <c r="G687" s="272"/>
      <c r="H687" s="272"/>
      <c r="I687" s="272"/>
      <c r="J687" s="272"/>
      <c r="K687" s="272"/>
      <c r="L687" s="272"/>
      <c r="M687" s="272"/>
      <c r="N687" s="272"/>
      <c r="O687" s="272"/>
      <c r="P687" s="272"/>
      <c r="Q687" s="272"/>
      <c r="R687" s="272"/>
      <c r="S687" s="272"/>
      <c r="T687" s="272"/>
      <c r="U687" s="272"/>
      <c r="V687" s="272"/>
      <c r="W687" s="272"/>
      <c r="X687" s="272"/>
      <c r="Y687" s="272"/>
      <c r="Z687" s="272"/>
    </row>
    <row r="688" spans="1:26" ht="16.5" customHeight="1">
      <c r="A688" s="272"/>
      <c r="B688" s="272"/>
      <c r="C688" s="272"/>
      <c r="D688" s="272"/>
      <c r="E688" s="272"/>
      <c r="F688" s="272"/>
      <c r="G688" s="272"/>
      <c r="H688" s="272"/>
      <c r="I688" s="272"/>
      <c r="J688" s="272"/>
      <c r="K688" s="272"/>
      <c r="L688" s="272"/>
      <c r="M688" s="272"/>
      <c r="N688" s="272"/>
      <c r="O688" s="272"/>
      <c r="P688" s="272"/>
      <c r="Q688" s="272"/>
      <c r="R688" s="272"/>
      <c r="S688" s="272"/>
      <c r="T688" s="272"/>
      <c r="U688" s="272"/>
      <c r="V688" s="272"/>
      <c r="W688" s="272"/>
      <c r="X688" s="272"/>
      <c r="Y688" s="272"/>
      <c r="Z688" s="272"/>
    </row>
    <row r="689" spans="1:26" ht="16.5" customHeight="1">
      <c r="A689" s="272"/>
      <c r="B689" s="272"/>
      <c r="C689" s="272"/>
      <c r="D689" s="272"/>
      <c r="E689" s="272"/>
      <c r="F689" s="272"/>
      <c r="G689" s="272"/>
      <c r="H689" s="272"/>
      <c r="I689" s="272"/>
      <c r="J689" s="272"/>
      <c r="K689" s="272"/>
      <c r="L689" s="272"/>
      <c r="M689" s="272"/>
      <c r="N689" s="272"/>
      <c r="O689" s="272"/>
      <c r="P689" s="272"/>
      <c r="Q689" s="272"/>
      <c r="R689" s="272"/>
      <c r="S689" s="272"/>
      <c r="T689" s="272"/>
      <c r="U689" s="272"/>
      <c r="V689" s="272"/>
      <c r="W689" s="272"/>
      <c r="X689" s="272"/>
      <c r="Y689" s="272"/>
      <c r="Z689" s="272"/>
    </row>
    <row r="690" spans="1:26" ht="16.5" customHeight="1">
      <c r="A690" s="272"/>
      <c r="B690" s="272"/>
      <c r="C690" s="272"/>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row>
    <row r="691" spans="1:26" ht="16.5" customHeight="1">
      <c r="A691" s="272"/>
      <c r="B691" s="272"/>
      <c r="C691" s="272"/>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row>
    <row r="692" spans="1:26" ht="16.5" customHeight="1">
      <c r="A692" s="272"/>
      <c r="B692" s="272"/>
      <c r="C692" s="272"/>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row>
    <row r="693" spans="1:26" ht="16.5" customHeight="1">
      <c r="A693" s="272"/>
      <c r="B693" s="272"/>
      <c r="C693" s="272"/>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row>
    <row r="694" spans="1:26" ht="16.5" customHeight="1">
      <c r="A694" s="272"/>
      <c r="B694" s="272"/>
      <c r="C694" s="272"/>
      <c r="D694" s="272"/>
      <c r="E694" s="272"/>
      <c r="F694" s="272"/>
      <c r="G694" s="272"/>
      <c r="H694" s="272"/>
      <c r="I694" s="272"/>
      <c r="J694" s="272"/>
      <c r="K694" s="272"/>
      <c r="L694" s="272"/>
      <c r="M694" s="272"/>
      <c r="N694" s="272"/>
      <c r="O694" s="272"/>
      <c r="P694" s="272"/>
      <c r="Q694" s="272"/>
      <c r="R694" s="272"/>
      <c r="S694" s="272"/>
      <c r="T694" s="272"/>
      <c r="U694" s="272"/>
      <c r="V694" s="272"/>
      <c r="W694" s="272"/>
      <c r="X694" s="272"/>
      <c r="Y694" s="272"/>
      <c r="Z694" s="272"/>
    </row>
    <row r="695" spans="1:26" ht="16.5" customHeight="1">
      <c r="A695" s="272"/>
      <c r="B695" s="272"/>
      <c r="C695" s="272"/>
      <c r="D695" s="272"/>
      <c r="E695" s="272"/>
      <c r="F695" s="272"/>
      <c r="G695" s="272"/>
      <c r="H695" s="272"/>
      <c r="I695" s="272"/>
      <c r="J695" s="272"/>
      <c r="K695" s="272"/>
      <c r="L695" s="272"/>
      <c r="M695" s="272"/>
      <c r="N695" s="272"/>
      <c r="O695" s="272"/>
      <c r="P695" s="272"/>
      <c r="Q695" s="272"/>
      <c r="R695" s="272"/>
      <c r="S695" s="272"/>
      <c r="T695" s="272"/>
      <c r="U695" s="272"/>
      <c r="V695" s="272"/>
      <c r="W695" s="272"/>
      <c r="X695" s="272"/>
      <c r="Y695" s="272"/>
      <c r="Z695" s="272"/>
    </row>
    <row r="696" spans="1:26" ht="16.5" customHeight="1">
      <c r="A696" s="272"/>
      <c r="B696" s="272"/>
      <c r="C696" s="272"/>
      <c r="D696" s="272"/>
      <c r="E696" s="272"/>
      <c r="F696" s="272"/>
      <c r="G696" s="272"/>
      <c r="H696" s="272"/>
      <c r="I696" s="272"/>
      <c r="J696" s="272"/>
      <c r="K696" s="272"/>
      <c r="L696" s="272"/>
      <c r="M696" s="272"/>
      <c r="N696" s="272"/>
      <c r="O696" s="272"/>
      <c r="P696" s="272"/>
      <c r="Q696" s="272"/>
      <c r="R696" s="272"/>
      <c r="S696" s="272"/>
      <c r="T696" s="272"/>
      <c r="U696" s="272"/>
      <c r="V696" s="272"/>
      <c r="W696" s="272"/>
      <c r="X696" s="272"/>
      <c r="Y696" s="272"/>
      <c r="Z696" s="272"/>
    </row>
    <row r="697" spans="1:26" ht="16.5" customHeight="1">
      <c r="A697" s="272"/>
      <c r="B697" s="272"/>
      <c r="C697" s="272"/>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row>
    <row r="698" spans="1:26" ht="16.5" customHeight="1">
      <c r="A698" s="272"/>
      <c r="B698" s="272"/>
      <c r="C698" s="272"/>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row>
    <row r="699" spans="1:26" ht="16.5" customHeight="1">
      <c r="A699" s="272"/>
      <c r="B699" s="272"/>
      <c r="C699" s="272"/>
      <c r="D699" s="272"/>
      <c r="E699" s="272"/>
      <c r="F699" s="272"/>
      <c r="G699" s="272"/>
      <c r="H699" s="272"/>
      <c r="I699" s="272"/>
      <c r="J699" s="272"/>
      <c r="K699" s="272"/>
      <c r="L699" s="272"/>
      <c r="M699" s="272"/>
      <c r="N699" s="272"/>
      <c r="O699" s="272"/>
      <c r="P699" s="272"/>
      <c r="Q699" s="272"/>
      <c r="R699" s="272"/>
      <c r="S699" s="272"/>
      <c r="T699" s="272"/>
      <c r="U699" s="272"/>
      <c r="V699" s="272"/>
      <c r="W699" s="272"/>
      <c r="X699" s="272"/>
      <c r="Y699" s="272"/>
      <c r="Z699" s="272"/>
    </row>
    <row r="700" spans="1:26" ht="16.5" customHeight="1">
      <c r="A700" s="272"/>
      <c r="B700" s="272"/>
      <c r="C700" s="272"/>
      <c r="D700" s="272"/>
      <c r="E700" s="272"/>
      <c r="F700" s="272"/>
      <c r="G700" s="272"/>
      <c r="H700" s="272"/>
      <c r="I700" s="272"/>
      <c r="J700" s="272"/>
      <c r="K700" s="272"/>
      <c r="L700" s="272"/>
      <c r="M700" s="272"/>
      <c r="N700" s="272"/>
      <c r="O700" s="272"/>
      <c r="P700" s="272"/>
      <c r="Q700" s="272"/>
      <c r="R700" s="272"/>
      <c r="S700" s="272"/>
      <c r="T700" s="272"/>
      <c r="U700" s="272"/>
      <c r="V700" s="272"/>
      <c r="W700" s="272"/>
      <c r="X700" s="272"/>
      <c r="Y700" s="272"/>
      <c r="Z700" s="272"/>
    </row>
    <row r="701" spans="1:26" ht="16.5" customHeight="1">
      <c r="A701" s="272"/>
      <c r="B701" s="272"/>
      <c r="C701" s="272"/>
      <c r="D701" s="272"/>
      <c r="E701" s="272"/>
      <c r="F701" s="272"/>
      <c r="G701" s="272"/>
      <c r="H701" s="272"/>
      <c r="I701" s="272"/>
      <c r="J701" s="272"/>
      <c r="K701" s="272"/>
      <c r="L701" s="272"/>
      <c r="M701" s="272"/>
      <c r="N701" s="272"/>
      <c r="O701" s="272"/>
      <c r="P701" s="272"/>
      <c r="Q701" s="272"/>
      <c r="R701" s="272"/>
      <c r="S701" s="272"/>
      <c r="T701" s="272"/>
      <c r="U701" s="272"/>
      <c r="V701" s="272"/>
      <c r="W701" s="272"/>
      <c r="X701" s="272"/>
      <c r="Y701" s="272"/>
      <c r="Z701" s="272"/>
    </row>
    <row r="702" spans="1:26" ht="16.5" customHeight="1">
      <c r="A702" s="272"/>
      <c r="B702" s="272"/>
      <c r="C702" s="272"/>
      <c r="D702" s="272"/>
      <c r="E702" s="272"/>
      <c r="F702" s="272"/>
      <c r="G702" s="272"/>
      <c r="H702" s="272"/>
      <c r="I702" s="272"/>
      <c r="J702" s="272"/>
      <c r="K702" s="272"/>
      <c r="L702" s="272"/>
      <c r="M702" s="272"/>
      <c r="N702" s="272"/>
      <c r="O702" s="272"/>
      <c r="P702" s="272"/>
      <c r="Q702" s="272"/>
      <c r="R702" s="272"/>
      <c r="S702" s="272"/>
      <c r="T702" s="272"/>
      <c r="U702" s="272"/>
      <c r="V702" s="272"/>
      <c r="W702" s="272"/>
      <c r="X702" s="272"/>
      <c r="Y702" s="272"/>
      <c r="Z702" s="272"/>
    </row>
    <row r="703" spans="1:26" ht="16.5" customHeight="1">
      <c r="A703" s="272"/>
      <c r="B703" s="272"/>
      <c r="C703" s="272"/>
      <c r="D703" s="272"/>
      <c r="E703" s="272"/>
      <c r="F703" s="272"/>
      <c r="G703" s="272"/>
      <c r="H703" s="272"/>
      <c r="I703" s="272"/>
      <c r="J703" s="272"/>
      <c r="K703" s="272"/>
      <c r="L703" s="272"/>
      <c r="M703" s="272"/>
      <c r="N703" s="272"/>
      <c r="O703" s="272"/>
      <c r="P703" s="272"/>
      <c r="Q703" s="272"/>
      <c r="R703" s="272"/>
      <c r="S703" s="272"/>
      <c r="T703" s="272"/>
      <c r="U703" s="272"/>
      <c r="V703" s="272"/>
      <c r="W703" s="272"/>
      <c r="X703" s="272"/>
      <c r="Y703" s="272"/>
      <c r="Z703" s="272"/>
    </row>
    <row r="704" spans="1:26" ht="16.5" customHeight="1">
      <c r="A704" s="272"/>
      <c r="B704" s="272"/>
      <c r="C704" s="272"/>
      <c r="D704" s="272"/>
      <c r="E704" s="272"/>
      <c r="F704" s="272"/>
      <c r="G704" s="272"/>
      <c r="H704" s="272"/>
      <c r="I704" s="272"/>
      <c r="J704" s="272"/>
      <c r="K704" s="272"/>
      <c r="L704" s="272"/>
      <c r="M704" s="272"/>
      <c r="N704" s="272"/>
      <c r="O704" s="272"/>
      <c r="P704" s="272"/>
      <c r="Q704" s="272"/>
      <c r="R704" s="272"/>
      <c r="S704" s="272"/>
      <c r="T704" s="272"/>
      <c r="U704" s="272"/>
      <c r="V704" s="272"/>
      <c r="W704" s="272"/>
      <c r="X704" s="272"/>
      <c r="Y704" s="272"/>
      <c r="Z704" s="272"/>
    </row>
    <row r="705" spans="1:26" ht="16.5" customHeight="1">
      <c r="A705" s="272"/>
      <c r="B705" s="272"/>
      <c r="C705" s="272"/>
      <c r="D705" s="272"/>
      <c r="E705" s="272"/>
      <c r="F705" s="272"/>
      <c r="G705" s="272"/>
      <c r="H705" s="272"/>
      <c r="I705" s="272"/>
      <c r="J705" s="272"/>
      <c r="K705" s="272"/>
      <c r="L705" s="272"/>
      <c r="M705" s="272"/>
      <c r="N705" s="272"/>
      <c r="O705" s="272"/>
      <c r="P705" s="272"/>
      <c r="Q705" s="272"/>
      <c r="R705" s="272"/>
      <c r="S705" s="272"/>
      <c r="T705" s="272"/>
      <c r="U705" s="272"/>
      <c r="V705" s="272"/>
      <c r="W705" s="272"/>
      <c r="X705" s="272"/>
      <c r="Y705" s="272"/>
      <c r="Z705" s="272"/>
    </row>
    <row r="706" spans="1:26" ht="16.5" customHeight="1">
      <c r="A706" s="272"/>
      <c r="B706" s="272"/>
      <c r="C706" s="272"/>
      <c r="D706" s="272"/>
      <c r="E706" s="272"/>
      <c r="F706" s="272"/>
      <c r="G706" s="272"/>
      <c r="H706" s="272"/>
      <c r="I706" s="272"/>
      <c r="J706" s="272"/>
      <c r="K706" s="272"/>
      <c r="L706" s="272"/>
      <c r="M706" s="272"/>
      <c r="N706" s="272"/>
      <c r="O706" s="272"/>
      <c r="P706" s="272"/>
      <c r="Q706" s="272"/>
      <c r="R706" s="272"/>
      <c r="S706" s="272"/>
      <c r="T706" s="272"/>
      <c r="U706" s="272"/>
      <c r="V706" s="272"/>
      <c r="W706" s="272"/>
      <c r="X706" s="272"/>
      <c r="Y706" s="272"/>
      <c r="Z706" s="272"/>
    </row>
    <row r="707" spans="1:26" ht="16.5" customHeight="1">
      <c r="A707" s="272"/>
      <c r="B707" s="272"/>
      <c r="C707" s="272"/>
      <c r="D707" s="272"/>
      <c r="E707" s="272"/>
      <c r="F707" s="272"/>
      <c r="G707" s="272"/>
      <c r="H707" s="272"/>
      <c r="I707" s="272"/>
      <c r="J707" s="272"/>
      <c r="K707" s="272"/>
      <c r="L707" s="272"/>
      <c r="M707" s="272"/>
      <c r="N707" s="272"/>
      <c r="O707" s="272"/>
      <c r="P707" s="272"/>
      <c r="Q707" s="272"/>
      <c r="R707" s="272"/>
      <c r="S707" s="272"/>
      <c r="T707" s="272"/>
      <c r="U707" s="272"/>
      <c r="V707" s="272"/>
      <c r="W707" s="272"/>
      <c r="X707" s="272"/>
      <c r="Y707" s="272"/>
      <c r="Z707" s="272"/>
    </row>
    <row r="708" spans="1:26" ht="16.5" customHeight="1">
      <c r="A708" s="272"/>
      <c r="B708" s="272"/>
      <c r="C708" s="272"/>
      <c r="D708" s="272"/>
      <c r="E708" s="272"/>
      <c r="F708" s="272"/>
      <c r="G708" s="272"/>
      <c r="H708" s="272"/>
      <c r="I708" s="272"/>
      <c r="J708" s="272"/>
      <c r="K708" s="272"/>
      <c r="L708" s="272"/>
      <c r="M708" s="272"/>
      <c r="N708" s="272"/>
      <c r="O708" s="272"/>
      <c r="P708" s="272"/>
      <c r="Q708" s="272"/>
      <c r="R708" s="272"/>
      <c r="S708" s="272"/>
      <c r="T708" s="272"/>
      <c r="U708" s="272"/>
      <c r="V708" s="272"/>
      <c r="W708" s="272"/>
      <c r="X708" s="272"/>
      <c r="Y708" s="272"/>
      <c r="Z708" s="272"/>
    </row>
    <row r="709" spans="1:26" ht="16.5" customHeight="1">
      <c r="A709" s="272"/>
      <c r="B709" s="272"/>
      <c r="C709" s="272"/>
      <c r="D709" s="272"/>
      <c r="E709" s="272"/>
      <c r="F709" s="272"/>
      <c r="G709" s="272"/>
      <c r="H709" s="272"/>
      <c r="I709" s="272"/>
      <c r="J709" s="272"/>
      <c r="K709" s="272"/>
      <c r="L709" s="272"/>
      <c r="M709" s="272"/>
      <c r="N709" s="272"/>
      <c r="O709" s="272"/>
      <c r="P709" s="272"/>
      <c r="Q709" s="272"/>
      <c r="R709" s="272"/>
      <c r="S709" s="272"/>
      <c r="T709" s="272"/>
      <c r="U709" s="272"/>
      <c r="V709" s="272"/>
      <c r="W709" s="272"/>
      <c r="X709" s="272"/>
      <c r="Y709" s="272"/>
      <c r="Z709" s="272"/>
    </row>
    <row r="710" spans="1:26" ht="16.5" customHeight="1">
      <c r="A710" s="272"/>
      <c r="B710" s="272"/>
      <c r="C710" s="272"/>
      <c r="D710" s="272"/>
      <c r="E710" s="272"/>
      <c r="F710" s="272"/>
      <c r="G710" s="272"/>
      <c r="H710" s="272"/>
      <c r="I710" s="272"/>
      <c r="J710" s="272"/>
      <c r="K710" s="272"/>
      <c r="L710" s="272"/>
      <c r="M710" s="272"/>
      <c r="N710" s="272"/>
      <c r="O710" s="272"/>
      <c r="P710" s="272"/>
      <c r="Q710" s="272"/>
      <c r="R710" s="272"/>
      <c r="S710" s="272"/>
      <c r="T710" s="272"/>
      <c r="U710" s="272"/>
      <c r="V710" s="272"/>
      <c r="W710" s="272"/>
      <c r="X710" s="272"/>
      <c r="Y710" s="272"/>
      <c r="Z710" s="272"/>
    </row>
    <row r="711" spans="1:26" ht="16.5" customHeight="1">
      <c r="A711" s="272"/>
      <c r="B711" s="272"/>
      <c r="C711" s="272"/>
      <c r="D711" s="272"/>
      <c r="E711" s="272"/>
      <c r="F711" s="272"/>
      <c r="G711" s="272"/>
      <c r="H711" s="272"/>
      <c r="I711" s="272"/>
      <c r="J711" s="272"/>
      <c r="K711" s="272"/>
      <c r="L711" s="272"/>
      <c r="M711" s="272"/>
      <c r="N711" s="272"/>
      <c r="O711" s="272"/>
      <c r="P711" s="272"/>
      <c r="Q711" s="272"/>
      <c r="R711" s="272"/>
      <c r="S711" s="272"/>
      <c r="T711" s="272"/>
      <c r="U711" s="272"/>
      <c r="V711" s="272"/>
      <c r="W711" s="272"/>
      <c r="X711" s="272"/>
      <c r="Y711" s="272"/>
      <c r="Z711" s="272"/>
    </row>
    <row r="712" spans="1:26" ht="16.5" customHeight="1">
      <c r="A712" s="272"/>
      <c r="B712" s="272"/>
      <c r="C712" s="272"/>
      <c r="D712" s="272"/>
      <c r="E712" s="272"/>
      <c r="F712" s="272"/>
      <c r="G712" s="272"/>
      <c r="H712" s="272"/>
      <c r="I712" s="272"/>
      <c r="J712" s="272"/>
      <c r="K712" s="272"/>
      <c r="L712" s="272"/>
      <c r="M712" s="272"/>
      <c r="N712" s="272"/>
      <c r="O712" s="272"/>
      <c r="P712" s="272"/>
      <c r="Q712" s="272"/>
      <c r="R712" s="272"/>
      <c r="S712" s="272"/>
      <c r="T712" s="272"/>
      <c r="U712" s="272"/>
      <c r="V712" s="272"/>
      <c r="W712" s="272"/>
      <c r="X712" s="272"/>
      <c r="Y712" s="272"/>
      <c r="Z712" s="272"/>
    </row>
    <row r="713" spans="1:26" ht="16.5" customHeight="1">
      <c r="A713" s="272"/>
      <c r="B713" s="272"/>
      <c r="C713" s="272"/>
      <c r="D713" s="272"/>
      <c r="E713" s="272"/>
      <c r="F713" s="272"/>
      <c r="G713" s="272"/>
      <c r="H713" s="272"/>
      <c r="I713" s="272"/>
      <c r="J713" s="272"/>
      <c r="K713" s="272"/>
      <c r="L713" s="272"/>
      <c r="M713" s="272"/>
      <c r="N713" s="272"/>
      <c r="O713" s="272"/>
      <c r="P713" s="272"/>
      <c r="Q713" s="272"/>
      <c r="R713" s="272"/>
      <c r="S713" s="272"/>
      <c r="T713" s="272"/>
      <c r="U713" s="272"/>
      <c r="V713" s="272"/>
      <c r="W713" s="272"/>
      <c r="X713" s="272"/>
      <c r="Y713" s="272"/>
      <c r="Z713" s="272"/>
    </row>
    <row r="714" spans="1:26" ht="16.5" customHeight="1">
      <c r="A714" s="272"/>
      <c r="B714" s="272"/>
      <c r="C714" s="272"/>
      <c r="D714" s="272"/>
      <c r="E714" s="272"/>
      <c r="F714" s="272"/>
      <c r="G714" s="272"/>
      <c r="H714" s="272"/>
      <c r="I714" s="272"/>
      <c r="J714" s="272"/>
      <c r="K714" s="272"/>
      <c r="L714" s="272"/>
      <c r="M714" s="272"/>
      <c r="N714" s="272"/>
      <c r="O714" s="272"/>
      <c r="P714" s="272"/>
      <c r="Q714" s="272"/>
      <c r="R714" s="272"/>
      <c r="S714" s="272"/>
      <c r="T714" s="272"/>
      <c r="U714" s="272"/>
      <c r="V714" s="272"/>
      <c r="W714" s="272"/>
      <c r="X714" s="272"/>
      <c r="Y714" s="272"/>
      <c r="Z714" s="272"/>
    </row>
    <row r="715" spans="1:26" ht="16.5" customHeight="1">
      <c r="A715" s="272"/>
      <c r="B715" s="272"/>
      <c r="C715" s="272"/>
      <c r="D715" s="272"/>
      <c r="E715" s="272"/>
      <c r="F715" s="272"/>
      <c r="G715" s="272"/>
      <c r="H715" s="272"/>
      <c r="I715" s="272"/>
      <c r="J715" s="272"/>
      <c r="K715" s="272"/>
      <c r="L715" s="272"/>
      <c r="M715" s="272"/>
      <c r="N715" s="272"/>
      <c r="O715" s="272"/>
      <c r="P715" s="272"/>
      <c r="Q715" s="272"/>
      <c r="R715" s="272"/>
      <c r="S715" s="272"/>
      <c r="T715" s="272"/>
      <c r="U715" s="272"/>
      <c r="V715" s="272"/>
      <c r="W715" s="272"/>
      <c r="X715" s="272"/>
      <c r="Y715" s="272"/>
      <c r="Z715" s="272"/>
    </row>
    <row r="716" spans="1:26" ht="16.5" customHeight="1">
      <c r="A716" s="272"/>
      <c r="B716" s="272"/>
      <c r="C716" s="272"/>
      <c r="D716" s="272"/>
      <c r="E716" s="272"/>
      <c r="F716" s="272"/>
      <c r="G716" s="272"/>
      <c r="H716" s="272"/>
      <c r="I716" s="272"/>
      <c r="J716" s="272"/>
      <c r="K716" s="272"/>
      <c r="L716" s="272"/>
      <c r="M716" s="272"/>
      <c r="N716" s="272"/>
      <c r="O716" s="272"/>
      <c r="P716" s="272"/>
      <c r="Q716" s="272"/>
      <c r="R716" s="272"/>
      <c r="S716" s="272"/>
      <c r="T716" s="272"/>
      <c r="U716" s="272"/>
      <c r="V716" s="272"/>
      <c r="W716" s="272"/>
      <c r="X716" s="272"/>
      <c r="Y716" s="272"/>
      <c r="Z716" s="272"/>
    </row>
    <row r="717" spans="1:26" ht="16.5" customHeight="1">
      <c r="A717" s="272"/>
      <c r="B717" s="272"/>
      <c r="C717" s="272"/>
      <c r="D717" s="272"/>
      <c r="E717" s="272"/>
      <c r="F717" s="272"/>
      <c r="G717" s="272"/>
      <c r="H717" s="272"/>
      <c r="I717" s="272"/>
      <c r="J717" s="272"/>
      <c r="K717" s="272"/>
      <c r="L717" s="272"/>
      <c r="M717" s="272"/>
      <c r="N717" s="272"/>
      <c r="O717" s="272"/>
      <c r="P717" s="272"/>
      <c r="Q717" s="272"/>
      <c r="R717" s="272"/>
      <c r="S717" s="272"/>
      <c r="T717" s="272"/>
      <c r="U717" s="272"/>
      <c r="V717" s="272"/>
      <c r="W717" s="272"/>
      <c r="X717" s="272"/>
      <c r="Y717" s="272"/>
      <c r="Z717" s="272"/>
    </row>
    <row r="718" spans="1:26" ht="16.5" customHeight="1">
      <c r="A718" s="272"/>
      <c r="B718" s="272"/>
      <c r="C718" s="272"/>
      <c r="D718" s="272"/>
      <c r="E718" s="272"/>
      <c r="F718" s="272"/>
      <c r="G718" s="272"/>
      <c r="H718" s="272"/>
      <c r="I718" s="272"/>
      <c r="J718" s="272"/>
      <c r="K718" s="272"/>
      <c r="L718" s="272"/>
      <c r="M718" s="272"/>
      <c r="N718" s="272"/>
      <c r="O718" s="272"/>
      <c r="P718" s="272"/>
      <c r="Q718" s="272"/>
      <c r="R718" s="272"/>
      <c r="S718" s="272"/>
      <c r="T718" s="272"/>
      <c r="U718" s="272"/>
      <c r="V718" s="272"/>
      <c r="W718" s="272"/>
      <c r="X718" s="272"/>
      <c r="Y718" s="272"/>
      <c r="Z718" s="272"/>
    </row>
    <row r="719" spans="1:26" ht="16.5" customHeight="1">
      <c r="A719" s="272"/>
      <c r="B719" s="272"/>
      <c r="C719" s="272"/>
      <c r="D719" s="272"/>
      <c r="E719" s="272"/>
      <c r="F719" s="272"/>
      <c r="G719" s="272"/>
      <c r="H719" s="272"/>
      <c r="I719" s="272"/>
      <c r="J719" s="272"/>
      <c r="K719" s="272"/>
      <c r="L719" s="272"/>
      <c r="M719" s="272"/>
      <c r="N719" s="272"/>
      <c r="O719" s="272"/>
      <c r="P719" s="272"/>
      <c r="Q719" s="272"/>
      <c r="R719" s="272"/>
      <c r="S719" s="272"/>
      <c r="T719" s="272"/>
      <c r="U719" s="272"/>
      <c r="V719" s="272"/>
      <c r="W719" s="272"/>
      <c r="X719" s="272"/>
      <c r="Y719" s="272"/>
      <c r="Z719" s="272"/>
    </row>
    <row r="720" spans="1:26" ht="16.5" customHeight="1">
      <c r="A720" s="272"/>
      <c r="B720" s="272"/>
      <c r="C720" s="272"/>
      <c r="D720" s="272"/>
      <c r="E720" s="272"/>
      <c r="F720" s="272"/>
      <c r="G720" s="272"/>
      <c r="H720" s="272"/>
      <c r="I720" s="272"/>
      <c r="J720" s="272"/>
      <c r="K720" s="272"/>
      <c r="L720" s="272"/>
      <c r="M720" s="272"/>
      <c r="N720" s="272"/>
      <c r="O720" s="272"/>
      <c r="P720" s="272"/>
      <c r="Q720" s="272"/>
      <c r="R720" s="272"/>
      <c r="S720" s="272"/>
      <c r="T720" s="272"/>
      <c r="U720" s="272"/>
      <c r="V720" s="272"/>
      <c r="W720" s="272"/>
      <c r="X720" s="272"/>
      <c r="Y720" s="272"/>
      <c r="Z720" s="272"/>
    </row>
    <row r="721" spans="1:26" ht="16.5" customHeight="1">
      <c r="A721" s="272"/>
      <c r="B721" s="272"/>
      <c r="C721" s="272"/>
      <c r="D721" s="272"/>
      <c r="E721" s="272"/>
      <c r="F721" s="272"/>
      <c r="G721" s="272"/>
      <c r="H721" s="272"/>
      <c r="I721" s="272"/>
      <c r="J721" s="272"/>
      <c r="K721" s="272"/>
      <c r="L721" s="272"/>
      <c r="M721" s="272"/>
      <c r="N721" s="272"/>
      <c r="O721" s="272"/>
      <c r="P721" s="272"/>
      <c r="Q721" s="272"/>
      <c r="R721" s="272"/>
      <c r="S721" s="272"/>
      <c r="T721" s="272"/>
      <c r="U721" s="272"/>
      <c r="V721" s="272"/>
      <c r="W721" s="272"/>
      <c r="X721" s="272"/>
      <c r="Y721" s="272"/>
      <c r="Z721" s="272"/>
    </row>
    <row r="722" spans="1:26" ht="16.5" customHeight="1">
      <c r="A722" s="272"/>
      <c r="B722" s="272"/>
      <c r="C722" s="272"/>
      <c r="D722" s="272"/>
      <c r="E722" s="272"/>
      <c r="F722" s="272"/>
      <c r="G722" s="272"/>
      <c r="H722" s="272"/>
      <c r="I722" s="272"/>
      <c r="J722" s="272"/>
      <c r="K722" s="272"/>
      <c r="L722" s="272"/>
      <c r="M722" s="272"/>
      <c r="N722" s="272"/>
      <c r="O722" s="272"/>
      <c r="P722" s="272"/>
      <c r="Q722" s="272"/>
      <c r="R722" s="272"/>
      <c r="S722" s="272"/>
      <c r="T722" s="272"/>
      <c r="U722" s="272"/>
      <c r="V722" s="272"/>
      <c r="W722" s="272"/>
      <c r="X722" s="272"/>
      <c r="Y722" s="272"/>
      <c r="Z722" s="272"/>
    </row>
    <row r="723" spans="1:26" ht="16.5" customHeight="1">
      <c r="A723" s="272"/>
      <c r="B723" s="272"/>
      <c r="C723" s="272"/>
      <c r="D723" s="272"/>
      <c r="E723" s="272"/>
      <c r="F723" s="272"/>
      <c r="G723" s="272"/>
      <c r="H723" s="272"/>
      <c r="I723" s="272"/>
      <c r="J723" s="272"/>
      <c r="K723" s="272"/>
      <c r="L723" s="272"/>
      <c r="M723" s="272"/>
      <c r="N723" s="272"/>
      <c r="O723" s="272"/>
      <c r="P723" s="272"/>
      <c r="Q723" s="272"/>
      <c r="R723" s="272"/>
      <c r="S723" s="272"/>
      <c r="T723" s="272"/>
      <c r="U723" s="272"/>
      <c r="V723" s="272"/>
      <c r="W723" s="272"/>
      <c r="X723" s="272"/>
      <c r="Y723" s="272"/>
      <c r="Z723" s="272"/>
    </row>
    <row r="724" spans="1:26" ht="16.5" customHeight="1">
      <c r="A724" s="272"/>
      <c r="B724" s="272"/>
      <c r="C724" s="272"/>
      <c r="D724" s="272"/>
      <c r="E724" s="272"/>
      <c r="F724" s="272"/>
      <c r="G724" s="272"/>
      <c r="H724" s="272"/>
      <c r="I724" s="272"/>
      <c r="J724" s="272"/>
      <c r="K724" s="272"/>
      <c r="L724" s="272"/>
      <c r="M724" s="272"/>
      <c r="N724" s="272"/>
      <c r="O724" s="272"/>
      <c r="P724" s="272"/>
      <c r="Q724" s="272"/>
      <c r="R724" s="272"/>
      <c r="S724" s="272"/>
      <c r="T724" s="272"/>
      <c r="U724" s="272"/>
      <c r="V724" s="272"/>
      <c r="W724" s="272"/>
      <c r="X724" s="272"/>
      <c r="Y724" s="272"/>
      <c r="Z724" s="272"/>
    </row>
    <row r="725" spans="1:26" ht="16.5" customHeight="1">
      <c r="A725" s="272"/>
      <c r="B725" s="272"/>
      <c r="C725" s="272"/>
      <c r="D725" s="272"/>
      <c r="E725" s="272"/>
      <c r="F725" s="272"/>
      <c r="G725" s="272"/>
      <c r="H725" s="272"/>
      <c r="I725" s="272"/>
      <c r="J725" s="272"/>
      <c r="K725" s="272"/>
      <c r="L725" s="272"/>
      <c r="M725" s="272"/>
      <c r="N725" s="272"/>
      <c r="O725" s="272"/>
      <c r="P725" s="272"/>
      <c r="Q725" s="272"/>
      <c r="R725" s="272"/>
      <c r="S725" s="272"/>
      <c r="T725" s="272"/>
      <c r="U725" s="272"/>
      <c r="V725" s="272"/>
      <c r="W725" s="272"/>
      <c r="X725" s="272"/>
      <c r="Y725" s="272"/>
      <c r="Z725" s="272"/>
    </row>
    <row r="726" spans="1:26" ht="16.5" customHeight="1">
      <c r="A726" s="272"/>
      <c r="B726" s="272"/>
      <c r="C726" s="272"/>
      <c r="D726" s="272"/>
      <c r="E726" s="272"/>
      <c r="F726" s="272"/>
      <c r="G726" s="272"/>
      <c r="H726" s="272"/>
      <c r="I726" s="272"/>
      <c r="J726" s="272"/>
      <c r="K726" s="272"/>
      <c r="L726" s="272"/>
      <c r="M726" s="272"/>
      <c r="N726" s="272"/>
      <c r="O726" s="272"/>
      <c r="P726" s="272"/>
      <c r="Q726" s="272"/>
      <c r="R726" s="272"/>
      <c r="S726" s="272"/>
      <c r="T726" s="272"/>
      <c r="U726" s="272"/>
      <c r="V726" s="272"/>
      <c r="W726" s="272"/>
      <c r="X726" s="272"/>
      <c r="Y726" s="272"/>
      <c r="Z726" s="272"/>
    </row>
    <row r="727" spans="1:26" ht="16.5" customHeight="1">
      <c r="A727" s="272"/>
      <c r="B727" s="272"/>
      <c r="C727" s="272"/>
      <c r="D727" s="272"/>
      <c r="E727" s="272"/>
      <c r="F727" s="272"/>
      <c r="G727" s="272"/>
      <c r="H727" s="272"/>
      <c r="I727" s="272"/>
      <c r="J727" s="272"/>
      <c r="K727" s="272"/>
      <c r="L727" s="272"/>
      <c r="M727" s="272"/>
      <c r="N727" s="272"/>
      <c r="O727" s="272"/>
      <c r="P727" s="272"/>
      <c r="Q727" s="272"/>
      <c r="R727" s="272"/>
      <c r="S727" s="272"/>
      <c r="T727" s="272"/>
      <c r="U727" s="272"/>
      <c r="V727" s="272"/>
      <c r="W727" s="272"/>
      <c r="X727" s="272"/>
      <c r="Y727" s="272"/>
      <c r="Z727" s="272"/>
    </row>
    <row r="728" spans="1:26" ht="16.5" customHeight="1">
      <c r="A728" s="272"/>
      <c r="B728" s="272"/>
      <c r="C728" s="272"/>
      <c r="D728" s="272"/>
      <c r="E728" s="272"/>
      <c r="F728" s="272"/>
      <c r="G728" s="272"/>
      <c r="H728" s="272"/>
      <c r="I728" s="272"/>
      <c r="J728" s="272"/>
      <c r="K728" s="272"/>
      <c r="L728" s="272"/>
      <c r="M728" s="272"/>
      <c r="N728" s="272"/>
      <c r="O728" s="272"/>
      <c r="P728" s="272"/>
      <c r="Q728" s="272"/>
      <c r="R728" s="272"/>
      <c r="S728" s="272"/>
      <c r="T728" s="272"/>
      <c r="U728" s="272"/>
      <c r="V728" s="272"/>
      <c r="W728" s="272"/>
      <c r="X728" s="272"/>
      <c r="Y728" s="272"/>
      <c r="Z728" s="272"/>
    </row>
    <row r="729" spans="1:26" ht="16.5" customHeight="1">
      <c r="A729" s="272"/>
      <c r="B729" s="272"/>
      <c r="C729" s="272"/>
      <c r="D729" s="272"/>
      <c r="E729" s="272"/>
      <c r="F729" s="272"/>
      <c r="G729" s="272"/>
      <c r="H729" s="272"/>
      <c r="I729" s="272"/>
      <c r="J729" s="272"/>
      <c r="K729" s="272"/>
      <c r="L729" s="272"/>
      <c r="M729" s="272"/>
      <c r="N729" s="272"/>
      <c r="O729" s="272"/>
      <c r="P729" s="272"/>
      <c r="Q729" s="272"/>
      <c r="R729" s="272"/>
      <c r="S729" s="272"/>
      <c r="T729" s="272"/>
      <c r="U729" s="272"/>
      <c r="V729" s="272"/>
      <c r="W729" s="272"/>
      <c r="X729" s="272"/>
      <c r="Y729" s="272"/>
      <c r="Z729" s="272"/>
    </row>
    <row r="730" spans="1:26" ht="16.5" customHeight="1">
      <c r="A730" s="272"/>
      <c r="B730" s="272"/>
      <c r="C730" s="272"/>
      <c r="D730" s="272"/>
      <c r="E730" s="272"/>
      <c r="F730" s="272"/>
      <c r="G730" s="272"/>
      <c r="H730" s="272"/>
      <c r="I730" s="272"/>
      <c r="J730" s="272"/>
      <c r="K730" s="272"/>
      <c r="L730" s="272"/>
      <c r="M730" s="272"/>
      <c r="N730" s="272"/>
      <c r="O730" s="272"/>
      <c r="P730" s="272"/>
      <c r="Q730" s="272"/>
      <c r="R730" s="272"/>
      <c r="S730" s="272"/>
      <c r="T730" s="272"/>
      <c r="U730" s="272"/>
      <c r="V730" s="272"/>
      <c r="W730" s="272"/>
      <c r="X730" s="272"/>
      <c r="Y730" s="272"/>
      <c r="Z730" s="272"/>
    </row>
    <row r="731" spans="1:26" ht="16.5" customHeight="1">
      <c r="A731" s="272"/>
      <c r="B731" s="272"/>
      <c r="C731" s="272"/>
      <c r="D731" s="272"/>
      <c r="E731" s="272"/>
      <c r="F731" s="272"/>
      <c r="G731" s="272"/>
      <c r="H731" s="272"/>
      <c r="I731" s="272"/>
      <c r="J731" s="272"/>
      <c r="K731" s="272"/>
      <c r="L731" s="272"/>
      <c r="M731" s="272"/>
      <c r="N731" s="272"/>
      <c r="O731" s="272"/>
      <c r="P731" s="272"/>
      <c r="Q731" s="272"/>
      <c r="R731" s="272"/>
      <c r="S731" s="272"/>
      <c r="T731" s="272"/>
      <c r="U731" s="272"/>
      <c r="V731" s="272"/>
      <c r="W731" s="272"/>
      <c r="X731" s="272"/>
      <c r="Y731" s="272"/>
      <c r="Z731" s="272"/>
    </row>
    <row r="732" spans="1:26" ht="16.5" customHeight="1">
      <c r="A732" s="272"/>
      <c r="B732" s="272"/>
      <c r="C732" s="272"/>
      <c r="D732" s="272"/>
      <c r="E732" s="272"/>
      <c r="F732" s="272"/>
      <c r="G732" s="272"/>
      <c r="H732" s="272"/>
      <c r="I732" s="272"/>
      <c r="J732" s="272"/>
      <c r="K732" s="272"/>
      <c r="L732" s="272"/>
      <c r="M732" s="272"/>
      <c r="N732" s="272"/>
      <c r="O732" s="272"/>
      <c r="P732" s="272"/>
      <c r="Q732" s="272"/>
      <c r="R732" s="272"/>
      <c r="S732" s="272"/>
      <c r="T732" s="272"/>
      <c r="U732" s="272"/>
      <c r="V732" s="272"/>
      <c r="W732" s="272"/>
      <c r="X732" s="272"/>
      <c r="Y732" s="272"/>
      <c r="Z732" s="272"/>
    </row>
    <row r="733" spans="1:26" ht="16.5" customHeight="1">
      <c r="A733" s="272"/>
      <c r="B733" s="272"/>
      <c r="C733" s="272"/>
      <c r="D733" s="272"/>
      <c r="E733" s="272"/>
      <c r="F733" s="272"/>
      <c r="G733" s="272"/>
      <c r="H733" s="272"/>
      <c r="I733" s="272"/>
      <c r="J733" s="272"/>
      <c r="K733" s="272"/>
      <c r="L733" s="272"/>
      <c r="M733" s="272"/>
      <c r="N733" s="272"/>
      <c r="O733" s="272"/>
      <c r="P733" s="272"/>
      <c r="Q733" s="272"/>
      <c r="R733" s="272"/>
      <c r="S733" s="272"/>
      <c r="T733" s="272"/>
      <c r="U733" s="272"/>
      <c r="V733" s="272"/>
      <c r="W733" s="272"/>
      <c r="X733" s="272"/>
      <c r="Y733" s="272"/>
      <c r="Z733" s="272"/>
    </row>
    <row r="734" spans="1:26" ht="16.5" customHeight="1">
      <c r="A734" s="272"/>
      <c r="B734" s="272"/>
      <c r="C734" s="272"/>
      <c r="D734" s="272"/>
      <c r="E734" s="272"/>
      <c r="F734" s="272"/>
      <c r="G734" s="272"/>
      <c r="H734" s="272"/>
      <c r="I734" s="272"/>
      <c r="J734" s="272"/>
      <c r="K734" s="272"/>
      <c r="L734" s="272"/>
      <c r="M734" s="272"/>
      <c r="N734" s="272"/>
      <c r="O734" s="272"/>
      <c r="P734" s="272"/>
      <c r="Q734" s="272"/>
      <c r="R734" s="272"/>
      <c r="S734" s="272"/>
      <c r="T734" s="272"/>
      <c r="U734" s="272"/>
      <c r="V734" s="272"/>
      <c r="W734" s="272"/>
      <c r="X734" s="272"/>
      <c r="Y734" s="272"/>
      <c r="Z734" s="272"/>
    </row>
    <row r="735" spans="1:26" ht="16.5" customHeight="1">
      <c r="A735" s="272"/>
      <c r="B735" s="272"/>
      <c r="C735" s="272"/>
      <c r="D735" s="272"/>
      <c r="E735" s="272"/>
      <c r="F735" s="272"/>
      <c r="G735" s="272"/>
      <c r="H735" s="272"/>
      <c r="I735" s="272"/>
      <c r="J735" s="272"/>
      <c r="K735" s="272"/>
      <c r="L735" s="272"/>
      <c r="M735" s="272"/>
      <c r="N735" s="272"/>
      <c r="O735" s="272"/>
      <c r="P735" s="272"/>
      <c r="Q735" s="272"/>
      <c r="R735" s="272"/>
      <c r="S735" s="272"/>
      <c r="T735" s="272"/>
      <c r="U735" s="272"/>
      <c r="V735" s="272"/>
      <c r="W735" s="272"/>
      <c r="X735" s="272"/>
      <c r="Y735" s="272"/>
      <c r="Z735" s="272"/>
    </row>
    <row r="736" spans="1:26" ht="16.5" customHeight="1">
      <c r="A736" s="272"/>
      <c r="B736" s="272"/>
      <c r="C736" s="272"/>
      <c r="D736" s="272"/>
      <c r="E736" s="272"/>
      <c r="F736" s="272"/>
      <c r="G736" s="272"/>
      <c r="H736" s="272"/>
      <c r="I736" s="272"/>
      <c r="J736" s="272"/>
      <c r="K736" s="272"/>
      <c r="L736" s="272"/>
      <c r="M736" s="272"/>
      <c r="N736" s="272"/>
      <c r="O736" s="272"/>
      <c r="P736" s="272"/>
      <c r="Q736" s="272"/>
      <c r="R736" s="272"/>
      <c r="S736" s="272"/>
      <c r="T736" s="272"/>
      <c r="U736" s="272"/>
      <c r="V736" s="272"/>
      <c r="W736" s="272"/>
      <c r="X736" s="272"/>
      <c r="Y736" s="272"/>
      <c r="Z736" s="272"/>
    </row>
    <row r="737" spans="1:26" ht="16.5" customHeight="1">
      <c r="A737" s="272"/>
      <c r="B737" s="272"/>
      <c r="C737" s="272"/>
      <c r="D737" s="272"/>
      <c r="E737" s="272"/>
      <c r="F737" s="272"/>
      <c r="G737" s="272"/>
      <c r="H737" s="272"/>
      <c r="I737" s="272"/>
      <c r="J737" s="272"/>
      <c r="K737" s="272"/>
      <c r="L737" s="272"/>
      <c r="M737" s="272"/>
      <c r="N737" s="272"/>
      <c r="O737" s="272"/>
      <c r="P737" s="272"/>
      <c r="Q737" s="272"/>
      <c r="R737" s="272"/>
      <c r="S737" s="272"/>
      <c r="T737" s="272"/>
      <c r="U737" s="272"/>
      <c r="V737" s="272"/>
      <c r="W737" s="272"/>
      <c r="X737" s="272"/>
      <c r="Y737" s="272"/>
      <c r="Z737" s="272"/>
    </row>
    <row r="738" spans="1:26" ht="16.5" customHeight="1">
      <c r="A738" s="272"/>
      <c r="B738" s="272"/>
      <c r="C738" s="272"/>
      <c r="D738" s="272"/>
      <c r="E738" s="272"/>
      <c r="F738" s="272"/>
      <c r="G738" s="272"/>
      <c r="H738" s="272"/>
      <c r="I738" s="272"/>
      <c r="J738" s="272"/>
      <c r="K738" s="272"/>
      <c r="L738" s="272"/>
      <c r="M738" s="272"/>
      <c r="N738" s="272"/>
      <c r="O738" s="272"/>
      <c r="P738" s="272"/>
      <c r="Q738" s="272"/>
      <c r="R738" s="272"/>
      <c r="S738" s="272"/>
      <c r="T738" s="272"/>
      <c r="U738" s="272"/>
      <c r="V738" s="272"/>
      <c r="W738" s="272"/>
      <c r="X738" s="272"/>
      <c r="Y738" s="272"/>
      <c r="Z738" s="272"/>
    </row>
    <row r="739" spans="1:26" ht="16.5" customHeight="1">
      <c r="A739" s="272"/>
      <c r="B739" s="272"/>
      <c r="C739" s="272"/>
      <c r="D739" s="272"/>
      <c r="E739" s="272"/>
      <c r="F739" s="272"/>
      <c r="G739" s="272"/>
      <c r="H739" s="272"/>
      <c r="I739" s="272"/>
      <c r="J739" s="272"/>
      <c r="K739" s="272"/>
      <c r="L739" s="272"/>
      <c r="M739" s="272"/>
      <c r="N739" s="272"/>
      <c r="O739" s="272"/>
      <c r="P739" s="272"/>
      <c r="Q739" s="272"/>
      <c r="R739" s="272"/>
      <c r="S739" s="272"/>
      <c r="T739" s="272"/>
      <c r="U739" s="272"/>
      <c r="V739" s="272"/>
      <c r="W739" s="272"/>
      <c r="X739" s="272"/>
      <c r="Y739" s="272"/>
      <c r="Z739" s="272"/>
    </row>
    <row r="740" spans="1:26" ht="16.5" customHeight="1">
      <c r="A740" s="272"/>
      <c r="B740" s="272"/>
      <c r="C740" s="272"/>
      <c r="D740" s="272"/>
      <c r="E740" s="272"/>
      <c r="F740" s="272"/>
      <c r="G740" s="272"/>
      <c r="H740" s="272"/>
      <c r="I740" s="272"/>
      <c r="J740" s="272"/>
      <c r="K740" s="272"/>
      <c r="L740" s="272"/>
      <c r="M740" s="272"/>
      <c r="N740" s="272"/>
      <c r="O740" s="272"/>
      <c r="P740" s="272"/>
      <c r="Q740" s="272"/>
      <c r="R740" s="272"/>
      <c r="S740" s="272"/>
      <c r="T740" s="272"/>
      <c r="U740" s="272"/>
      <c r="V740" s="272"/>
      <c r="W740" s="272"/>
      <c r="X740" s="272"/>
      <c r="Y740" s="272"/>
      <c r="Z740" s="272"/>
    </row>
    <row r="741" spans="1:26" ht="16.5" customHeight="1">
      <c r="A741" s="272"/>
      <c r="B741" s="272"/>
      <c r="C741" s="272"/>
      <c r="D741" s="272"/>
      <c r="E741" s="272"/>
      <c r="F741" s="272"/>
      <c r="G741" s="272"/>
      <c r="H741" s="272"/>
      <c r="I741" s="272"/>
      <c r="J741" s="272"/>
      <c r="K741" s="272"/>
      <c r="L741" s="272"/>
      <c r="M741" s="272"/>
      <c r="N741" s="272"/>
      <c r="O741" s="272"/>
      <c r="P741" s="272"/>
      <c r="Q741" s="272"/>
      <c r="R741" s="272"/>
      <c r="S741" s="272"/>
      <c r="T741" s="272"/>
      <c r="U741" s="272"/>
      <c r="V741" s="272"/>
      <c r="W741" s="272"/>
      <c r="X741" s="272"/>
      <c r="Y741" s="272"/>
      <c r="Z741" s="272"/>
    </row>
    <row r="742" spans="1:26" ht="16.5" customHeight="1">
      <c r="A742" s="272"/>
      <c r="B742" s="272"/>
      <c r="C742" s="272"/>
      <c r="D742" s="272"/>
      <c r="E742" s="272"/>
      <c r="F742" s="272"/>
      <c r="G742" s="272"/>
      <c r="H742" s="272"/>
      <c r="I742" s="272"/>
      <c r="J742" s="272"/>
      <c r="K742" s="272"/>
      <c r="L742" s="272"/>
      <c r="M742" s="272"/>
      <c r="N742" s="272"/>
      <c r="O742" s="272"/>
      <c r="P742" s="272"/>
      <c r="Q742" s="272"/>
      <c r="R742" s="272"/>
      <c r="S742" s="272"/>
      <c r="T742" s="272"/>
      <c r="U742" s="272"/>
      <c r="V742" s="272"/>
      <c r="W742" s="272"/>
      <c r="X742" s="272"/>
      <c r="Y742" s="272"/>
      <c r="Z742" s="272"/>
    </row>
    <row r="743" spans="1:26" ht="16.5" customHeight="1">
      <c r="A743" s="272"/>
      <c r="B743" s="272"/>
      <c r="C743" s="272"/>
      <c r="D743" s="272"/>
      <c r="E743" s="272"/>
      <c r="F743" s="272"/>
      <c r="G743" s="272"/>
      <c r="H743" s="272"/>
      <c r="I743" s="272"/>
      <c r="J743" s="272"/>
      <c r="K743" s="272"/>
      <c r="L743" s="272"/>
      <c r="M743" s="272"/>
      <c r="N743" s="272"/>
      <c r="O743" s="272"/>
      <c r="P743" s="272"/>
      <c r="Q743" s="272"/>
      <c r="R743" s="272"/>
      <c r="S743" s="272"/>
      <c r="T743" s="272"/>
      <c r="U743" s="272"/>
      <c r="V743" s="272"/>
      <c r="W743" s="272"/>
      <c r="X743" s="272"/>
      <c r="Y743" s="272"/>
      <c r="Z743" s="272"/>
    </row>
    <row r="744" spans="1:26" ht="16.5" customHeight="1">
      <c r="A744" s="272"/>
      <c r="B744" s="272"/>
      <c r="C744" s="272"/>
      <c r="D744" s="272"/>
      <c r="E744" s="272"/>
      <c r="F744" s="272"/>
      <c r="G744" s="272"/>
      <c r="H744" s="272"/>
      <c r="I744" s="272"/>
      <c r="J744" s="272"/>
      <c r="K744" s="272"/>
      <c r="L744" s="272"/>
      <c r="M744" s="272"/>
      <c r="N744" s="272"/>
      <c r="O744" s="272"/>
      <c r="P744" s="272"/>
      <c r="Q744" s="272"/>
      <c r="R744" s="272"/>
      <c r="S744" s="272"/>
      <c r="T744" s="272"/>
      <c r="U744" s="272"/>
      <c r="V744" s="272"/>
      <c r="W744" s="272"/>
      <c r="X744" s="272"/>
      <c r="Y744" s="272"/>
      <c r="Z744" s="272"/>
    </row>
    <row r="745" spans="1:26" ht="16.5" customHeight="1">
      <c r="A745" s="272"/>
      <c r="B745" s="272"/>
      <c r="C745" s="272"/>
      <c r="D745" s="272"/>
      <c r="E745" s="272"/>
      <c r="F745" s="272"/>
      <c r="G745" s="272"/>
      <c r="H745" s="272"/>
      <c r="I745" s="272"/>
      <c r="J745" s="272"/>
      <c r="K745" s="272"/>
      <c r="L745" s="272"/>
      <c r="M745" s="272"/>
      <c r="N745" s="272"/>
      <c r="O745" s="272"/>
      <c r="P745" s="272"/>
      <c r="Q745" s="272"/>
      <c r="R745" s="272"/>
      <c r="S745" s="272"/>
      <c r="T745" s="272"/>
      <c r="U745" s="272"/>
      <c r="V745" s="272"/>
      <c r="W745" s="272"/>
      <c r="X745" s="272"/>
      <c r="Y745" s="272"/>
      <c r="Z745" s="272"/>
    </row>
    <row r="746" spans="1:26" ht="16.5" customHeight="1">
      <c r="A746" s="272"/>
      <c r="B746" s="272"/>
      <c r="C746" s="272"/>
      <c r="D746" s="272"/>
      <c r="E746" s="272"/>
      <c r="F746" s="272"/>
      <c r="G746" s="272"/>
      <c r="H746" s="272"/>
      <c r="I746" s="272"/>
      <c r="J746" s="272"/>
      <c r="K746" s="272"/>
      <c r="L746" s="272"/>
      <c r="M746" s="272"/>
      <c r="N746" s="272"/>
      <c r="O746" s="272"/>
      <c r="P746" s="272"/>
      <c r="Q746" s="272"/>
      <c r="R746" s="272"/>
      <c r="S746" s="272"/>
      <c r="T746" s="272"/>
      <c r="U746" s="272"/>
      <c r="V746" s="272"/>
      <c r="W746" s="272"/>
      <c r="X746" s="272"/>
      <c r="Y746" s="272"/>
      <c r="Z746" s="272"/>
    </row>
    <row r="747" spans="1:26" ht="16.5" customHeight="1">
      <c r="A747" s="272"/>
      <c r="B747" s="272"/>
      <c r="C747" s="272"/>
      <c r="D747" s="272"/>
      <c r="E747" s="272"/>
      <c r="F747" s="272"/>
      <c r="G747" s="272"/>
      <c r="H747" s="272"/>
      <c r="I747" s="272"/>
      <c r="J747" s="272"/>
      <c r="K747" s="272"/>
      <c r="L747" s="272"/>
      <c r="M747" s="272"/>
      <c r="N747" s="272"/>
      <c r="O747" s="272"/>
      <c r="P747" s="272"/>
      <c r="Q747" s="272"/>
      <c r="R747" s="272"/>
      <c r="S747" s="272"/>
      <c r="T747" s="272"/>
      <c r="U747" s="272"/>
      <c r="V747" s="272"/>
      <c r="W747" s="272"/>
      <c r="X747" s="272"/>
      <c r="Y747" s="272"/>
      <c r="Z747" s="272"/>
    </row>
    <row r="748" spans="1:26" ht="16.5" customHeight="1">
      <c r="A748" s="272"/>
      <c r="B748" s="272"/>
      <c r="C748" s="272"/>
      <c r="D748" s="272"/>
      <c r="E748" s="272"/>
      <c r="F748" s="272"/>
      <c r="G748" s="272"/>
      <c r="H748" s="272"/>
      <c r="I748" s="272"/>
      <c r="J748" s="272"/>
      <c r="K748" s="272"/>
      <c r="L748" s="272"/>
      <c r="M748" s="272"/>
      <c r="N748" s="272"/>
      <c r="O748" s="272"/>
      <c r="P748" s="272"/>
      <c r="Q748" s="272"/>
      <c r="R748" s="272"/>
      <c r="S748" s="272"/>
      <c r="T748" s="272"/>
      <c r="U748" s="272"/>
      <c r="V748" s="272"/>
      <c r="W748" s="272"/>
      <c r="X748" s="272"/>
      <c r="Y748" s="272"/>
      <c r="Z748" s="272"/>
    </row>
    <row r="749" spans="1:26" ht="16.5" customHeight="1">
      <c r="A749" s="272"/>
      <c r="B749" s="272"/>
      <c r="C749" s="272"/>
      <c r="D749" s="272"/>
      <c r="E749" s="272"/>
      <c r="F749" s="272"/>
      <c r="G749" s="272"/>
      <c r="H749" s="272"/>
      <c r="I749" s="272"/>
      <c r="J749" s="272"/>
      <c r="K749" s="272"/>
      <c r="L749" s="272"/>
      <c r="M749" s="272"/>
      <c r="N749" s="272"/>
      <c r="O749" s="272"/>
      <c r="P749" s="272"/>
      <c r="Q749" s="272"/>
      <c r="R749" s="272"/>
      <c r="S749" s="272"/>
      <c r="T749" s="272"/>
      <c r="U749" s="272"/>
      <c r="V749" s="272"/>
      <c r="W749" s="272"/>
      <c r="X749" s="272"/>
      <c r="Y749" s="272"/>
      <c r="Z749" s="272"/>
    </row>
    <row r="750" spans="1:26" ht="16.5" customHeight="1">
      <c r="A750" s="272"/>
      <c r="B750" s="272"/>
      <c r="C750" s="272"/>
      <c r="D750" s="272"/>
      <c r="E750" s="272"/>
      <c r="F750" s="272"/>
      <c r="G750" s="272"/>
      <c r="H750" s="272"/>
      <c r="I750" s="272"/>
      <c r="J750" s="272"/>
      <c r="K750" s="272"/>
      <c r="L750" s="272"/>
      <c r="M750" s="272"/>
      <c r="N750" s="272"/>
      <c r="O750" s="272"/>
      <c r="P750" s="272"/>
      <c r="Q750" s="272"/>
      <c r="R750" s="272"/>
      <c r="S750" s="272"/>
      <c r="T750" s="272"/>
      <c r="U750" s="272"/>
      <c r="V750" s="272"/>
      <c r="W750" s="272"/>
      <c r="X750" s="272"/>
      <c r="Y750" s="272"/>
      <c r="Z750" s="272"/>
    </row>
    <row r="751" spans="1:26" ht="16.5" customHeight="1">
      <c r="A751" s="272"/>
      <c r="B751" s="272"/>
      <c r="C751" s="272"/>
      <c r="D751" s="272"/>
      <c r="E751" s="272"/>
      <c r="F751" s="272"/>
      <c r="G751" s="272"/>
      <c r="H751" s="272"/>
      <c r="I751" s="272"/>
      <c r="J751" s="272"/>
      <c r="K751" s="272"/>
      <c r="L751" s="272"/>
      <c r="M751" s="272"/>
      <c r="N751" s="272"/>
      <c r="O751" s="272"/>
      <c r="P751" s="272"/>
      <c r="Q751" s="272"/>
      <c r="R751" s="272"/>
      <c r="S751" s="272"/>
      <c r="T751" s="272"/>
      <c r="U751" s="272"/>
      <c r="V751" s="272"/>
      <c r="W751" s="272"/>
      <c r="X751" s="272"/>
      <c r="Y751" s="272"/>
      <c r="Z751" s="272"/>
    </row>
    <row r="752" spans="1:26" ht="16.5" customHeight="1">
      <c r="A752" s="272"/>
      <c r="B752" s="272"/>
      <c r="C752" s="272"/>
      <c r="D752" s="272"/>
      <c r="E752" s="272"/>
      <c r="F752" s="272"/>
      <c r="G752" s="272"/>
      <c r="H752" s="272"/>
      <c r="I752" s="272"/>
      <c r="J752" s="272"/>
      <c r="K752" s="272"/>
      <c r="L752" s="272"/>
      <c r="M752" s="272"/>
      <c r="N752" s="272"/>
      <c r="O752" s="272"/>
      <c r="P752" s="272"/>
      <c r="Q752" s="272"/>
      <c r="R752" s="272"/>
      <c r="S752" s="272"/>
      <c r="T752" s="272"/>
      <c r="U752" s="272"/>
      <c r="V752" s="272"/>
      <c r="W752" s="272"/>
      <c r="X752" s="272"/>
      <c r="Y752" s="272"/>
      <c r="Z752" s="272"/>
    </row>
    <row r="753" spans="1:26" ht="16.5" customHeight="1">
      <c r="A753" s="272"/>
      <c r="B753" s="272"/>
      <c r="C753" s="272"/>
      <c r="D753" s="272"/>
      <c r="E753" s="272"/>
      <c r="F753" s="272"/>
      <c r="G753" s="272"/>
      <c r="H753" s="272"/>
      <c r="I753" s="272"/>
      <c r="J753" s="272"/>
      <c r="K753" s="272"/>
      <c r="L753" s="272"/>
      <c r="M753" s="272"/>
      <c r="N753" s="272"/>
      <c r="O753" s="272"/>
      <c r="P753" s="272"/>
      <c r="Q753" s="272"/>
      <c r="R753" s="272"/>
      <c r="S753" s="272"/>
      <c r="T753" s="272"/>
      <c r="U753" s="272"/>
      <c r="V753" s="272"/>
      <c r="W753" s="272"/>
      <c r="X753" s="272"/>
      <c r="Y753" s="272"/>
      <c r="Z753" s="272"/>
    </row>
    <row r="754" spans="1:26" ht="16.5" customHeight="1">
      <c r="A754" s="272"/>
      <c r="B754" s="272"/>
      <c r="C754" s="272"/>
      <c r="D754" s="272"/>
      <c r="E754" s="272"/>
      <c r="F754" s="272"/>
      <c r="G754" s="272"/>
      <c r="H754" s="272"/>
      <c r="I754" s="272"/>
      <c r="J754" s="272"/>
      <c r="K754" s="272"/>
      <c r="L754" s="272"/>
      <c r="M754" s="272"/>
      <c r="N754" s="272"/>
      <c r="O754" s="272"/>
      <c r="P754" s="272"/>
      <c r="Q754" s="272"/>
      <c r="R754" s="272"/>
      <c r="S754" s="272"/>
      <c r="T754" s="272"/>
      <c r="U754" s="272"/>
      <c r="V754" s="272"/>
      <c r="W754" s="272"/>
      <c r="X754" s="272"/>
      <c r="Y754" s="272"/>
      <c r="Z754" s="272"/>
    </row>
    <row r="755" spans="1:26" ht="16.5" customHeight="1">
      <c r="A755" s="272"/>
      <c r="B755" s="272"/>
      <c r="C755" s="272"/>
      <c r="D755" s="272"/>
      <c r="E755" s="272"/>
      <c r="F755" s="272"/>
      <c r="G755" s="272"/>
      <c r="H755" s="272"/>
      <c r="I755" s="272"/>
      <c r="J755" s="272"/>
      <c r="K755" s="272"/>
      <c r="L755" s="272"/>
      <c r="M755" s="272"/>
      <c r="N755" s="272"/>
      <c r="O755" s="272"/>
      <c r="P755" s="272"/>
      <c r="Q755" s="272"/>
      <c r="R755" s="272"/>
      <c r="S755" s="272"/>
      <c r="T755" s="272"/>
      <c r="U755" s="272"/>
      <c r="V755" s="272"/>
      <c r="W755" s="272"/>
      <c r="X755" s="272"/>
      <c r="Y755" s="272"/>
      <c r="Z755" s="272"/>
    </row>
    <row r="756" spans="1:26" ht="16.5" customHeight="1">
      <c r="A756" s="272"/>
      <c r="B756" s="272"/>
      <c r="C756" s="272"/>
      <c r="D756" s="272"/>
      <c r="E756" s="272"/>
      <c r="F756" s="272"/>
      <c r="G756" s="272"/>
      <c r="H756" s="272"/>
      <c r="I756" s="272"/>
      <c r="J756" s="272"/>
      <c r="K756" s="272"/>
      <c r="L756" s="272"/>
      <c r="M756" s="272"/>
      <c r="N756" s="272"/>
      <c r="O756" s="272"/>
      <c r="P756" s="272"/>
      <c r="Q756" s="272"/>
      <c r="R756" s="272"/>
      <c r="S756" s="272"/>
      <c r="T756" s="272"/>
      <c r="U756" s="272"/>
      <c r="V756" s="272"/>
      <c r="W756" s="272"/>
      <c r="X756" s="272"/>
      <c r="Y756" s="272"/>
      <c r="Z756" s="272"/>
    </row>
    <row r="757" spans="1:26" ht="16.5" customHeight="1">
      <c r="A757" s="272"/>
      <c r="B757" s="272"/>
      <c r="C757" s="272"/>
      <c r="D757" s="272"/>
      <c r="E757" s="272"/>
      <c r="F757" s="272"/>
      <c r="G757" s="272"/>
      <c r="H757" s="272"/>
      <c r="I757" s="272"/>
      <c r="J757" s="272"/>
      <c r="K757" s="272"/>
      <c r="L757" s="272"/>
      <c r="M757" s="272"/>
      <c r="N757" s="272"/>
      <c r="O757" s="272"/>
      <c r="P757" s="272"/>
      <c r="Q757" s="272"/>
      <c r="R757" s="272"/>
      <c r="S757" s="272"/>
      <c r="T757" s="272"/>
      <c r="U757" s="272"/>
      <c r="V757" s="272"/>
      <c r="W757" s="272"/>
      <c r="X757" s="272"/>
      <c r="Y757" s="272"/>
      <c r="Z757" s="272"/>
    </row>
    <row r="758" spans="1:26" ht="16.5" customHeight="1">
      <c r="A758" s="272"/>
      <c r="B758" s="272"/>
      <c r="C758" s="272"/>
      <c r="D758" s="272"/>
      <c r="E758" s="272"/>
      <c r="F758" s="272"/>
      <c r="G758" s="272"/>
      <c r="H758" s="272"/>
      <c r="I758" s="272"/>
      <c r="J758" s="272"/>
      <c r="K758" s="272"/>
      <c r="L758" s="272"/>
      <c r="M758" s="272"/>
      <c r="N758" s="272"/>
      <c r="O758" s="272"/>
      <c r="P758" s="272"/>
      <c r="Q758" s="272"/>
      <c r="R758" s="272"/>
      <c r="S758" s="272"/>
      <c r="T758" s="272"/>
      <c r="U758" s="272"/>
      <c r="V758" s="272"/>
      <c r="W758" s="272"/>
      <c r="X758" s="272"/>
      <c r="Y758" s="272"/>
      <c r="Z758" s="272"/>
    </row>
    <row r="759" spans="1:26" ht="16.5" customHeight="1">
      <c r="A759" s="272"/>
      <c r="B759" s="272"/>
      <c r="C759" s="272"/>
      <c r="D759" s="272"/>
      <c r="E759" s="272"/>
      <c r="F759" s="272"/>
      <c r="G759" s="272"/>
      <c r="H759" s="272"/>
      <c r="I759" s="272"/>
      <c r="J759" s="272"/>
      <c r="K759" s="272"/>
      <c r="L759" s="272"/>
      <c r="M759" s="272"/>
      <c r="N759" s="272"/>
      <c r="O759" s="272"/>
      <c r="P759" s="272"/>
      <c r="Q759" s="272"/>
      <c r="R759" s="272"/>
      <c r="S759" s="272"/>
      <c r="T759" s="272"/>
      <c r="U759" s="272"/>
      <c r="V759" s="272"/>
      <c r="W759" s="272"/>
      <c r="X759" s="272"/>
      <c r="Y759" s="272"/>
      <c r="Z759" s="272"/>
    </row>
    <row r="760" spans="1:26" ht="16.5" customHeight="1">
      <c r="A760" s="272"/>
      <c r="B760" s="272"/>
      <c r="C760" s="272"/>
      <c r="D760" s="272"/>
      <c r="E760" s="272"/>
      <c r="F760" s="272"/>
      <c r="G760" s="272"/>
      <c r="H760" s="272"/>
      <c r="I760" s="272"/>
      <c r="J760" s="272"/>
      <c r="K760" s="272"/>
      <c r="L760" s="272"/>
      <c r="M760" s="272"/>
      <c r="N760" s="272"/>
      <c r="O760" s="272"/>
      <c r="P760" s="272"/>
      <c r="Q760" s="272"/>
      <c r="R760" s="272"/>
      <c r="S760" s="272"/>
      <c r="T760" s="272"/>
      <c r="U760" s="272"/>
      <c r="V760" s="272"/>
      <c r="W760" s="272"/>
      <c r="X760" s="272"/>
      <c r="Y760" s="272"/>
      <c r="Z760" s="272"/>
    </row>
    <row r="761" spans="1:26" ht="16.5" customHeight="1">
      <c r="A761" s="272"/>
      <c r="B761" s="272"/>
      <c r="C761" s="272"/>
      <c r="D761" s="272"/>
      <c r="E761" s="272"/>
      <c r="F761" s="272"/>
      <c r="G761" s="272"/>
      <c r="H761" s="272"/>
      <c r="I761" s="272"/>
      <c r="J761" s="272"/>
      <c r="K761" s="272"/>
      <c r="L761" s="272"/>
      <c r="M761" s="272"/>
      <c r="N761" s="272"/>
      <c r="O761" s="272"/>
      <c r="P761" s="272"/>
      <c r="Q761" s="272"/>
      <c r="R761" s="272"/>
      <c r="S761" s="272"/>
      <c r="T761" s="272"/>
      <c r="U761" s="272"/>
      <c r="V761" s="272"/>
      <c r="W761" s="272"/>
      <c r="X761" s="272"/>
      <c r="Y761" s="272"/>
      <c r="Z761" s="272"/>
    </row>
    <row r="762" spans="1:26" ht="16.5" customHeight="1">
      <c r="A762" s="272"/>
      <c r="B762" s="272"/>
      <c r="C762" s="272"/>
      <c r="D762" s="272"/>
      <c r="E762" s="272"/>
      <c r="F762" s="272"/>
      <c r="G762" s="272"/>
      <c r="H762" s="272"/>
      <c r="I762" s="272"/>
      <c r="J762" s="272"/>
      <c r="K762" s="272"/>
      <c r="L762" s="272"/>
      <c r="M762" s="272"/>
      <c r="N762" s="272"/>
      <c r="O762" s="272"/>
      <c r="P762" s="272"/>
      <c r="Q762" s="272"/>
      <c r="R762" s="272"/>
      <c r="S762" s="272"/>
      <c r="T762" s="272"/>
      <c r="U762" s="272"/>
      <c r="V762" s="272"/>
      <c r="W762" s="272"/>
      <c r="X762" s="272"/>
      <c r="Y762" s="272"/>
      <c r="Z762" s="272"/>
    </row>
    <row r="763" spans="1:26" ht="16.5" customHeight="1">
      <c r="A763" s="272"/>
      <c r="B763" s="272"/>
      <c r="C763" s="272"/>
      <c r="D763" s="272"/>
      <c r="E763" s="272"/>
      <c r="F763" s="272"/>
      <c r="G763" s="272"/>
      <c r="H763" s="272"/>
      <c r="I763" s="272"/>
      <c r="J763" s="272"/>
      <c r="K763" s="272"/>
      <c r="L763" s="272"/>
      <c r="M763" s="272"/>
      <c r="N763" s="272"/>
      <c r="O763" s="272"/>
      <c r="P763" s="272"/>
      <c r="Q763" s="272"/>
      <c r="R763" s="272"/>
      <c r="S763" s="272"/>
      <c r="T763" s="272"/>
      <c r="U763" s="272"/>
      <c r="V763" s="272"/>
      <c r="W763" s="272"/>
      <c r="X763" s="272"/>
      <c r="Y763" s="272"/>
      <c r="Z763" s="272"/>
    </row>
    <row r="764" spans="1:26" ht="16.5" customHeight="1">
      <c r="A764" s="272"/>
      <c r="B764" s="272"/>
      <c r="C764" s="272"/>
      <c r="D764" s="272"/>
      <c r="E764" s="272"/>
      <c r="F764" s="272"/>
      <c r="G764" s="272"/>
      <c r="H764" s="272"/>
      <c r="I764" s="272"/>
      <c r="J764" s="272"/>
      <c r="K764" s="272"/>
      <c r="L764" s="272"/>
      <c r="M764" s="272"/>
      <c r="N764" s="272"/>
      <c r="O764" s="272"/>
      <c r="P764" s="272"/>
      <c r="Q764" s="272"/>
      <c r="R764" s="272"/>
      <c r="S764" s="272"/>
      <c r="T764" s="272"/>
      <c r="U764" s="272"/>
      <c r="V764" s="272"/>
      <c r="W764" s="272"/>
      <c r="X764" s="272"/>
      <c r="Y764" s="272"/>
      <c r="Z764" s="272"/>
    </row>
    <row r="765" spans="1:26" ht="16.5" customHeight="1">
      <c r="A765" s="272"/>
      <c r="B765" s="272"/>
      <c r="C765" s="272"/>
      <c r="D765" s="272"/>
      <c r="E765" s="272"/>
      <c r="F765" s="272"/>
      <c r="G765" s="272"/>
      <c r="H765" s="272"/>
      <c r="I765" s="272"/>
      <c r="J765" s="272"/>
      <c r="K765" s="272"/>
      <c r="L765" s="272"/>
      <c r="M765" s="272"/>
      <c r="N765" s="272"/>
      <c r="O765" s="272"/>
      <c r="P765" s="272"/>
      <c r="Q765" s="272"/>
      <c r="R765" s="272"/>
      <c r="S765" s="272"/>
      <c r="T765" s="272"/>
      <c r="U765" s="272"/>
      <c r="V765" s="272"/>
      <c r="W765" s="272"/>
      <c r="X765" s="272"/>
      <c r="Y765" s="272"/>
      <c r="Z765" s="272"/>
    </row>
    <row r="766" spans="1:26" ht="16.5" customHeight="1">
      <c r="A766" s="272"/>
      <c r="B766" s="272"/>
      <c r="C766" s="272"/>
      <c r="D766" s="272"/>
      <c r="E766" s="272"/>
      <c r="F766" s="272"/>
      <c r="G766" s="272"/>
      <c r="H766" s="272"/>
      <c r="I766" s="272"/>
      <c r="J766" s="272"/>
      <c r="K766" s="272"/>
      <c r="L766" s="272"/>
      <c r="M766" s="272"/>
      <c r="N766" s="272"/>
      <c r="O766" s="272"/>
      <c r="P766" s="272"/>
      <c r="Q766" s="272"/>
      <c r="R766" s="272"/>
      <c r="S766" s="272"/>
      <c r="T766" s="272"/>
      <c r="U766" s="272"/>
      <c r="V766" s="272"/>
      <c r="W766" s="272"/>
      <c r="X766" s="272"/>
      <c r="Y766" s="272"/>
      <c r="Z766" s="272"/>
    </row>
    <row r="767" spans="1:26" ht="16.5" customHeight="1">
      <c r="A767" s="272"/>
      <c r="B767" s="272"/>
      <c r="C767" s="272"/>
      <c r="D767" s="272"/>
      <c r="E767" s="272"/>
      <c r="F767" s="272"/>
      <c r="G767" s="272"/>
      <c r="H767" s="272"/>
      <c r="I767" s="272"/>
      <c r="J767" s="272"/>
      <c r="K767" s="272"/>
      <c r="L767" s="272"/>
      <c r="M767" s="272"/>
      <c r="N767" s="272"/>
      <c r="O767" s="272"/>
      <c r="P767" s="272"/>
      <c r="Q767" s="272"/>
      <c r="R767" s="272"/>
      <c r="S767" s="272"/>
      <c r="T767" s="272"/>
      <c r="U767" s="272"/>
      <c r="V767" s="272"/>
      <c r="W767" s="272"/>
      <c r="X767" s="272"/>
      <c r="Y767" s="272"/>
      <c r="Z767" s="272"/>
    </row>
    <row r="768" spans="1:26" ht="16.5" customHeight="1">
      <c r="A768" s="272"/>
      <c r="B768" s="272"/>
      <c r="C768" s="272"/>
      <c r="D768" s="272"/>
      <c r="E768" s="272"/>
      <c r="F768" s="272"/>
      <c r="G768" s="272"/>
      <c r="H768" s="272"/>
      <c r="I768" s="272"/>
      <c r="J768" s="272"/>
      <c r="K768" s="272"/>
      <c r="L768" s="272"/>
      <c r="M768" s="272"/>
      <c r="N768" s="272"/>
      <c r="O768" s="272"/>
      <c r="P768" s="272"/>
      <c r="Q768" s="272"/>
      <c r="R768" s="272"/>
      <c r="S768" s="272"/>
      <c r="T768" s="272"/>
      <c r="U768" s="272"/>
      <c r="V768" s="272"/>
      <c r="W768" s="272"/>
      <c r="X768" s="272"/>
      <c r="Y768" s="272"/>
      <c r="Z768" s="272"/>
    </row>
    <row r="769" spans="1:26" ht="16.5" customHeight="1">
      <c r="A769" s="272"/>
      <c r="B769" s="272"/>
      <c r="C769" s="272"/>
      <c r="D769" s="272"/>
      <c r="E769" s="272"/>
      <c r="F769" s="272"/>
      <c r="G769" s="272"/>
      <c r="H769" s="272"/>
      <c r="I769" s="272"/>
      <c r="J769" s="272"/>
      <c r="K769" s="272"/>
      <c r="L769" s="272"/>
      <c r="M769" s="272"/>
      <c r="N769" s="272"/>
      <c r="O769" s="272"/>
      <c r="P769" s="272"/>
      <c r="Q769" s="272"/>
      <c r="R769" s="272"/>
      <c r="S769" s="272"/>
      <c r="T769" s="272"/>
      <c r="U769" s="272"/>
      <c r="V769" s="272"/>
      <c r="W769" s="272"/>
      <c r="X769" s="272"/>
      <c r="Y769" s="272"/>
      <c r="Z769" s="272"/>
    </row>
    <row r="770" spans="1:26" ht="16.5" customHeight="1">
      <c r="A770" s="272"/>
      <c r="B770" s="272"/>
      <c r="C770" s="272"/>
      <c r="D770" s="272"/>
      <c r="E770" s="272"/>
      <c r="F770" s="272"/>
      <c r="G770" s="272"/>
      <c r="H770" s="272"/>
      <c r="I770" s="272"/>
      <c r="J770" s="272"/>
      <c r="K770" s="272"/>
      <c r="L770" s="272"/>
      <c r="M770" s="272"/>
      <c r="N770" s="272"/>
      <c r="O770" s="272"/>
      <c r="P770" s="272"/>
      <c r="Q770" s="272"/>
      <c r="R770" s="272"/>
      <c r="S770" s="272"/>
      <c r="T770" s="272"/>
      <c r="U770" s="272"/>
      <c r="V770" s="272"/>
      <c r="W770" s="272"/>
      <c r="X770" s="272"/>
      <c r="Y770" s="272"/>
      <c r="Z770" s="272"/>
    </row>
    <row r="771" spans="1:26" ht="16.5" customHeight="1">
      <c r="A771" s="272"/>
      <c r="B771" s="272"/>
      <c r="C771" s="272"/>
      <c r="D771" s="272"/>
      <c r="E771" s="272"/>
      <c r="F771" s="272"/>
      <c r="G771" s="272"/>
      <c r="H771" s="272"/>
      <c r="I771" s="272"/>
      <c r="J771" s="272"/>
      <c r="K771" s="272"/>
      <c r="L771" s="272"/>
      <c r="M771" s="272"/>
      <c r="N771" s="272"/>
      <c r="O771" s="272"/>
      <c r="P771" s="272"/>
      <c r="Q771" s="272"/>
      <c r="R771" s="272"/>
      <c r="S771" s="272"/>
      <c r="T771" s="272"/>
      <c r="U771" s="272"/>
      <c r="V771" s="272"/>
      <c r="W771" s="272"/>
      <c r="X771" s="272"/>
      <c r="Y771" s="272"/>
      <c r="Z771" s="272"/>
    </row>
    <row r="772" spans="1:26" ht="16.5" customHeight="1">
      <c r="A772" s="272"/>
      <c r="B772" s="272"/>
      <c r="C772" s="272"/>
      <c r="D772" s="272"/>
      <c r="E772" s="272"/>
      <c r="F772" s="272"/>
      <c r="G772" s="272"/>
      <c r="H772" s="272"/>
      <c r="I772" s="272"/>
      <c r="J772" s="272"/>
      <c r="K772" s="272"/>
      <c r="L772" s="272"/>
      <c r="M772" s="272"/>
      <c r="N772" s="272"/>
      <c r="O772" s="272"/>
      <c r="P772" s="272"/>
      <c r="Q772" s="272"/>
      <c r="R772" s="272"/>
      <c r="S772" s="272"/>
      <c r="T772" s="272"/>
      <c r="U772" s="272"/>
      <c r="V772" s="272"/>
      <c r="W772" s="272"/>
      <c r="X772" s="272"/>
      <c r="Y772" s="272"/>
      <c r="Z772" s="272"/>
    </row>
    <row r="773" spans="1:26" ht="16.5" customHeight="1">
      <c r="A773" s="272"/>
      <c r="B773" s="272"/>
      <c r="C773" s="272"/>
      <c r="D773" s="272"/>
      <c r="E773" s="272"/>
      <c r="F773" s="272"/>
      <c r="G773" s="272"/>
      <c r="H773" s="272"/>
      <c r="I773" s="272"/>
      <c r="J773" s="272"/>
      <c r="K773" s="272"/>
      <c r="L773" s="272"/>
      <c r="M773" s="272"/>
      <c r="N773" s="272"/>
      <c r="O773" s="272"/>
      <c r="P773" s="272"/>
      <c r="Q773" s="272"/>
      <c r="R773" s="272"/>
      <c r="S773" s="272"/>
      <c r="T773" s="272"/>
      <c r="U773" s="272"/>
      <c r="V773" s="272"/>
      <c r="W773" s="272"/>
      <c r="X773" s="272"/>
      <c r="Y773" s="272"/>
      <c r="Z773" s="272"/>
    </row>
    <row r="774" spans="1:26" ht="16.5" customHeight="1">
      <c r="A774" s="272"/>
      <c r="B774" s="272"/>
      <c r="C774" s="272"/>
      <c r="D774" s="272"/>
      <c r="E774" s="272"/>
      <c r="F774" s="272"/>
      <c r="G774" s="272"/>
      <c r="H774" s="272"/>
      <c r="I774" s="272"/>
      <c r="J774" s="272"/>
      <c r="K774" s="272"/>
      <c r="L774" s="272"/>
      <c r="M774" s="272"/>
      <c r="N774" s="272"/>
      <c r="O774" s="272"/>
      <c r="P774" s="272"/>
      <c r="Q774" s="272"/>
      <c r="R774" s="272"/>
      <c r="S774" s="272"/>
      <c r="T774" s="272"/>
      <c r="U774" s="272"/>
      <c r="V774" s="272"/>
      <c r="W774" s="272"/>
      <c r="X774" s="272"/>
      <c r="Y774" s="272"/>
      <c r="Z774" s="272"/>
    </row>
    <row r="775" spans="1:26" ht="16.5" customHeight="1">
      <c r="A775" s="272"/>
      <c r="B775" s="272"/>
      <c r="C775" s="272"/>
      <c r="D775" s="272"/>
      <c r="E775" s="272"/>
      <c r="F775" s="272"/>
      <c r="G775" s="272"/>
      <c r="H775" s="272"/>
      <c r="I775" s="272"/>
      <c r="J775" s="272"/>
      <c r="K775" s="272"/>
      <c r="L775" s="272"/>
      <c r="M775" s="272"/>
      <c r="N775" s="272"/>
      <c r="O775" s="272"/>
      <c r="P775" s="272"/>
      <c r="Q775" s="272"/>
      <c r="R775" s="272"/>
      <c r="S775" s="272"/>
      <c r="T775" s="272"/>
      <c r="U775" s="272"/>
      <c r="V775" s="272"/>
      <c r="W775" s="272"/>
      <c r="X775" s="272"/>
      <c r="Y775" s="272"/>
      <c r="Z775" s="272"/>
    </row>
    <row r="776" spans="1:26" ht="16.5" customHeight="1">
      <c r="A776" s="272"/>
      <c r="B776" s="272"/>
      <c r="C776" s="272"/>
      <c r="D776" s="272"/>
      <c r="E776" s="272"/>
      <c r="F776" s="272"/>
      <c r="G776" s="272"/>
      <c r="H776" s="272"/>
      <c r="I776" s="272"/>
      <c r="J776" s="272"/>
      <c r="K776" s="272"/>
      <c r="L776" s="272"/>
      <c r="M776" s="272"/>
      <c r="N776" s="272"/>
      <c r="O776" s="272"/>
      <c r="P776" s="272"/>
      <c r="Q776" s="272"/>
      <c r="R776" s="272"/>
      <c r="S776" s="272"/>
      <c r="T776" s="272"/>
      <c r="U776" s="272"/>
      <c r="V776" s="272"/>
      <c r="W776" s="272"/>
      <c r="X776" s="272"/>
      <c r="Y776" s="272"/>
      <c r="Z776" s="272"/>
    </row>
    <row r="777" spans="1:26" ht="16.5" customHeight="1">
      <c r="A777" s="272"/>
      <c r="B777" s="272"/>
      <c r="C777" s="272"/>
      <c r="D777" s="272"/>
      <c r="E777" s="272"/>
      <c r="F777" s="272"/>
      <c r="G777" s="272"/>
      <c r="H777" s="272"/>
      <c r="I777" s="272"/>
      <c r="J777" s="272"/>
      <c r="K777" s="272"/>
      <c r="L777" s="272"/>
      <c r="M777" s="272"/>
      <c r="N777" s="272"/>
      <c r="O777" s="272"/>
      <c r="P777" s="272"/>
      <c r="Q777" s="272"/>
      <c r="R777" s="272"/>
      <c r="S777" s="272"/>
      <c r="T777" s="272"/>
      <c r="U777" s="272"/>
      <c r="V777" s="272"/>
      <c r="W777" s="272"/>
      <c r="X777" s="272"/>
      <c r="Y777" s="272"/>
      <c r="Z777" s="272"/>
    </row>
    <row r="778" spans="1:26" ht="16.5" customHeight="1">
      <c r="A778" s="272"/>
      <c r="B778" s="272"/>
      <c r="C778" s="272"/>
      <c r="D778" s="272"/>
      <c r="E778" s="272"/>
      <c r="F778" s="272"/>
      <c r="G778" s="272"/>
      <c r="H778" s="272"/>
      <c r="I778" s="272"/>
      <c r="J778" s="272"/>
      <c r="K778" s="272"/>
      <c r="L778" s="272"/>
      <c r="M778" s="272"/>
      <c r="N778" s="272"/>
      <c r="O778" s="272"/>
      <c r="P778" s="272"/>
      <c r="Q778" s="272"/>
      <c r="R778" s="272"/>
      <c r="S778" s="272"/>
      <c r="T778" s="272"/>
      <c r="U778" s="272"/>
      <c r="V778" s="272"/>
      <c r="W778" s="272"/>
      <c r="X778" s="272"/>
      <c r="Y778" s="272"/>
      <c r="Z778" s="272"/>
    </row>
    <row r="779" spans="1:26" ht="16.5" customHeight="1">
      <c r="A779" s="272"/>
      <c r="B779" s="272"/>
      <c r="C779" s="272"/>
      <c r="D779" s="272"/>
      <c r="E779" s="272"/>
      <c r="F779" s="272"/>
      <c r="G779" s="272"/>
      <c r="H779" s="272"/>
      <c r="I779" s="272"/>
      <c r="J779" s="272"/>
      <c r="K779" s="272"/>
      <c r="L779" s="272"/>
      <c r="M779" s="272"/>
      <c r="N779" s="272"/>
      <c r="O779" s="272"/>
      <c r="P779" s="272"/>
      <c r="Q779" s="272"/>
      <c r="R779" s="272"/>
      <c r="S779" s="272"/>
      <c r="T779" s="272"/>
      <c r="U779" s="272"/>
      <c r="V779" s="272"/>
      <c r="W779" s="272"/>
      <c r="X779" s="272"/>
      <c r="Y779" s="272"/>
      <c r="Z779" s="272"/>
    </row>
    <row r="780" spans="1:26" ht="16.5" customHeight="1">
      <c r="A780" s="272"/>
      <c r="B780" s="272"/>
      <c r="C780" s="272"/>
      <c r="D780" s="272"/>
      <c r="E780" s="272"/>
      <c r="F780" s="272"/>
      <c r="G780" s="272"/>
      <c r="H780" s="272"/>
      <c r="I780" s="272"/>
      <c r="J780" s="272"/>
      <c r="K780" s="272"/>
      <c r="L780" s="272"/>
      <c r="M780" s="272"/>
      <c r="N780" s="272"/>
      <c r="O780" s="272"/>
      <c r="P780" s="272"/>
      <c r="Q780" s="272"/>
      <c r="R780" s="272"/>
      <c r="S780" s="272"/>
      <c r="T780" s="272"/>
      <c r="U780" s="272"/>
      <c r="V780" s="272"/>
      <c r="W780" s="272"/>
      <c r="X780" s="272"/>
      <c r="Y780" s="272"/>
      <c r="Z780" s="272"/>
    </row>
    <row r="781" spans="1:26" ht="16.5" customHeight="1">
      <c r="A781" s="272"/>
      <c r="B781" s="272"/>
      <c r="C781" s="272"/>
      <c r="D781" s="272"/>
      <c r="E781" s="272"/>
      <c r="F781" s="272"/>
      <c r="G781" s="272"/>
      <c r="H781" s="272"/>
      <c r="I781" s="272"/>
      <c r="J781" s="272"/>
      <c r="K781" s="272"/>
      <c r="L781" s="272"/>
      <c r="M781" s="272"/>
      <c r="N781" s="272"/>
      <c r="O781" s="272"/>
      <c r="P781" s="272"/>
      <c r="Q781" s="272"/>
      <c r="R781" s="272"/>
      <c r="S781" s="272"/>
      <c r="T781" s="272"/>
      <c r="U781" s="272"/>
      <c r="V781" s="272"/>
      <c r="W781" s="272"/>
      <c r="X781" s="272"/>
      <c r="Y781" s="272"/>
      <c r="Z781" s="272"/>
    </row>
    <row r="782" spans="1:26" ht="16.5" customHeight="1">
      <c r="A782" s="272"/>
      <c r="B782" s="272"/>
      <c r="C782" s="272"/>
      <c r="D782" s="272"/>
      <c r="E782" s="272"/>
      <c r="F782" s="272"/>
      <c r="G782" s="272"/>
      <c r="H782" s="272"/>
      <c r="I782" s="272"/>
      <c r="J782" s="272"/>
      <c r="K782" s="272"/>
      <c r="L782" s="272"/>
      <c r="M782" s="272"/>
      <c r="N782" s="272"/>
      <c r="O782" s="272"/>
      <c r="P782" s="272"/>
      <c r="Q782" s="272"/>
      <c r="R782" s="272"/>
      <c r="S782" s="272"/>
      <c r="T782" s="272"/>
      <c r="U782" s="272"/>
      <c r="V782" s="272"/>
      <c r="W782" s="272"/>
      <c r="X782" s="272"/>
      <c r="Y782" s="272"/>
      <c r="Z782" s="272"/>
    </row>
    <row r="783" spans="1:26" ht="16.5" customHeight="1">
      <c r="A783" s="272"/>
      <c r="B783" s="272"/>
      <c r="C783" s="272"/>
      <c r="D783" s="272"/>
      <c r="E783" s="272"/>
      <c r="F783" s="272"/>
      <c r="G783" s="272"/>
      <c r="H783" s="272"/>
      <c r="I783" s="272"/>
      <c r="J783" s="272"/>
      <c r="K783" s="272"/>
      <c r="L783" s="272"/>
      <c r="M783" s="272"/>
      <c r="N783" s="272"/>
      <c r="O783" s="272"/>
      <c r="P783" s="272"/>
      <c r="Q783" s="272"/>
      <c r="R783" s="272"/>
      <c r="S783" s="272"/>
      <c r="T783" s="272"/>
      <c r="U783" s="272"/>
      <c r="V783" s="272"/>
      <c r="W783" s="272"/>
      <c r="X783" s="272"/>
      <c r="Y783" s="272"/>
      <c r="Z783" s="272"/>
    </row>
    <row r="784" spans="1:26" ht="16.5" customHeight="1">
      <c r="A784" s="272"/>
      <c r="B784" s="272"/>
      <c r="C784" s="272"/>
      <c r="D784" s="272"/>
      <c r="E784" s="272"/>
      <c r="F784" s="272"/>
      <c r="G784" s="272"/>
      <c r="H784" s="272"/>
      <c r="I784" s="272"/>
      <c r="J784" s="272"/>
      <c r="K784" s="272"/>
      <c r="L784" s="272"/>
      <c r="M784" s="272"/>
      <c r="N784" s="272"/>
      <c r="O784" s="272"/>
      <c r="P784" s="272"/>
      <c r="Q784" s="272"/>
      <c r="R784" s="272"/>
      <c r="S784" s="272"/>
      <c r="T784" s="272"/>
      <c r="U784" s="272"/>
      <c r="V784" s="272"/>
      <c r="W784" s="272"/>
      <c r="X784" s="272"/>
      <c r="Y784" s="272"/>
      <c r="Z784" s="272"/>
    </row>
    <row r="785" spans="1:26" ht="16.5" customHeight="1">
      <c r="A785" s="272"/>
      <c r="B785" s="272"/>
      <c r="C785" s="272"/>
      <c r="D785" s="272"/>
      <c r="E785" s="272"/>
      <c r="F785" s="272"/>
      <c r="G785" s="272"/>
      <c r="H785" s="272"/>
      <c r="I785" s="272"/>
      <c r="J785" s="272"/>
      <c r="K785" s="272"/>
      <c r="L785" s="272"/>
      <c r="M785" s="272"/>
      <c r="N785" s="272"/>
      <c r="O785" s="272"/>
      <c r="P785" s="272"/>
      <c r="Q785" s="272"/>
      <c r="R785" s="272"/>
      <c r="S785" s="272"/>
      <c r="T785" s="272"/>
      <c r="U785" s="272"/>
      <c r="V785" s="272"/>
      <c r="W785" s="272"/>
      <c r="X785" s="272"/>
      <c r="Y785" s="272"/>
      <c r="Z785" s="272"/>
    </row>
    <row r="786" spans="1:26" ht="16.5" customHeight="1">
      <c r="A786" s="272"/>
      <c r="B786" s="272"/>
      <c r="C786" s="272"/>
      <c r="D786" s="272"/>
      <c r="E786" s="272"/>
      <c r="F786" s="272"/>
      <c r="G786" s="272"/>
      <c r="H786" s="272"/>
      <c r="I786" s="272"/>
      <c r="J786" s="272"/>
      <c r="K786" s="272"/>
      <c r="L786" s="272"/>
      <c r="M786" s="272"/>
      <c r="N786" s="272"/>
      <c r="O786" s="272"/>
      <c r="P786" s="272"/>
      <c r="Q786" s="272"/>
      <c r="R786" s="272"/>
      <c r="S786" s="272"/>
      <c r="T786" s="272"/>
      <c r="U786" s="272"/>
      <c r="V786" s="272"/>
      <c r="W786" s="272"/>
      <c r="X786" s="272"/>
      <c r="Y786" s="272"/>
      <c r="Z786" s="272"/>
    </row>
    <row r="787" spans="1:26" ht="16.5" customHeight="1">
      <c r="A787" s="272"/>
      <c r="B787" s="272"/>
      <c r="C787" s="272"/>
      <c r="D787" s="272"/>
      <c r="E787" s="272"/>
      <c r="F787" s="272"/>
      <c r="G787" s="272"/>
      <c r="H787" s="272"/>
      <c r="I787" s="272"/>
      <c r="J787" s="272"/>
      <c r="K787" s="272"/>
      <c r="L787" s="272"/>
      <c r="M787" s="272"/>
      <c r="N787" s="272"/>
      <c r="O787" s="272"/>
      <c r="P787" s="272"/>
      <c r="Q787" s="272"/>
      <c r="R787" s="272"/>
      <c r="S787" s="272"/>
      <c r="T787" s="272"/>
      <c r="U787" s="272"/>
      <c r="V787" s="272"/>
      <c r="W787" s="272"/>
      <c r="X787" s="272"/>
      <c r="Y787" s="272"/>
      <c r="Z787" s="272"/>
    </row>
    <row r="788" spans="1:26" ht="16.5" customHeight="1">
      <c r="A788" s="272"/>
      <c r="B788" s="272"/>
      <c r="C788" s="272"/>
      <c r="D788" s="272"/>
      <c r="E788" s="272"/>
      <c r="F788" s="272"/>
      <c r="G788" s="272"/>
      <c r="H788" s="272"/>
      <c r="I788" s="272"/>
      <c r="J788" s="272"/>
      <c r="K788" s="272"/>
      <c r="L788" s="272"/>
      <c r="M788" s="272"/>
      <c r="N788" s="272"/>
      <c r="O788" s="272"/>
      <c r="P788" s="272"/>
      <c r="Q788" s="272"/>
      <c r="R788" s="272"/>
      <c r="S788" s="272"/>
      <c r="T788" s="272"/>
      <c r="U788" s="272"/>
      <c r="V788" s="272"/>
      <c r="W788" s="272"/>
      <c r="X788" s="272"/>
      <c r="Y788" s="272"/>
      <c r="Z788" s="272"/>
    </row>
    <row r="789" spans="1:26" ht="16.5" customHeight="1">
      <c r="A789" s="272"/>
      <c r="B789" s="272"/>
      <c r="C789" s="272"/>
      <c r="D789" s="272"/>
      <c r="E789" s="272"/>
      <c r="F789" s="272"/>
      <c r="G789" s="272"/>
      <c r="H789" s="272"/>
      <c r="I789" s="272"/>
      <c r="J789" s="272"/>
      <c r="K789" s="272"/>
      <c r="L789" s="272"/>
      <c r="M789" s="272"/>
      <c r="N789" s="272"/>
      <c r="O789" s="272"/>
      <c r="P789" s="272"/>
      <c r="Q789" s="272"/>
      <c r="R789" s="272"/>
      <c r="S789" s="272"/>
      <c r="T789" s="272"/>
      <c r="U789" s="272"/>
      <c r="V789" s="272"/>
      <c r="W789" s="272"/>
      <c r="X789" s="272"/>
      <c r="Y789" s="272"/>
      <c r="Z789" s="272"/>
    </row>
    <row r="790" spans="1:26" ht="16.5" customHeight="1">
      <c r="A790" s="272"/>
      <c r="B790" s="272"/>
      <c r="C790" s="272"/>
      <c r="D790" s="272"/>
      <c r="E790" s="272"/>
      <c r="F790" s="272"/>
      <c r="G790" s="272"/>
      <c r="H790" s="272"/>
      <c r="I790" s="272"/>
      <c r="J790" s="272"/>
      <c r="K790" s="272"/>
      <c r="L790" s="272"/>
      <c r="M790" s="272"/>
      <c r="N790" s="272"/>
      <c r="O790" s="272"/>
      <c r="P790" s="272"/>
      <c r="Q790" s="272"/>
      <c r="R790" s="272"/>
      <c r="S790" s="272"/>
      <c r="T790" s="272"/>
      <c r="U790" s="272"/>
      <c r="V790" s="272"/>
      <c r="W790" s="272"/>
      <c r="X790" s="272"/>
      <c r="Y790" s="272"/>
      <c r="Z790" s="272"/>
    </row>
    <row r="791" spans="1:26" ht="16.5" customHeight="1">
      <c r="A791" s="272"/>
      <c r="B791" s="272"/>
      <c r="C791" s="272"/>
      <c r="D791" s="272"/>
      <c r="E791" s="272"/>
      <c r="F791" s="272"/>
      <c r="G791" s="272"/>
      <c r="H791" s="272"/>
      <c r="I791" s="272"/>
      <c r="J791" s="272"/>
      <c r="K791" s="272"/>
      <c r="L791" s="272"/>
      <c r="M791" s="272"/>
      <c r="N791" s="272"/>
      <c r="O791" s="272"/>
      <c r="P791" s="272"/>
      <c r="Q791" s="272"/>
      <c r="R791" s="272"/>
      <c r="S791" s="272"/>
      <c r="T791" s="272"/>
      <c r="U791" s="272"/>
      <c r="V791" s="272"/>
      <c r="W791" s="272"/>
      <c r="X791" s="272"/>
      <c r="Y791" s="272"/>
      <c r="Z791" s="272"/>
    </row>
    <row r="792" spans="1:26" ht="16.5" customHeight="1">
      <c r="A792" s="272"/>
      <c r="B792" s="272"/>
      <c r="C792" s="272"/>
      <c r="D792" s="272"/>
      <c r="E792" s="272"/>
      <c r="F792" s="272"/>
      <c r="G792" s="272"/>
      <c r="H792" s="272"/>
      <c r="I792" s="272"/>
      <c r="J792" s="272"/>
      <c r="K792" s="272"/>
      <c r="L792" s="272"/>
      <c r="M792" s="272"/>
      <c r="N792" s="272"/>
      <c r="O792" s="272"/>
      <c r="P792" s="272"/>
      <c r="Q792" s="272"/>
      <c r="R792" s="272"/>
      <c r="S792" s="272"/>
      <c r="T792" s="272"/>
      <c r="U792" s="272"/>
      <c r="V792" s="272"/>
      <c r="W792" s="272"/>
      <c r="X792" s="272"/>
      <c r="Y792" s="272"/>
      <c r="Z792" s="272"/>
    </row>
    <row r="793" spans="1:26" ht="16.5" customHeight="1">
      <c r="A793" s="272"/>
      <c r="B793" s="272"/>
      <c r="C793" s="272"/>
      <c r="D793" s="272"/>
      <c r="E793" s="272"/>
      <c r="F793" s="272"/>
      <c r="G793" s="272"/>
      <c r="H793" s="272"/>
      <c r="I793" s="272"/>
      <c r="J793" s="272"/>
      <c r="K793" s="272"/>
      <c r="L793" s="272"/>
      <c r="M793" s="272"/>
      <c r="N793" s="272"/>
      <c r="O793" s="272"/>
      <c r="P793" s="272"/>
      <c r="Q793" s="272"/>
      <c r="R793" s="272"/>
      <c r="S793" s="272"/>
      <c r="T793" s="272"/>
      <c r="U793" s="272"/>
      <c r="V793" s="272"/>
      <c r="W793" s="272"/>
      <c r="X793" s="272"/>
      <c r="Y793" s="272"/>
      <c r="Z793" s="272"/>
    </row>
    <row r="794" spans="1:26" ht="16.5" customHeight="1">
      <c r="A794" s="272"/>
      <c r="B794" s="272"/>
      <c r="C794" s="272"/>
      <c r="D794" s="272"/>
      <c r="E794" s="272"/>
      <c r="F794" s="272"/>
      <c r="G794" s="272"/>
      <c r="H794" s="272"/>
      <c r="I794" s="272"/>
      <c r="J794" s="272"/>
      <c r="K794" s="272"/>
      <c r="L794" s="272"/>
      <c r="M794" s="272"/>
      <c r="N794" s="272"/>
      <c r="O794" s="272"/>
      <c r="P794" s="272"/>
      <c r="Q794" s="272"/>
      <c r="R794" s="272"/>
      <c r="S794" s="272"/>
      <c r="T794" s="272"/>
      <c r="U794" s="272"/>
      <c r="V794" s="272"/>
      <c r="W794" s="272"/>
      <c r="X794" s="272"/>
      <c r="Y794" s="272"/>
      <c r="Z794" s="272"/>
    </row>
    <row r="795" spans="1:26" ht="16.5" customHeight="1">
      <c r="A795" s="272"/>
      <c r="B795" s="272"/>
      <c r="C795" s="272"/>
      <c r="D795" s="272"/>
      <c r="E795" s="272"/>
      <c r="F795" s="272"/>
      <c r="G795" s="272"/>
      <c r="H795" s="272"/>
      <c r="I795" s="272"/>
      <c r="J795" s="272"/>
      <c r="K795" s="272"/>
      <c r="L795" s="272"/>
      <c r="M795" s="272"/>
      <c r="N795" s="272"/>
      <c r="O795" s="272"/>
      <c r="P795" s="272"/>
      <c r="Q795" s="272"/>
      <c r="R795" s="272"/>
      <c r="S795" s="272"/>
      <c r="T795" s="272"/>
      <c r="U795" s="272"/>
      <c r="V795" s="272"/>
      <c r="W795" s="272"/>
      <c r="X795" s="272"/>
      <c r="Y795" s="272"/>
      <c r="Z795" s="272"/>
    </row>
    <row r="796" spans="1:26" ht="16.5" customHeight="1">
      <c r="A796" s="272"/>
      <c r="B796" s="272"/>
      <c r="C796" s="272"/>
      <c r="D796" s="272"/>
      <c r="E796" s="272"/>
      <c r="F796" s="272"/>
      <c r="G796" s="272"/>
      <c r="H796" s="272"/>
      <c r="I796" s="272"/>
      <c r="J796" s="272"/>
      <c r="K796" s="272"/>
      <c r="L796" s="272"/>
      <c r="M796" s="272"/>
      <c r="N796" s="272"/>
      <c r="O796" s="272"/>
      <c r="P796" s="272"/>
      <c r="Q796" s="272"/>
      <c r="R796" s="272"/>
      <c r="S796" s="272"/>
      <c r="T796" s="272"/>
      <c r="U796" s="272"/>
      <c r="V796" s="272"/>
      <c r="W796" s="272"/>
      <c r="X796" s="272"/>
      <c r="Y796" s="272"/>
      <c r="Z796" s="272"/>
    </row>
    <row r="797" spans="1:26" ht="16.5" customHeight="1">
      <c r="A797" s="272"/>
      <c r="B797" s="272"/>
      <c r="C797" s="272"/>
      <c r="D797" s="272"/>
      <c r="E797" s="272"/>
      <c r="F797" s="272"/>
      <c r="G797" s="272"/>
      <c r="H797" s="272"/>
      <c r="I797" s="272"/>
      <c r="J797" s="272"/>
      <c r="K797" s="272"/>
      <c r="L797" s="272"/>
      <c r="M797" s="272"/>
      <c r="N797" s="272"/>
      <c r="O797" s="272"/>
      <c r="P797" s="272"/>
      <c r="Q797" s="272"/>
      <c r="R797" s="272"/>
      <c r="S797" s="272"/>
      <c r="T797" s="272"/>
      <c r="U797" s="272"/>
      <c r="V797" s="272"/>
      <c r="W797" s="272"/>
      <c r="X797" s="272"/>
      <c r="Y797" s="272"/>
      <c r="Z797" s="272"/>
    </row>
    <row r="798" spans="1:26" ht="16.5" customHeight="1">
      <c r="A798" s="272"/>
      <c r="B798" s="272"/>
      <c r="C798" s="272"/>
      <c r="D798" s="272"/>
      <c r="E798" s="272"/>
      <c r="F798" s="272"/>
      <c r="G798" s="272"/>
      <c r="H798" s="272"/>
      <c r="I798" s="272"/>
      <c r="J798" s="272"/>
      <c r="K798" s="272"/>
      <c r="L798" s="272"/>
      <c r="M798" s="272"/>
      <c r="N798" s="272"/>
      <c r="O798" s="272"/>
      <c r="P798" s="272"/>
      <c r="Q798" s="272"/>
      <c r="R798" s="272"/>
      <c r="S798" s="272"/>
      <c r="T798" s="272"/>
      <c r="U798" s="272"/>
      <c r="V798" s="272"/>
      <c r="W798" s="272"/>
      <c r="X798" s="272"/>
      <c r="Y798" s="272"/>
      <c r="Z798" s="272"/>
    </row>
    <row r="799" spans="1:26" ht="16.5" customHeight="1">
      <c r="A799" s="272"/>
      <c r="B799" s="272"/>
      <c r="C799" s="272"/>
      <c r="D799" s="272"/>
      <c r="E799" s="272"/>
      <c r="F799" s="272"/>
      <c r="G799" s="272"/>
      <c r="H799" s="272"/>
      <c r="I799" s="272"/>
      <c r="J799" s="272"/>
      <c r="K799" s="272"/>
      <c r="L799" s="272"/>
      <c r="M799" s="272"/>
      <c r="N799" s="272"/>
      <c r="O799" s="272"/>
      <c r="P799" s="272"/>
      <c r="Q799" s="272"/>
      <c r="R799" s="272"/>
      <c r="S799" s="272"/>
      <c r="T799" s="272"/>
      <c r="U799" s="272"/>
      <c r="V799" s="272"/>
      <c r="W799" s="272"/>
      <c r="X799" s="272"/>
      <c r="Y799" s="272"/>
      <c r="Z799" s="272"/>
    </row>
    <row r="800" spans="1:26" ht="16.5" customHeight="1">
      <c r="A800" s="272"/>
      <c r="B800" s="272"/>
      <c r="C800" s="272"/>
      <c r="D800" s="272"/>
      <c r="E800" s="272"/>
      <c r="F800" s="272"/>
      <c r="G800" s="272"/>
      <c r="H800" s="272"/>
      <c r="I800" s="272"/>
      <c r="J800" s="272"/>
      <c r="K800" s="272"/>
      <c r="L800" s="272"/>
      <c r="M800" s="272"/>
      <c r="N800" s="272"/>
      <c r="O800" s="272"/>
      <c r="P800" s="272"/>
      <c r="Q800" s="272"/>
      <c r="R800" s="272"/>
      <c r="S800" s="272"/>
      <c r="T800" s="272"/>
      <c r="U800" s="272"/>
      <c r="V800" s="272"/>
      <c r="W800" s="272"/>
      <c r="X800" s="272"/>
      <c r="Y800" s="272"/>
      <c r="Z800" s="272"/>
    </row>
    <row r="801" spans="1:26" ht="16.5" customHeight="1">
      <c r="A801" s="272"/>
      <c r="B801" s="272"/>
      <c r="C801" s="272"/>
      <c r="D801" s="272"/>
      <c r="E801" s="272"/>
      <c r="F801" s="272"/>
      <c r="G801" s="272"/>
      <c r="H801" s="272"/>
      <c r="I801" s="272"/>
      <c r="J801" s="272"/>
      <c r="K801" s="272"/>
      <c r="L801" s="272"/>
      <c r="M801" s="272"/>
      <c r="N801" s="272"/>
      <c r="O801" s="272"/>
      <c r="P801" s="272"/>
      <c r="Q801" s="272"/>
      <c r="R801" s="272"/>
      <c r="S801" s="272"/>
      <c r="T801" s="272"/>
      <c r="U801" s="272"/>
      <c r="V801" s="272"/>
      <c r="W801" s="272"/>
      <c r="X801" s="272"/>
      <c r="Y801" s="272"/>
      <c r="Z801" s="272"/>
    </row>
    <row r="802" spans="1:26" ht="16.5" customHeight="1">
      <c r="A802" s="272"/>
      <c r="B802" s="272"/>
      <c r="C802" s="272"/>
      <c r="D802" s="272"/>
      <c r="E802" s="272"/>
      <c r="F802" s="272"/>
      <c r="G802" s="272"/>
      <c r="H802" s="272"/>
      <c r="I802" s="272"/>
      <c r="J802" s="272"/>
      <c r="K802" s="272"/>
      <c r="L802" s="272"/>
      <c r="M802" s="272"/>
      <c r="N802" s="272"/>
      <c r="O802" s="272"/>
      <c r="P802" s="272"/>
      <c r="Q802" s="272"/>
      <c r="R802" s="272"/>
      <c r="S802" s="272"/>
      <c r="T802" s="272"/>
      <c r="U802" s="272"/>
      <c r="V802" s="272"/>
      <c r="W802" s="272"/>
      <c r="X802" s="272"/>
      <c r="Y802" s="272"/>
      <c r="Z802" s="272"/>
    </row>
    <row r="803" spans="1:26" ht="16.5" customHeight="1">
      <c r="A803" s="272"/>
      <c r="B803" s="272"/>
      <c r="C803" s="272"/>
      <c r="D803" s="272"/>
      <c r="E803" s="272"/>
      <c r="F803" s="272"/>
      <c r="G803" s="272"/>
      <c r="H803" s="272"/>
      <c r="I803" s="272"/>
      <c r="J803" s="272"/>
      <c r="K803" s="272"/>
      <c r="L803" s="272"/>
      <c r="M803" s="272"/>
      <c r="N803" s="272"/>
      <c r="O803" s="272"/>
      <c r="P803" s="272"/>
      <c r="Q803" s="272"/>
      <c r="R803" s="272"/>
      <c r="S803" s="272"/>
      <c r="T803" s="272"/>
      <c r="U803" s="272"/>
      <c r="V803" s="272"/>
      <c r="W803" s="272"/>
      <c r="X803" s="272"/>
      <c r="Y803" s="272"/>
      <c r="Z803" s="272"/>
    </row>
    <row r="804" spans="1:26" ht="16.5" customHeight="1">
      <c r="A804" s="272"/>
      <c r="B804" s="272"/>
      <c r="C804" s="272"/>
      <c r="D804" s="272"/>
      <c r="E804" s="272"/>
      <c r="F804" s="272"/>
      <c r="G804" s="272"/>
      <c r="H804" s="272"/>
      <c r="I804" s="272"/>
      <c r="J804" s="272"/>
      <c r="K804" s="272"/>
      <c r="L804" s="272"/>
      <c r="M804" s="272"/>
      <c r="N804" s="272"/>
      <c r="O804" s="272"/>
      <c r="P804" s="272"/>
      <c r="Q804" s="272"/>
      <c r="R804" s="272"/>
      <c r="S804" s="272"/>
      <c r="T804" s="272"/>
      <c r="U804" s="272"/>
      <c r="V804" s="272"/>
      <c r="W804" s="272"/>
      <c r="X804" s="272"/>
      <c r="Y804" s="272"/>
      <c r="Z804" s="272"/>
    </row>
    <row r="805" spans="1:26" ht="16.5" customHeight="1">
      <c r="A805" s="272"/>
      <c r="B805" s="272"/>
      <c r="C805" s="272"/>
      <c r="D805" s="272"/>
      <c r="E805" s="272"/>
      <c r="F805" s="272"/>
      <c r="G805" s="272"/>
      <c r="H805" s="272"/>
      <c r="I805" s="272"/>
      <c r="J805" s="272"/>
      <c r="K805" s="272"/>
      <c r="L805" s="272"/>
      <c r="M805" s="272"/>
      <c r="N805" s="272"/>
      <c r="O805" s="272"/>
      <c r="P805" s="272"/>
      <c r="Q805" s="272"/>
      <c r="R805" s="272"/>
      <c r="S805" s="272"/>
      <c r="T805" s="272"/>
      <c r="U805" s="272"/>
      <c r="V805" s="272"/>
      <c r="W805" s="272"/>
      <c r="X805" s="272"/>
      <c r="Y805" s="272"/>
      <c r="Z805" s="272"/>
    </row>
    <row r="806" spans="1:26" ht="16.5" customHeight="1">
      <c r="A806" s="272"/>
      <c r="B806" s="272"/>
      <c r="C806" s="272"/>
      <c r="D806" s="272"/>
      <c r="E806" s="272"/>
      <c r="F806" s="272"/>
      <c r="G806" s="272"/>
      <c r="H806" s="272"/>
      <c r="I806" s="272"/>
      <c r="J806" s="272"/>
      <c r="K806" s="272"/>
      <c r="L806" s="272"/>
      <c r="M806" s="272"/>
      <c r="N806" s="272"/>
      <c r="O806" s="272"/>
      <c r="P806" s="272"/>
      <c r="Q806" s="272"/>
      <c r="R806" s="272"/>
      <c r="S806" s="272"/>
      <c r="T806" s="272"/>
      <c r="U806" s="272"/>
      <c r="V806" s="272"/>
      <c r="W806" s="272"/>
      <c r="X806" s="272"/>
      <c r="Y806" s="272"/>
      <c r="Z806" s="272"/>
    </row>
    <row r="807" spans="1:26" ht="16.5" customHeight="1">
      <c r="A807" s="272"/>
      <c r="B807" s="272"/>
      <c r="C807" s="272"/>
      <c r="D807" s="272"/>
      <c r="E807" s="272"/>
      <c r="F807" s="272"/>
      <c r="G807" s="272"/>
      <c r="H807" s="272"/>
      <c r="I807" s="272"/>
      <c r="J807" s="272"/>
      <c r="K807" s="272"/>
      <c r="L807" s="272"/>
      <c r="M807" s="272"/>
      <c r="N807" s="272"/>
      <c r="O807" s="272"/>
      <c r="P807" s="272"/>
      <c r="Q807" s="272"/>
      <c r="R807" s="272"/>
      <c r="S807" s="272"/>
      <c r="T807" s="272"/>
      <c r="U807" s="272"/>
      <c r="V807" s="272"/>
      <c r="W807" s="272"/>
      <c r="X807" s="272"/>
      <c r="Y807" s="272"/>
      <c r="Z807" s="272"/>
    </row>
    <row r="808" spans="1:26" ht="16.5" customHeight="1">
      <c r="A808" s="272"/>
      <c r="B808" s="272"/>
      <c r="C808" s="272"/>
      <c r="D808" s="272"/>
      <c r="E808" s="272"/>
      <c r="F808" s="272"/>
      <c r="G808" s="272"/>
      <c r="H808" s="272"/>
      <c r="I808" s="272"/>
      <c r="J808" s="272"/>
      <c r="K808" s="272"/>
      <c r="L808" s="272"/>
      <c r="M808" s="272"/>
      <c r="N808" s="272"/>
      <c r="O808" s="272"/>
      <c r="P808" s="272"/>
      <c r="Q808" s="272"/>
      <c r="R808" s="272"/>
      <c r="S808" s="272"/>
      <c r="T808" s="272"/>
      <c r="U808" s="272"/>
      <c r="V808" s="272"/>
      <c r="W808" s="272"/>
      <c r="X808" s="272"/>
      <c r="Y808" s="272"/>
      <c r="Z808" s="272"/>
    </row>
    <row r="809" spans="1:26" ht="16.5" customHeight="1">
      <c r="A809" s="272"/>
      <c r="B809" s="272"/>
      <c r="C809" s="272"/>
      <c r="D809" s="272"/>
      <c r="E809" s="272"/>
      <c r="F809" s="272"/>
      <c r="G809" s="272"/>
      <c r="H809" s="272"/>
      <c r="I809" s="272"/>
      <c r="J809" s="272"/>
      <c r="K809" s="272"/>
      <c r="L809" s="272"/>
      <c r="M809" s="272"/>
      <c r="N809" s="272"/>
      <c r="O809" s="272"/>
      <c r="P809" s="272"/>
      <c r="Q809" s="272"/>
      <c r="R809" s="272"/>
      <c r="S809" s="272"/>
      <c r="T809" s="272"/>
      <c r="U809" s="272"/>
      <c r="V809" s="272"/>
      <c r="W809" s="272"/>
      <c r="X809" s="272"/>
      <c r="Y809" s="272"/>
      <c r="Z809" s="272"/>
    </row>
    <row r="810" spans="1:26" ht="16.5" customHeight="1">
      <c r="A810" s="272"/>
      <c r="B810" s="272"/>
      <c r="C810" s="272"/>
      <c r="D810" s="272"/>
      <c r="E810" s="272"/>
      <c r="F810" s="272"/>
      <c r="G810" s="272"/>
      <c r="H810" s="272"/>
      <c r="I810" s="272"/>
      <c r="J810" s="272"/>
      <c r="K810" s="272"/>
      <c r="L810" s="272"/>
      <c r="M810" s="272"/>
      <c r="N810" s="272"/>
      <c r="O810" s="272"/>
      <c r="P810" s="272"/>
      <c r="Q810" s="272"/>
      <c r="R810" s="272"/>
      <c r="S810" s="272"/>
      <c r="T810" s="272"/>
      <c r="U810" s="272"/>
      <c r="V810" s="272"/>
      <c r="W810" s="272"/>
      <c r="X810" s="272"/>
      <c r="Y810" s="272"/>
      <c r="Z810" s="272"/>
    </row>
    <row r="811" spans="1:26" ht="16.5" customHeight="1">
      <c r="A811" s="272"/>
      <c r="B811" s="272"/>
      <c r="C811" s="272"/>
      <c r="D811" s="272"/>
      <c r="E811" s="272"/>
      <c r="F811" s="272"/>
      <c r="G811" s="272"/>
      <c r="H811" s="272"/>
      <c r="I811" s="272"/>
      <c r="J811" s="272"/>
      <c r="K811" s="272"/>
      <c r="L811" s="272"/>
      <c r="M811" s="272"/>
      <c r="N811" s="272"/>
      <c r="O811" s="272"/>
      <c r="P811" s="272"/>
      <c r="Q811" s="272"/>
      <c r="R811" s="272"/>
      <c r="S811" s="272"/>
      <c r="T811" s="272"/>
      <c r="U811" s="272"/>
      <c r="V811" s="272"/>
      <c r="W811" s="272"/>
      <c r="X811" s="272"/>
      <c r="Y811" s="272"/>
      <c r="Z811" s="272"/>
    </row>
    <row r="812" spans="1:26" ht="16.5" customHeight="1">
      <c r="A812" s="272"/>
      <c r="B812" s="272"/>
      <c r="C812" s="272"/>
      <c r="D812" s="272"/>
      <c r="E812" s="272"/>
      <c r="F812" s="272"/>
      <c r="G812" s="272"/>
      <c r="H812" s="272"/>
      <c r="I812" s="272"/>
      <c r="J812" s="272"/>
      <c r="K812" s="272"/>
      <c r="L812" s="272"/>
      <c r="M812" s="272"/>
      <c r="N812" s="272"/>
      <c r="O812" s="272"/>
      <c r="P812" s="272"/>
      <c r="Q812" s="272"/>
      <c r="R812" s="272"/>
      <c r="S812" s="272"/>
      <c r="T812" s="272"/>
      <c r="U812" s="272"/>
      <c r="V812" s="272"/>
      <c r="W812" s="272"/>
      <c r="X812" s="272"/>
      <c r="Y812" s="272"/>
      <c r="Z812" s="272"/>
    </row>
    <row r="813" spans="1:26" ht="16.5" customHeight="1">
      <c r="A813" s="272"/>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row>
    <row r="814" spans="1:26" ht="16.5" customHeight="1">
      <c r="A814" s="272"/>
      <c r="B814" s="272"/>
      <c r="C814" s="272"/>
      <c r="D814" s="272"/>
      <c r="E814" s="272"/>
      <c r="F814" s="272"/>
      <c r="G814" s="272"/>
      <c r="H814" s="272"/>
      <c r="I814" s="272"/>
      <c r="J814" s="272"/>
      <c r="K814" s="272"/>
      <c r="L814" s="272"/>
      <c r="M814" s="272"/>
      <c r="N814" s="272"/>
      <c r="O814" s="272"/>
      <c r="P814" s="272"/>
      <c r="Q814" s="272"/>
      <c r="R814" s="272"/>
      <c r="S814" s="272"/>
      <c r="T814" s="272"/>
      <c r="U814" s="272"/>
      <c r="V814" s="272"/>
      <c r="W814" s="272"/>
      <c r="X814" s="272"/>
      <c r="Y814" s="272"/>
      <c r="Z814" s="272"/>
    </row>
    <row r="815" spans="1:26" ht="16.5" customHeight="1">
      <c r="A815" s="272"/>
      <c r="B815" s="272"/>
      <c r="C815" s="272"/>
      <c r="D815" s="272"/>
      <c r="E815" s="272"/>
      <c r="F815" s="272"/>
      <c r="G815" s="272"/>
      <c r="H815" s="272"/>
      <c r="I815" s="272"/>
      <c r="J815" s="272"/>
      <c r="K815" s="272"/>
      <c r="L815" s="272"/>
      <c r="M815" s="272"/>
      <c r="N815" s="272"/>
      <c r="O815" s="272"/>
      <c r="P815" s="272"/>
      <c r="Q815" s="272"/>
      <c r="R815" s="272"/>
      <c r="S815" s="272"/>
      <c r="T815" s="272"/>
      <c r="U815" s="272"/>
      <c r="V815" s="272"/>
      <c r="W815" s="272"/>
      <c r="X815" s="272"/>
      <c r="Y815" s="272"/>
      <c r="Z815" s="272"/>
    </row>
    <row r="816" spans="1:26" ht="16.5" customHeight="1">
      <c r="A816" s="272"/>
      <c r="B816" s="272"/>
      <c r="C816" s="272"/>
      <c r="D816" s="272"/>
      <c r="E816" s="272"/>
      <c r="F816" s="272"/>
      <c r="G816" s="272"/>
      <c r="H816" s="272"/>
      <c r="I816" s="272"/>
      <c r="J816" s="272"/>
      <c r="K816" s="272"/>
      <c r="L816" s="272"/>
      <c r="M816" s="272"/>
      <c r="N816" s="272"/>
      <c r="O816" s="272"/>
      <c r="P816" s="272"/>
      <c r="Q816" s="272"/>
      <c r="R816" s="272"/>
      <c r="S816" s="272"/>
      <c r="T816" s="272"/>
      <c r="U816" s="272"/>
      <c r="V816" s="272"/>
      <c r="W816" s="272"/>
      <c r="X816" s="272"/>
      <c r="Y816" s="272"/>
      <c r="Z816" s="272"/>
    </row>
    <row r="817" spans="1:26" ht="16.5" customHeight="1">
      <c r="A817" s="272"/>
      <c r="B817" s="272"/>
      <c r="C817" s="272"/>
      <c r="D817" s="272"/>
      <c r="E817" s="272"/>
      <c r="F817" s="272"/>
      <c r="G817" s="272"/>
      <c r="H817" s="272"/>
      <c r="I817" s="272"/>
      <c r="J817" s="272"/>
      <c r="K817" s="272"/>
      <c r="L817" s="272"/>
      <c r="M817" s="272"/>
      <c r="N817" s="272"/>
      <c r="O817" s="272"/>
      <c r="P817" s="272"/>
      <c r="Q817" s="272"/>
      <c r="R817" s="272"/>
      <c r="S817" s="272"/>
      <c r="T817" s="272"/>
      <c r="U817" s="272"/>
      <c r="V817" s="272"/>
      <c r="W817" s="272"/>
      <c r="X817" s="272"/>
      <c r="Y817" s="272"/>
      <c r="Z817" s="272"/>
    </row>
    <row r="818" spans="1:26" ht="16.5" customHeight="1">
      <c r="A818" s="272"/>
      <c r="B818" s="272"/>
      <c r="C818" s="272"/>
      <c r="D818" s="272"/>
      <c r="E818" s="272"/>
      <c r="F818" s="272"/>
      <c r="G818" s="272"/>
      <c r="H818" s="272"/>
      <c r="I818" s="272"/>
      <c r="J818" s="272"/>
      <c r="K818" s="272"/>
      <c r="L818" s="272"/>
      <c r="M818" s="272"/>
      <c r="N818" s="272"/>
      <c r="O818" s="272"/>
      <c r="P818" s="272"/>
      <c r="Q818" s="272"/>
      <c r="R818" s="272"/>
      <c r="S818" s="272"/>
      <c r="T818" s="272"/>
      <c r="U818" s="272"/>
      <c r="V818" s="272"/>
      <c r="W818" s="272"/>
      <c r="X818" s="272"/>
      <c r="Y818" s="272"/>
      <c r="Z818" s="272"/>
    </row>
    <row r="819" spans="1:26" ht="16.5" customHeight="1">
      <c r="A819" s="272"/>
      <c r="B819" s="272"/>
      <c r="C819" s="272"/>
      <c r="D819" s="272"/>
      <c r="E819" s="272"/>
      <c r="F819" s="272"/>
      <c r="G819" s="272"/>
      <c r="H819" s="272"/>
      <c r="I819" s="272"/>
      <c r="J819" s="272"/>
      <c r="K819" s="272"/>
      <c r="L819" s="272"/>
      <c r="M819" s="272"/>
      <c r="N819" s="272"/>
      <c r="O819" s="272"/>
      <c r="P819" s="272"/>
      <c r="Q819" s="272"/>
      <c r="R819" s="272"/>
      <c r="S819" s="272"/>
      <c r="T819" s="272"/>
      <c r="U819" s="272"/>
      <c r="V819" s="272"/>
      <c r="W819" s="272"/>
      <c r="X819" s="272"/>
      <c r="Y819" s="272"/>
      <c r="Z819" s="272"/>
    </row>
    <row r="820" spans="1:26" ht="16.5" customHeight="1">
      <c r="A820" s="272"/>
      <c r="B820" s="272"/>
      <c r="C820" s="272"/>
      <c r="D820" s="272"/>
      <c r="E820" s="272"/>
      <c r="F820" s="272"/>
      <c r="G820" s="272"/>
      <c r="H820" s="272"/>
      <c r="I820" s="272"/>
      <c r="J820" s="272"/>
      <c r="K820" s="272"/>
      <c r="L820" s="272"/>
      <c r="M820" s="272"/>
      <c r="N820" s="272"/>
      <c r="O820" s="272"/>
      <c r="P820" s="272"/>
      <c r="Q820" s="272"/>
      <c r="R820" s="272"/>
      <c r="S820" s="272"/>
      <c r="T820" s="272"/>
      <c r="U820" s="272"/>
      <c r="V820" s="272"/>
      <c r="W820" s="272"/>
      <c r="X820" s="272"/>
      <c r="Y820" s="272"/>
      <c r="Z820" s="272"/>
    </row>
    <row r="821" spans="1:26" ht="16.5" customHeight="1">
      <c r="A821" s="272"/>
      <c r="B821" s="272"/>
      <c r="C821" s="272"/>
      <c r="D821" s="272"/>
      <c r="E821" s="272"/>
      <c r="F821" s="272"/>
      <c r="G821" s="272"/>
      <c r="H821" s="272"/>
      <c r="I821" s="272"/>
      <c r="J821" s="272"/>
      <c r="K821" s="272"/>
      <c r="L821" s="272"/>
      <c r="M821" s="272"/>
      <c r="N821" s="272"/>
      <c r="O821" s="272"/>
      <c r="P821" s="272"/>
      <c r="Q821" s="272"/>
      <c r="R821" s="272"/>
      <c r="S821" s="272"/>
      <c r="T821" s="272"/>
      <c r="U821" s="272"/>
      <c r="V821" s="272"/>
      <c r="W821" s="272"/>
      <c r="X821" s="272"/>
      <c r="Y821" s="272"/>
      <c r="Z821" s="272"/>
    </row>
    <row r="822" spans="1:26" ht="16.5" customHeight="1">
      <c r="A822" s="272"/>
      <c r="B822" s="272"/>
      <c r="C822" s="272"/>
      <c r="D822" s="272"/>
      <c r="E822" s="272"/>
      <c r="F822" s="272"/>
      <c r="G822" s="272"/>
      <c r="H822" s="272"/>
      <c r="I822" s="272"/>
      <c r="J822" s="272"/>
      <c r="K822" s="272"/>
      <c r="L822" s="272"/>
      <c r="M822" s="272"/>
      <c r="N822" s="272"/>
      <c r="O822" s="272"/>
      <c r="P822" s="272"/>
      <c r="Q822" s="272"/>
      <c r="R822" s="272"/>
      <c r="S822" s="272"/>
      <c r="T822" s="272"/>
      <c r="U822" s="272"/>
      <c r="V822" s="272"/>
      <c r="W822" s="272"/>
      <c r="X822" s="272"/>
      <c r="Y822" s="272"/>
      <c r="Z822" s="272"/>
    </row>
    <row r="823" spans="1:26" ht="16.5" customHeight="1">
      <c r="A823" s="272"/>
      <c r="B823" s="272"/>
      <c r="C823" s="272"/>
      <c r="D823" s="272"/>
      <c r="E823" s="272"/>
      <c r="F823" s="272"/>
      <c r="G823" s="272"/>
      <c r="H823" s="272"/>
      <c r="I823" s="272"/>
      <c r="J823" s="272"/>
      <c r="K823" s="272"/>
      <c r="L823" s="272"/>
      <c r="M823" s="272"/>
      <c r="N823" s="272"/>
      <c r="O823" s="272"/>
      <c r="P823" s="272"/>
      <c r="Q823" s="272"/>
      <c r="R823" s="272"/>
      <c r="S823" s="272"/>
      <c r="T823" s="272"/>
      <c r="U823" s="272"/>
      <c r="V823" s="272"/>
      <c r="W823" s="272"/>
      <c r="X823" s="272"/>
      <c r="Y823" s="272"/>
      <c r="Z823" s="272"/>
    </row>
    <row r="824" spans="1:26" ht="16.5" customHeight="1">
      <c r="A824" s="272"/>
      <c r="B824" s="272"/>
      <c r="C824" s="272"/>
      <c r="D824" s="272"/>
      <c r="E824" s="272"/>
      <c r="F824" s="272"/>
      <c r="G824" s="272"/>
      <c r="H824" s="272"/>
      <c r="I824" s="272"/>
      <c r="J824" s="272"/>
      <c r="K824" s="272"/>
      <c r="L824" s="272"/>
      <c r="M824" s="272"/>
      <c r="N824" s="272"/>
      <c r="O824" s="272"/>
      <c r="P824" s="272"/>
      <c r="Q824" s="272"/>
      <c r="R824" s="272"/>
      <c r="S824" s="272"/>
      <c r="T824" s="272"/>
      <c r="U824" s="272"/>
      <c r="V824" s="272"/>
      <c r="W824" s="272"/>
      <c r="X824" s="272"/>
      <c r="Y824" s="272"/>
      <c r="Z824" s="272"/>
    </row>
    <row r="825" spans="1:26" ht="16.5" customHeight="1">
      <c r="A825" s="272"/>
      <c r="B825" s="272"/>
      <c r="C825" s="272"/>
      <c r="D825" s="272"/>
      <c r="E825" s="272"/>
      <c r="F825" s="272"/>
      <c r="G825" s="272"/>
      <c r="H825" s="272"/>
      <c r="I825" s="272"/>
      <c r="J825" s="272"/>
      <c r="K825" s="272"/>
      <c r="L825" s="272"/>
      <c r="M825" s="272"/>
      <c r="N825" s="272"/>
      <c r="O825" s="272"/>
      <c r="P825" s="272"/>
      <c r="Q825" s="272"/>
      <c r="R825" s="272"/>
      <c r="S825" s="272"/>
      <c r="T825" s="272"/>
      <c r="U825" s="272"/>
      <c r="V825" s="272"/>
      <c r="W825" s="272"/>
      <c r="X825" s="272"/>
      <c r="Y825" s="272"/>
      <c r="Z825" s="272"/>
    </row>
    <row r="826" spans="1:26" ht="16.5" customHeight="1">
      <c r="A826" s="272"/>
      <c r="B826" s="272"/>
      <c r="C826" s="272"/>
      <c r="D826" s="272"/>
      <c r="E826" s="272"/>
      <c r="F826" s="272"/>
      <c r="G826" s="272"/>
      <c r="H826" s="272"/>
      <c r="I826" s="272"/>
      <c r="J826" s="272"/>
      <c r="K826" s="272"/>
      <c r="L826" s="272"/>
      <c r="M826" s="272"/>
      <c r="N826" s="272"/>
      <c r="O826" s="272"/>
      <c r="P826" s="272"/>
      <c r="Q826" s="272"/>
      <c r="R826" s="272"/>
      <c r="S826" s="272"/>
      <c r="T826" s="272"/>
      <c r="U826" s="272"/>
      <c r="V826" s="272"/>
      <c r="W826" s="272"/>
      <c r="X826" s="272"/>
      <c r="Y826" s="272"/>
      <c r="Z826" s="272"/>
    </row>
    <row r="827" spans="1:26" ht="16.5" customHeight="1">
      <c r="A827" s="272"/>
      <c r="B827" s="272"/>
      <c r="C827" s="272"/>
      <c r="D827" s="272"/>
      <c r="E827" s="272"/>
      <c r="F827" s="272"/>
      <c r="G827" s="272"/>
      <c r="H827" s="272"/>
      <c r="I827" s="272"/>
      <c r="J827" s="272"/>
      <c r="K827" s="272"/>
      <c r="L827" s="272"/>
      <c r="M827" s="272"/>
      <c r="N827" s="272"/>
      <c r="O827" s="272"/>
      <c r="P827" s="272"/>
      <c r="Q827" s="272"/>
      <c r="R827" s="272"/>
      <c r="S827" s="272"/>
      <c r="T827" s="272"/>
      <c r="U827" s="272"/>
      <c r="V827" s="272"/>
      <c r="W827" s="272"/>
      <c r="X827" s="272"/>
      <c r="Y827" s="272"/>
      <c r="Z827" s="272"/>
    </row>
    <row r="828" spans="1:26" ht="16.5" customHeight="1">
      <c r="A828" s="272"/>
      <c r="B828" s="272"/>
      <c r="C828" s="272"/>
      <c r="D828" s="272"/>
      <c r="E828" s="272"/>
      <c r="F828" s="272"/>
      <c r="G828" s="272"/>
      <c r="H828" s="272"/>
      <c r="I828" s="272"/>
      <c r="J828" s="272"/>
      <c r="K828" s="272"/>
      <c r="L828" s="272"/>
      <c r="M828" s="272"/>
      <c r="N828" s="272"/>
      <c r="O828" s="272"/>
      <c r="P828" s="272"/>
      <c r="Q828" s="272"/>
      <c r="R828" s="272"/>
      <c r="S828" s="272"/>
      <c r="T828" s="272"/>
      <c r="U828" s="272"/>
      <c r="V828" s="272"/>
      <c r="W828" s="272"/>
      <c r="X828" s="272"/>
      <c r="Y828" s="272"/>
      <c r="Z828" s="272"/>
    </row>
    <row r="829" spans="1:26" ht="16.5" customHeight="1">
      <c r="A829" s="272"/>
      <c r="B829" s="272"/>
      <c r="C829" s="272"/>
      <c r="D829" s="272"/>
      <c r="E829" s="272"/>
      <c r="F829" s="272"/>
      <c r="G829" s="272"/>
      <c r="H829" s="272"/>
      <c r="I829" s="272"/>
      <c r="J829" s="272"/>
      <c r="K829" s="272"/>
      <c r="L829" s="272"/>
      <c r="M829" s="272"/>
      <c r="N829" s="272"/>
      <c r="O829" s="272"/>
      <c r="P829" s="272"/>
      <c r="Q829" s="272"/>
      <c r="R829" s="272"/>
      <c r="S829" s="272"/>
      <c r="T829" s="272"/>
      <c r="U829" s="272"/>
      <c r="V829" s="272"/>
      <c r="W829" s="272"/>
      <c r="X829" s="272"/>
      <c r="Y829" s="272"/>
      <c r="Z829" s="272"/>
    </row>
    <row r="830" spans="1:26" ht="16.5" customHeight="1">
      <c r="A830" s="272"/>
      <c r="B830" s="272"/>
      <c r="C830" s="272"/>
      <c r="D830" s="272"/>
      <c r="E830" s="272"/>
      <c r="F830" s="272"/>
      <c r="G830" s="272"/>
      <c r="H830" s="272"/>
      <c r="I830" s="272"/>
      <c r="J830" s="272"/>
      <c r="K830" s="272"/>
      <c r="L830" s="272"/>
      <c r="M830" s="272"/>
      <c r="N830" s="272"/>
      <c r="O830" s="272"/>
      <c r="P830" s="272"/>
      <c r="Q830" s="272"/>
      <c r="R830" s="272"/>
      <c r="S830" s="272"/>
      <c r="T830" s="272"/>
      <c r="U830" s="272"/>
      <c r="V830" s="272"/>
      <c r="W830" s="272"/>
      <c r="X830" s="272"/>
      <c r="Y830" s="272"/>
      <c r="Z830" s="272"/>
    </row>
    <row r="831" spans="1:26" ht="16.5" customHeight="1">
      <c r="A831" s="272"/>
      <c r="B831" s="272"/>
      <c r="C831" s="272"/>
      <c r="D831" s="272"/>
      <c r="E831" s="272"/>
      <c r="F831" s="272"/>
      <c r="G831" s="272"/>
      <c r="H831" s="272"/>
      <c r="I831" s="272"/>
      <c r="J831" s="272"/>
      <c r="K831" s="272"/>
      <c r="L831" s="272"/>
      <c r="M831" s="272"/>
      <c r="N831" s="272"/>
      <c r="O831" s="272"/>
      <c r="P831" s="272"/>
      <c r="Q831" s="272"/>
      <c r="R831" s="272"/>
      <c r="S831" s="272"/>
      <c r="T831" s="272"/>
      <c r="U831" s="272"/>
      <c r="V831" s="272"/>
      <c r="W831" s="272"/>
      <c r="X831" s="272"/>
      <c r="Y831" s="272"/>
      <c r="Z831" s="272"/>
    </row>
    <row r="832" spans="1:26" ht="16.5" customHeight="1">
      <c r="A832" s="272"/>
      <c r="B832" s="272"/>
      <c r="C832" s="272"/>
      <c r="D832" s="272"/>
      <c r="E832" s="272"/>
      <c r="F832" s="272"/>
      <c r="G832" s="272"/>
      <c r="H832" s="272"/>
      <c r="I832" s="272"/>
      <c r="J832" s="272"/>
      <c r="K832" s="272"/>
      <c r="L832" s="272"/>
      <c r="M832" s="272"/>
      <c r="N832" s="272"/>
      <c r="O832" s="272"/>
      <c r="P832" s="272"/>
      <c r="Q832" s="272"/>
      <c r="R832" s="272"/>
      <c r="S832" s="272"/>
      <c r="T832" s="272"/>
      <c r="U832" s="272"/>
      <c r="V832" s="272"/>
      <c r="W832" s="272"/>
      <c r="X832" s="272"/>
      <c r="Y832" s="272"/>
      <c r="Z832" s="272"/>
    </row>
    <row r="833" spans="1:26" ht="16.5" customHeight="1">
      <c r="A833" s="272"/>
      <c r="B833" s="272"/>
      <c r="C833" s="272"/>
      <c r="D833" s="272"/>
      <c r="E833" s="272"/>
      <c r="F833" s="272"/>
      <c r="G833" s="272"/>
      <c r="H833" s="272"/>
      <c r="I833" s="272"/>
      <c r="J833" s="272"/>
      <c r="K833" s="272"/>
      <c r="L833" s="272"/>
      <c r="M833" s="272"/>
      <c r="N833" s="272"/>
      <c r="O833" s="272"/>
      <c r="P833" s="272"/>
      <c r="Q833" s="272"/>
      <c r="R833" s="272"/>
      <c r="S833" s="272"/>
      <c r="T833" s="272"/>
      <c r="U833" s="272"/>
      <c r="V833" s="272"/>
      <c r="W833" s="272"/>
      <c r="X833" s="272"/>
      <c r="Y833" s="272"/>
      <c r="Z833" s="272"/>
    </row>
    <row r="834" spans="1:26" ht="16.5" customHeight="1">
      <c r="A834" s="272"/>
      <c r="B834" s="272"/>
      <c r="C834" s="272"/>
      <c r="D834" s="272"/>
      <c r="E834" s="272"/>
      <c r="F834" s="272"/>
      <c r="G834" s="272"/>
      <c r="H834" s="272"/>
      <c r="I834" s="272"/>
      <c r="J834" s="272"/>
      <c r="K834" s="272"/>
      <c r="L834" s="272"/>
      <c r="M834" s="272"/>
      <c r="N834" s="272"/>
      <c r="O834" s="272"/>
      <c r="P834" s="272"/>
      <c r="Q834" s="272"/>
      <c r="R834" s="272"/>
      <c r="S834" s="272"/>
      <c r="T834" s="272"/>
      <c r="U834" s="272"/>
      <c r="V834" s="272"/>
      <c r="W834" s="272"/>
      <c r="X834" s="272"/>
      <c r="Y834" s="272"/>
      <c r="Z834" s="272"/>
    </row>
    <row r="835" spans="1:26" ht="16.5" customHeight="1">
      <c r="A835" s="272"/>
      <c r="B835" s="272"/>
      <c r="C835" s="272"/>
      <c r="D835" s="272"/>
      <c r="E835" s="272"/>
      <c r="F835" s="272"/>
      <c r="G835" s="272"/>
      <c r="H835" s="272"/>
      <c r="I835" s="272"/>
      <c r="J835" s="272"/>
      <c r="K835" s="272"/>
      <c r="L835" s="272"/>
      <c r="M835" s="272"/>
      <c r="N835" s="272"/>
      <c r="O835" s="272"/>
      <c r="P835" s="272"/>
      <c r="Q835" s="272"/>
      <c r="R835" s="272"/>
      <c r="S835" s="272"/>
      <c r="T835" s="272"/>
      <c r="U835" s="272"/>
      <c r="V835" s="272"/>
      <c r="W835" s="272"/>
      <c r="X835" s="272"/>
      <c r="Y835" s="272"/>
      <c r="Z835" s="272"/>
    </row>
    <row r="836" spans="1:26" ht="16.5" customHeight="1">
      <c r="A836" s="272"/>
      <c r="B836" s="272"/>
      <c r="C836" s="272"/>
      <c r="D836" s="272"/>
      <c r="E836" s="272"/>
      <c r="F836" s="272"/>
      <c r="G836" s="272"/>
      <c r="H836" s="272"/>
      <c r="I836" s="272"/>
      <c r="J836" s="272"/>
      <c r="K836" s="272"/>
      <c r="L836" s="272"/>
      <c r="M836" s="272"/>
      <c r="N836" s="272"/>
      <c r="O836" s="272"/>
      <c r="P836" s="272"/>
      <c r="Q836" s="272"/>
      <c r="R836" s="272"/>
      <c r="S836" s="272"/>
      <c r="T836" s="272"/>
      <c r="U836" s="272"/>
      <c r="V836" s="272"/>
      <c r="W836" s="272"/>
      <c r="X836" s="272"/>
      <c r="Y836" s="272"/>
      <c r="Z836" s="272"/>
    </row>
    <row r="837" spans="1:26" ht="16.5" customHeight="1">
      <c r="A837" s="272"/>
      <c r="B837" s="272"/>
      <c r="C837" s="272"/>
      <c r="D837" s="272"/>
      <c r="E837" s="272"/>
      <c r="F837" s="272"/>
      <c r="G837" s="272"/>
      <c r="H837" s="272"/>
      <c r="I837" s="272"/>
      <c r="J837" s="272"/>
      <c r="K837" s="272"/>
      <c r="L837" s="272"/>
      <c r="M837" s="272"/>
      <c r="N837" s="272"/>
      <c r="O837" s="272"/>
      <c r="P837" s="272"/>
      <c r="Q837" s="272"/>
      <c r="R837" s="272"/>
      <c r="S837" s="272"/>
      <c r="T837" s="272"/>
      <c r="U837" s="272"/>
      <c r="V837" s="272"/>
      <c r="W837" s="272"/>
      <c r="X837" s="272"/>
      <c r="Y837" s="272"/>
      <c r="Z837" s="272"/>
    </row>
    <row r="838" spans="1:26" ht="16.5" customHeight="1">
      <c r="A838" s="272"/>
      <c r="B838" s="272"/>
      <c r="C838" s="272"/>
      <c r="D838" s="272"/>
      <c r="E838" s="272"/>
      <c r="F838" s="272"/>
      <c r="G838" s="272"/>
      <c r="H838" s="272"/>
      <c r="I838" s="272"/>
      <c r="J838" s="272"/>
      <c r="K838" s="272"/>
      <c r="L838" s="272"/>
      <c r="M838" s="272"/>
      <c r="N838" s="272"/>
      <c r="O838" s="272"/>
      <c r="P838" s="272"/>
      <c r="Q838" s="272"/>
      <c r="R838" s="272"/>
      <c r="S838" s="272"/>
      <c r="T838" s="272"/>
      <c r="U838" s="272"/>
      <c r="V838" s="272"/>
      <c r="W838" s="272"/>
      <c r="X838" s="272"/>
      <c r="Y838" s="272"/>
      <c r="Z838" s="272"/>
    </row>
    <row r="839" spans="1:26" ht="16.5" customHeight="1">
      <c r="A839" s="272"/>
      <c r="B839" s="272"/>
      <c r="C839" s="272"/>
      <c r="D839" s="272"/>
      <c r="E839" s="272"/>
      <c r="F839" s="272"/>
      <c r="G839" s="272"/>
      <c r="H839" s="272"/>
      <c r="I839" s="272"/>
      <c r="J839" s="272"/>
      <c r="K839" s="272"/>
      <c r="L839" s="272"/>
      <c r="M839" s="272"/>
      <c r="N839" s="272"/>
      <c r="O839" s="272"/>
      <c r="P839" s="272"/>
      <c r="Q839" s="272"/>
      <c r="R839" s="272"/>
      <c r="S839" s="272"/>
      <c r="T839" s="272"/>
      <c r="U839" s="272"/>
      <c r="V839" s="272"/>
      <c r="W839" s="272"/>
      <c r="X839" s="272"/>
      <c r="Y839" s="272"/>
      <c r="Z839" s="272"/>
    </row>
    <row r="840" spans="1:26" ht="16.5" customHeight="1">
      <c r="A840" s="272"/>
      <c r="B840" s="272"/>
      <c r="C840" s="272"/>
      <c r="D840" s="272"/>
      <c r="E840" s="272"/>
      <c r="F840" s="272"/>
      <c r="G840" s="272"/>
      <c r="H840" s="272"/>
      <c r="I840" s="272"/>
      <c r="J840" s="272"/>
      <c r="K840" s="272"/>
      <c r="L840" s="272"/>
      <c r="M840" s="272"/>
      <c r="N840" s="272"/>
      <c r="O840" s="272"/>
      <c r="P840" s="272"/>
      <c r="Q840" s="272"/>
      <c r="R840" s="272"/>
      <c r="S840" s="272"/>
      <c r="T840" s="272"/>
      <c r="U840" s="272"/>
      <c r="V840" s="272"/>
      <c r="W840" s="272"/>
      <c r="X840" s="272"/>
      <c r="Y840" s="272"/>
      <c r="Z840" s="272"/>
    </row>
    <row r="841" spans="1:26" ht="16.5" customHeight="1">
      <c r="A841" s="272"/>
      <c r="B841" s="272"/>
      <c r="C841" s="272"/>
      <c r="D841" s="272"/>
      <c r="E841" s="272"/>
      <c r="F841" s="272"/>
      <c r="G841" s="272"/>
      <c r="H841" s="272"/>
      <c r="I841" s="272"/>
      <c r="J841" s="272"/>
      <c r="K841" s="272"/>
      <c r="L841" s="272"/>
      <c r="M841" s="272"/>
      <c r="N841" s="272"/>
      <c r="O841" s="272"/>
      <c r="P841" s="272"/>
      <c r="Q841" s="272"/>
      <c r="R841" s="272"/>
      <c r="S841" s="272"/>
      <c r="T841" s="272"/>
      <c r="U841" s="272"/>
      <c r="V841" s="272"/>
      <c r="W841" s="272"/>
      <c r="X841" s="272"/>
      <c r="Y841" s="272"/>
      <c r="Z841" s="272"/>
    </row>
    <row r="842" spans="1:26" ht="16.5" customHeight="1">
      <c r="A842" s="272"/>
      <c r="B842" s="272"/>
      <c r="C842" s="272"/>
      <c r="D842" s="272"/>
      <c r="E842" s="272"/>
      <c r="F842" s="272"/>
      <c r="G842" s="272"/>
      <c r="H842" s="272"/>
      <c r="I842" s="272"/>
      <c r="J842" s="272"/>
      <c r="K842" s="272"/>
      <c r="L842" s="272"/>
      <c r="M842" s="272"/>
      <c r="N842" s="272"/>
      <c r="O842" s="272"/>
      <c r="P842" s="272"/>
      <c r="Q842" s="272"/>
      <c r="R842" s="272"/>
      <c r="S842" s="272"/>
      <c r="T842" s="272"/>
      <c r="U842" s="272"/>
      <c r="V842" s="272"/>
      <c r="W842" s="272"/>
      <c r="X842" s="272"/>
      <c r="Y842" s="272"/>
      <c r="Z842" s="272"/>
    </row>
    <row r="843" spans="1:26" ht="16.5" customHeight="1">
      <c r="A843" s="272"/>
      <c r="B843" s="272"/>
      <c r="C843" s="272"/>
      <c r="D843" s="272"/>
      <c r="E843" s="272"/>
      <c r="F843" s="272"/>
      <c r="G843" s="272"/>
      <c r="H843" s="272"/>
      <c r="I843" s="272"/>
      <c r="J843" s="272"/>
      <c r="K843" s="272"/>
      <c r="L843" s="272"/>
      <c r="M843" s="272"/>
      <c r="N843" s="272"/>
      <c r="O843" s="272"/>
      <c r="P843" s="272"/>
      <c r="Q843" s="272"/>
      <c r="R843" s="272"/>
      <c r="S843" s="272"/>
      <c r="T843" s="272"/>
      <c r="U843" s="272"/>
      <c r="V843" s="272"/>
      <c r="W843" s="272"/>
      <c r="X843" s="272"/>
      <c r="Y843" s="272"/>
      <c r="Z843" s="272"/>
    </row>
    <row r="844" spans="1:26" ht="16.5" customHeight="1">
      <c r="A844" s="272"/>
      <c r="B844" s="272"/>
      <c r="C844" s="272"/>
      <c r="D844" s="272"/>
      <c r="E844" s="272"/>
      <c r="F844" s="272"/>
      <c r="G844" s="272"/>
      <c r="H844" s="272"/>
      <c r="I844" s="272"/>
      <c r="J844" s="272"/>
      <c r="K844" s="272"/>
      <c r="L844" s="272"/>
      <c r="M844" s="272"/>
      <c r="N844" s="272"/>
      <c r="O844" s="272"/>
      <c r="P844" s="272"/>
      <c r="Q844" s="272"/>
      <c r="R844" s="272"/>
      <c r="S844" s="272"/>
      <c r="T844" s="272"/>
      <c r="U844" s="272"/>
      <c r="V844" s="272"/>
      <c r="W844" s="272"/>
      <c r="X844" s="272"/>
      <c r="Y844" s="272"/>
      <c r="Z844" s="272"/>
    </row>
    <row r="845" spans="1:26" ht="16.5" customHeight="1">
      <c r="A845" s="272"/>
      <c r="B845" s="272"/>
      <c r="C845" s="272"/>
      <c r="D845" s="272"/>
      <c r="E845" s="272"/>
      <c r="F845" s="272"/>
      <c r="G845" s="272"/>
      <c r="H845" s="272"/>
      <c r="I845" s="272"/>
      <c r="J845" s="272"/>
      <c r="K845" s="272"/>
      <c r="L845" s="272"/>
      <c r="M845" s="272"/>
      <c r="N845" s="272"/>
      <c r="O845" s="272"/>
      <c r="P845" s="272"/>
      <c r="Q845" s="272"/>
      <c r="R845" s="272"/>
      <c r="S845" s="272"/>
      <c r="T845" s="272"/>
      <c r="U845" s="272"/>
      <c r="V845" s="272"/>
      <c r="W845" s="272"/>
      <c r="X845" s="272"/>
      <c r="Y845" s="272"/>
      <c r="Z845" s="272"/>
    </row>
    <row r="846" spans="1:26" ht="16.5" customHeight="1">
      <c r="A846" s="272"/>
      <c r="B846" s="272"/>
      <c r="C846" s="272"/>
      <c r="D846" s="272"/>
      <c r="E846" s="272"/>
      <c r="F846" s="272"/>
      <c r="G846" s="272"/>
      <c r="H846" s="272"/>
      <c r="I846" s="272"/>
      <c r="J846" s="272"/>
      <c r="K846" s="272"/>
      <c r="L846" s="272"/>
      <c r="M846" s="272"/>
      <c r="N846" s="272"/>
      <c r="O846" s="272"/>
      <c r="P846" s="272"/>
      <c r="Q846" s="272"/>
      <c r="R846" s="272"/>
      <c r="S846" s="272"/>
      <c r="T846" s="272"/>
      <c r="U846" s="272"/>
      <c r="V846" s="272"/>
      <c r="W846" s="272"/>
      <c r="X846" s="272"/>
      <c r="Y846" s="272"/>
      <c r="Z846" s="272"/>
    </row>
    <row r="847" spans="1:26" ht="16.5" customHeight="1">
      <c r="A847" s="272"/>
      <c r="B847" s="272"/>
      <c r="C847" s="272"/>
      <c r="D847" s="272"/>
      <c r="E847" s="272"/>
      <c r="F847" s="272"/>
      <c r="G847" s="272"/>
      <c r="H847" s="272"/>
      <c r="I847" s="272"/>
      <c r="J847" s="272"/>
      <c r="K847" s="272"/>
      <c r="L847" s="272"/>
      <c r="M847" s="272"/>
      <c r="N847" s="272"/>
      <c r="O847" s="272"/>
      <c r="P847" s="272"/>
      <c r="Q847" s="272"/>
      <c r="R847" s="272"/>
      <c r="S847" s="272"/>
      <c r="T847" s="272"/>
      <c r="U847" s="272"/>
      <c r="V847" s="272"/>
      <c r="W847" s="272"/>
      <c r="X847" s="272"/>
      <c r="Y847" s="272"/>
      <c r="Z847" s="272"/>
    </row>
    <row r="848" spans="1:26" ht="16.5" customHeight="1">
      <c r="A848" s="272"/>
      <c r="B848" s="272"/>
      <c r="C848" s="272"/>
      <c r="D848" s="272"/>
      <c r="E848" s="272"/>
      <c r="F848" s="272"/>
      <c r="G848" s="272"/>
      <c r="H848" s="272"/>
      <c r="I848" s="272"/>
      <c r="J848" s="272"/>
      <c r="K848" s="272"/>
      <c r="L848" s="272"/>
      <c r="M848" s="272"/>
      <c r="N848" s="272"/>
      <c r="O848" s="272"/>
      <c r="P848" s="272"/>
      <c r="Q848" s="272"/>
      <c r="R848" s="272"/>
      <c r="S848" s="272"/>
      <c r="T848" s="272"/>
      <c r="U848" s="272"/>
      <c r="V848" s="272"/>
      <c r="W848" s="272"/>
      <c r="X848" s="272"/>
      <c r="Y848" s="272"/>
      <c r="Z848" s="272"/>
    </row>
    <row r="849" spans="1:26" ht="16.5" customHeight="1">
      <c r="A849" s="272"/>
      <c r="B849" s="272"/>
      <c r="C849" s="272"/>
      <c r="D849" s="272"/>
      <c r="E849" s="272"/>
      <c r="F849" s="272"/>
      <c r="G849" s="272"/>
      <c r="H849" s="272"/>
      <c r="I849" s="272"/>
      <c r="J849" s="272"/>
      <c r="K849" s="272"/>
      <c r="L849" s="272"/>
      <c r="M849" s="272"/>
      <c r="N849" s="272"/>
      <c r="O849" s="272"/>
      <c r="P849" s="272"/>
      <c r="Q849" s="272"/>
      <c r="R849" s="272"/>
      <c r="S849" s="272"/>
      <c r="T849" s="272"/>
      <c r="U849" s="272"/>
      <c r="V849" s="272"/>
      <c r="W849" s="272"/>
      <c r="X849" s="272"/>
      <c r="Y849" s="272"/>
      <c r="Z849" s="272"/>
    </row>
    <row r="850" spans="1:26" ht="16.5" customHeight="1">
      <c r="A850" s="272"/>
      <c r="B850" s="272"/>
      <c r="C850" s="272"/>
      <c r="D850" s="272"/>
      <c r="E850" s="272"/>
      <c r="F850" s="272"/>
      <c r="G850" s="272"/>
      <c r="H850" s="272"/>
      <c r="I850" s="272"/>
      <c r="J850" s="272"/>
      <c r="K850" s="272"/>
      <c r="L850" s="272"/>
      <c r="M850" s="272"/>
      <c r="N850" s="272"/>
      <c r="O850" s="272"/>
      <c r="P850" s="272"/>
      <c r="Q850" s="272"/>
      <c r="R850" s="272"/>
      <c r="S850" s="272"/>
      <c r="T850" s="272"/>
      <c r="U850" s="272"/>
      <c r="V850" s="272"/>
      <c r="W850" s="272"/>
      <c r="X850" s="272"/>
      <c r="Y850" s="272"/>
      <c r="Z850" s="272"/>
    </row>
    <row r="851" spans="1:26" ht="16.5" customHeight="1">
      <c r="A851" s="272"/>
      <c r="B851" s="272"/>
      <c r="C851" s="272"/>
      <c r="D851" s="272"/>
      <c r="E851" s="272"/>
      <c r="F851" s="272"/>
      <c r="G851" s="272"/>
      <c r="H851" s="272"/>
      <c r="I851" s="272"/>
      <c r="J851" s="272"/>
      <c r="K851" s="272"/>
      <c r="L851" s="272"/>
      <c r="M851" s="272"/>
      <c r="N851" s="272"/>
      <c r="O851" s="272"/>
      <c r="P851" s="272"/>
      <c r="Q851" s="272"/>
      <c r="R851" s="272"/>
      <c r="S851" s="272"/>
      <c r="T851" s="272"/>
      <c r="U851" s="272"/>
      <c r="V851" s="272"/>
      <c r="W851" s="272"/>
      <c r="X851" s="272"/>
      <c r="Y851" s="272"/>
      <c r="Z851" s="272"/>
    </row>
    <row r="852" spans="1:26" ht="16.5" customHeight="1">
      <c r="A852" s="272"/>
      <c r="B852" s="272"/>
      <c r="C852" s="272"/>
      <c r="D852" s="272"/>
      <c r="E852" s="272"/>
      <c r="F852" s="272"/>
      <c r="G852" s="272"/>
      <c r="H852" s="272"/>
      <c r="I852" s="272"/>
      <c r="J852" s="272"/>
      <c r="K852" s="272"/>
      <c r="L852" s="272"/>
      <c r="M852" s="272"/>
      <c r="N852" s="272"/>
      <c r="O852" s="272"/>
      <c r="P852" s="272"/>
      <c r="Q852" s="272"/>
      <c r="R852" s="272"/>
      <c r="S852" s="272"/>
      <c r="T852" s="272"/>
      <c r="U852" s="272"/>
      <c r="V852" s="272"/>
      <c r="W852" s="272"/>
      <c r="X852" s="272"/>
      <c r="Y852" s="272"/>
      <c r="Z852" s="272"/>
    </row>
    <row r="853" spans="1:26" ht="16.5" customHeight="1">
      <c r="A853" s="272"/>
      <c r="B853" s="272"/>
      <c r="C853" s="272"/>
      <c r="D853" s="272"/>
      <c r="E853" s="272"/>
      <c r="F853" s="272"/>
      <c r="G853" s="272"/>
      <c r="H853" s="272"/>
      <c r="I853" s="272"/>
      <c r="J853" s="272"/>
      <c r="K853" s="272"/>
      <c r="L853" s="272"/>
      <c r="M853" s="272"/>
      <c r="N853" s="272"/>
      <c r="O853" s="272"/>
      <c r="P853" s="272"/>
      <c r="Q853" s="272"/>
      <c r="R853" s="272"/>
      <c r="S853" s="272"/>
      <c r="T853" s="272"/>
      <c r="U853" s="272"/>
      <c r="V853" s="272"/>
      <c r="W853" s="272"/>
      <c r="X853" s="272"/>
      <c r="Y853" s="272"/>
      <c r="Z853" s="272"/>
    </row>
    <row r="854" spans="1:26" ht="16.5" customHeight="1">
      <c r="A854" s="272"/>
      <c r="B854" s="272"/>
      <c r="C854" s="272"/>
      <c r="D854" s="272"/>
      <c r="E854" s="272"/>
      <c r="F854" s="272"/>
      <c r="G854" s="272"/>
      <c r="H854" s="272"/>
      <c r="I854" s="272"/>
      <c r="J854" s="272"/>
      <c r="K854" s="272"/>
      <c r="L854" s="272"/>
      <c r="M854" s="272"/>
      <c r="N854" s="272"/>
      <c r="O854" s="272"/>
      <c r="P854" s="272"/>
      <c r="Q854" s="272"/>
      <c r="R854" s="272"/>
      <c r="S854" s="272"/>
      <c r="T854" s="272"/>
      <c r="U854" s="272"/>
      <c r="V854" s="272"/>
      <c r="W854" s="272"/>
      <c r="X854" s="272"/>
      <c r="Y854" s="272"/>
      <c r="Z854" s="272"/>
    </row>
    <row r="855" spans="1:26" ht="16.5" customHeight="1">
      <c r="A855" s="272"/>
      <c r="B855" s="272"/>
      <c r="C855" s="272"/>
      <c r="D855" s="272"/>
      <c r="E855" s="272"/>
      <c r="F855" s="272"/>
      <c r="G855" s="272"/>
      <c r="H855" s="272"/>
      <c r="I855" s="272"/>
      <c r="J855" s="272"/>
      <c r="K855" s="272"/>
      <c r="L855" s="272"/>
      <c r="M855" s="272"/>
      <c r="N855" s="272"/>
      <c r="O855" s="272"/>
      <c r="P855" s="272"/>
      <c r="Q855" s="272"/>
      <c r="R855" s="272"/>
      <c r="S855" s="272"/>
      <c r="T855" s="272"/>
      <c r="U855" s="272"/>
      <c r="V855" s="272"/>
      <c r="W855" s="272"/>
      <c r="X855" s="272"/>
      <c r="Y855" s="272"/>
      <c r="Z855" s="272"/>
    </row>
    <row r="856" spans="1:26" ht="16.5" customHeight="1">
      <c r="A856" s="272"/>
      <c r="B856" s="272"/>
      <c r="C856" s="272"/>
      <c r="D856" s="272"/>
      <c r="E856" s="272"/>
      <c r="F856" s="272"/>
      <c r="G856" s="272"/>
      <c r="H856" s="272"/>
      <c r="I856" s="272"/>
      <c r="J856" s="272"/>
      <c r="K856" s="272"/>
      <c r="L856" s="272"/>
      <c r="M856" s="272"/>
      <c r="N856" s="272"/>
      <c r="O856" s="272"/>
      <c r="P856" s="272"/>
      <c r="Q856" s="272"/>
      <c r="R856" s="272"/>
      <c r="S856" s="272"/>
      <c r="T856" s="272"/>
      <c r="U856" s="272"/>
      <c r="V856" s="272"/>
      <c r="W856" s="272"/>
      <c r="X856" s="272"/>
      <c r="Y856" s="272"/>
      <c r="Z856" s="272"/>
    </row>
    <row r="857" spans="1:26" ht="16.5" customHeight="1">
      <c r="A857" s="272"/>
      <c r="B857" s="272"/>
      <c r="C857" s="272"/>
      <c r="D857" s="272"/>
      <c r="E857" s="272"/>
      <c r="F857" s="272"/>
      <c r="G857" s="272"/>
      <c r="H857" s="272"/>
      <c r="I857" s="272"/>
      <c r="J857" s="272"/>
      <c r="K857" s="272"/>
      <c r="L857" s="272"/>
      <c r="M857" s="272"/>
      <c r="N857" s="272"/>
      <c r="O857" s="272"/>
      <c r="P857" s="272"/>
      <c r="Q857" s="272"/>
      <c r="R857" s="272"/>
      <c r="S857" s="272"/>
      <c r="T857" s="272"/>
      <c r="U857" s="272"/>
      <c r="V857" s="272"/>
      <c r="W857" s="272"/>
      <c r="X857" s="272"/>
      <c r="Y857" s="272"/>
      <c r="Z857" s="272"/>
    </row>
    <row r="858" spans="1:26" ht="16.5" customHeight="1">
      <c r="A858" s="272"/>
      <c r="B858" s="272"/>
      <c r="C858" s="272"/>
      <c r="D858" s="272"/>
      <c r="E858" s="272"/>
      <c r="F858" s="272"/>
      <c r="G858" s="272"/>
      <c r="H858" s="272"/>
      <c r="I858" s="272"/>
      <c r="J858" s="272"/>
      <c r="K858" s="272"/>
      <c r="L858" s="272"/>
      <c r="M858" s="272"/>
      <c r="N858" s="272"/>
      <c r="O858" s="272"/>
      <c r="P858" s="272"/>
      <c r="Q858" s="272"/>
      <c r="R858" s="272"/>
      <c r="S858" s="272"/>
      <c r="T858" s="272"/>
      <c r="U858" s="272"/>
      <c r="V858" s="272"/>
      <c r="W858" s="272"/>
      <c r="X858" s="272"/>
      <c r="Y858" s="272"/>
      <c r="Z858" s="272"/>
    </row>
    <row r="859" spans="1:26" ht="16.5" customHeight="1">
      <c r="A859" s="272"/>
      <c r="B859" s="272"/>
      <c r="C859" s="272"/>
      <c r="D859" s="272"/>
      <c r="E859" s="272"/>
      <c r="F859" s="272"/>
      <c r="G859" s="272"/>
      <c r="H859" s="272"/>
      <c r="I859" s="272"/>
      <c r="J859" s="272"/>
      <c r="K859" s="272"/>
      <c r="L859" s="272"/>
      <c r="M859" s="272"/>
      <c r="N859" s="272"/>
      <c r="O859" s="272"/>
      <c r="P859" s="272"/>
      <c r="Q859" s="272"/>
      <c r="R859" s="272"/>
      <c r="S859" s="272"/>
      <c r="T859" s="272"/>
      <c r="U859" s="272"/>
      <c r="V859" s="272"/>
      <c r="W859" s="272"/>
      <c r="X859" s="272"/>
      <c r="Y859" s="272"/>
      <c r="Z859" s="272"/>
    </row>
    <row r="860" spans="1:26" ht="16.5" customHeight="1">
      <c r="A860" s="272"/>
      <c r="B860" s="272"/>
      <c r="C860" s="272"/>
      <c r="D860" s="272"/>
      <c r="E860" s="272"/>
      <c r="F860" s="272"/>
      <c r="G860" s="272"/>
      <c r="H860" s="272"/>
      <c r="I860" s="272"/>
      <c r="J860" s="272"/>
      <c r="K860" s="272"/>
      <c r="L860" s="272"/>
      <c r="M860" s="272"/>
      <c r="N860" s="272"/>
      <c r="O860" s="272"/>
      <c r="P860" s="272"/>
      <c r="Q860" s="272"/>
      <c r="R860" s="272"/>
      <c r="S860" s="272"/>
      <c r="T860" s="272"/>
      <c r="U860" s="272"/>
      <c r="V860" s="272"/>
      <c r="W860" s="272"/>
      <c r="X860" s="272"/>
      <c r="Y860" s="272"/>
      <c r="Z860" s="272"/>
    </row>
    <row r="861" spans="1:26" ht="16.5" customHeight="1">
      <c r="A861" s="272"/>
      <c r="B861" s="272"/>
      <c r="C861" s="272"/>
      <c r="D861" s="272"/>
      <c r="E861" s="272"/>
      <c r="F861" s="272"/>
      <c r="G861" s="272"/>
      <c r="H861" s="272"/>
      <c r="I861" s="272"/>
      <c r="J861" s="272"/>
      <c r="K861" s="272"/>
      <c r="L861" s="272"/>
      <c r="M861" s="272"/>
      <c r="N861" s="272"/>
      <c r="O861" s="272"/>
      <c r="P861" s="272"/>
      <c r="Q861" s="272"/>
      <c r="R861" s="272"/>
      <c r="S861" s="272"/>
      <c r="T861" s="272"/>
      <c r="U861" s="272"/>
      <c r="V861" s="272"/>
      <c r="W861" s="272"/>
      <c r="X861" s="272"/>
      <c r="Y861" s="272"/>
      <c r="Z861" s="272"/>
    </row>
    <row r="862" spans="1:26" ht="16.5" customHeight="1">
      <c r="A862" s="272"/>
      <c r="B862" s="272"/>
      <c r="C862" s="272"/>
      <c r="D862" s="272"/>
      <c r="E862" s="272"/>
      <c r="F862" s="272"/>
      <c r="G862" s="272"/>
      <c r="H862" s="272"/>
      <c r="I862" s="272"/>
      <c r="J862" s="272"/>
      <c r="K862" s="272"/>
      <c r="L862" s="272"/>
      <c r="M862" s="272"/>
      <c r="N862" s="272"/>
      <c r="O862" s="272"/>
      <c r="P862" s="272"/>
      <c r="Q862" s="272"/>
      <c r="R862" s="272"/>
      <c r="S862" s="272"/>
      <c r="T862" s="272"/>
      <c r="U862" s="272"/>
      <c r="V862" s="272"/>
      <c r="W862" s="272"/>
      <c r="X862" s="272"/>
      <c r="Y862" s="272"/>
      <c r="Z862" s="272"/>
    </row>
    <row r="863" spans="1:26" ht="16.5" customHeight="1">
      <c r="A863" s="272"/>
      <c r="B863" s="272"/>
      <c r="C863" s="272"/>
      <c r="D863" s="272"/>
      <c r="E863" s="272"/>
      <c r="F863" s="272"/>
      <c r="G863" s="272"/>
      <c r="H863" s="272"/>
      <c r="I863" s="272"/>
      <c r="J863" s="272"/>
      <c r="K863" s="272"/>
      <c r="L863" s="272"/>
      <c r="M863" s="272"/>
      <c r="N863" s="272"/>
      <c r="O863" s="272"/>
      <c r="P863" s="272"/>
      <c r="Q863" s="272"/>
      <c r="R863" s="272"/>
      <c r="S863" s="272"/>
      <c r="T863" s="272"/>
      <c r="U863" s="272"/>
      <c r="V863" s="272"/>
      <c r="W863" s="272"/>
      <c r="X863" s="272"/>
      <c r="Y863" s="272"/>
      <c r="Z863" s="272"/>
    </row>
    <row r="864" spans="1:26" ht="16.5" customHeight="1">
      <c r="A864" s="272"/>
      <c r="B864" s="272"/>
      <c r="C864" s="272"/>
      <c r="D864" s="272"/>
      <c r="E864" s="272"/>
      <c r="F864" s="272"/>
      <c r="G864" s="272"/>
      <c r="H864" s="272"/>
      <c r="I864" s="272"/>
      <c r="J864" s="272"/>
      <c r="K864" s="272"/>
      <c r="L864" s="272"/>
      <c r="M864" s="272"/>
      <c r="N864" s="272"/>
      <c r="O864" s="272"/>
      <c r="P864" s="272"/>
      <c r="Q864" s="272"/>
      <c r="R864" s="272"/>
      <c r="S864" s="272"/>
      <c r="T864" s="272"/>
      <c r="U864" s="272"/>
      <c r="V864" s="272"/>
      <c r="W864" s="272"/>
      <c r="X864" s="272"/>
      <c r="Y864" s="272"/>
      <c r="Z864" s="272"/>
    </row>
    <row r="865" spans="1:26" ht="16.5" customHeight="1">
      <c r="A865" s="272"/>
      <c r="B865" s="272"/>
      <c r="C865" s="272"/>
      <c r="D865" s="272"/>
      <c r="E865" s="272"/>
      <c r="F865" s="272"/>
      <c r="G865" s="272"/>
      <c r="H865" s="272"/>
      <c r="I865" s="272"/>
      <c r="J865" s="272"/>
      <c r="K865" s="272"/>
      <c r="L865" s="272"/>
      <c r="M865" s="272"/>
      <c r="N865" s="272"/>
      <c r="O865" s="272"/>
      <c r="P865" s="272"/>
      <c r="Q865" s="272"/>
      <c r="R865" s="272"/>
      <c r="S865" s="272"/>
      <c r="T865" s="272"/>
      <c r="U865" s="272"/>
      <c r="V865" s="272"/>
      <c r="W865" s="272"/>
      <c r="X865" s="272"/>
      <c r="Y865" s="272"/>
      <c r="Z865" s="272"/>
    </row>
    <row r="866" spans="1:26" ht="16.5" customHeight="1">
      <c r="A866" s="272"/>
      <c r="B866" s="272"/>
      <c r="C866" s="272"/>
      <c r="D866" s="272"/>
      <c r="E866" s="272"/>
      <c r="F866" s="272"/>
      <c r="G866" s="272"/>
      <c r="H866" s="272"/>
      <c r="I866" s="272"/>
      <c r="J866" s="272"/>
      <c r="K866" s="272"/>
      <c r="L866" s="272"/>
      <c r="M866" s="272"/>
      <c r="N866" s="272"/>
      <c r="O866" s="272"/>
      <c r="P866" s="272"/>
      <c r="Q866" s="272"/>
      <c r="R866" s="272"/>
      <c r="S866" s="272"/>
      <c r="T866" s="272"/>
      <c r="U866" s="272"/>
      <c r="V866" s="272"/>
      <c r="W866" s="272"/>
      <c r="X866" s="272"/>
      <c r="Y866" s="272"/>
      <c r="Z866" s="272"/>
    </row>
    <row r="867" spans="1:26" ht="16.5" customHeight="1">
      <c r="A867" s="272"/>
      <c r="B867" s="272"/>
      <c r="C867" s="272"/>
      <c r="D867" s="272"/>
      <c r="E867" s="272"/>
      <c r="F867" s="272"/>
      <c r="G867" s="272"/>
      <c r="H867" s="272"/>
      <c r="I867" s="272"/>
      <c r="J867" s="272"/>
      <c r="K867" s="272"/>
      <c r="L867" s="272"/>
      <c r="M867" s="272"/>
      <c r="N867" s="272"/>
      <c r="O867" s="272"/>
      <c r="P867" s="272"/>
      <c r="Q867" s="272"/>
      <c r="R867" s="272"/>
      <c r="S867" s="272"/>
      <c r="T867" s="272"/>
      <c r="U867" s="272"/>
      <c r="V867" s="272"/>
      <c r="W867" s="272"/>
      <c r="X867" s="272"/>
      <c r="Y867" s="272"/>
      <c r="Z867" s="272"/>
    </row>
    <row r="868" spans="1:26" ht="16.5" customHeight="1">
      <c r="A868" s="272"/>
      <c r="B868" s="272"/>
      <c r="C868" s="272"/>
      <c r="D868" s="272"/>
      <c r="E868" s="272"/>
      <c r="F868" s="272"/>
      <c r="G868" s="272"/>
      <c r="H868" s="272"/>
      <c r="I868" s="272"/>
      <c r="J868" s="272"/>
      <c r="K868" s="272"/>
      <c r="L868" s="272"/>
      <c r="M868" s="272"/>
      <c r="N868" s="272"/>
      <c r="O868" s="272"/>
      <c r="P868" s="272"/>
      <c r="Q868" s="272"/>
      <c r="R868" s="272"/>
      <c r="S868" s="272"/>
      <c r="T868" s="272"/>
      <c r="U868" s="272"/>
      <c r="V868" s="272"/>
      <c r="W868" s="272"/>
      <c r="X868" s="272"/>
      <c r="Y868" s="272"/>
      <c r="Z868" s="272"/>
    </row>
    <row r="869" spans="1:26" ht="16.5" customHeight="1">
      <c r="A869" s="272"/>
      <c r="B869" s="272"/>
      <c r="C869" s="272"/>
      <c r="D869" s="272"/>
      <c r="E869" s="272"/>
      <c r="F869" s="272"/>
      <c r="G869" s="272"/>
      <c r="H869" s="272"/>
      <c r="I869" s="272"/>
      <c r="J869" s="272"/>
      <c r="K869" s="272"/>
      <c r="L869" s="272"/>
      <c r="M869" s="272"/>
      <c r="N869" s="272"/>
      <c r="O869" s="272"/>
      <c r="P869" s="272"/>
      <c r="Q869" s="272"/>
      <c r="R869" s="272"/>
      <c r="S869" s="272"/>
      <c r="T869" s="272"/>
      <c r="U869" s="272"/>
      <c r="V869" s="272"/>
      <c r="W869" s="272"/>
      <c r="X869" s="272"/>
      <c r="Y869" s="272"/>
      <c r="Z869" s="272"/>
    </row>
    <row r="870" spans="1:26" ht="16.5" customHeight="1">
      <c r="A870" s="272"/>
      <c r="B870" s="272"/>
      <c r="C870" s="272"/>
      <c r="D870" s="272"/>
      <c r="E870" s="272"/>
      <c r="F870" s="272"/>
      <c r="G870" s="272"/>
      <c r="H870" s="272"/>
      <c r="I870" s="272"/>
      <c r="J870" s="272"/>
      <c r="K870" s="272"/>
      <c r="L870" s="272"/>
      <c r="M870" s="272"/>
      <c r="N870" s="272"/>
      <c r="O870" s="272"/>
      <c r="P870" s="272"/>
      <c r="Q870" s="272"/>
      <c r="R870" s="272"/>
      <c r="S870" s="272"/>
      <c r="T870" s="272"/>
      <c r="U870" s="272"/>
      <c r="V870" s="272"/>
      <c r="W870" s="272"/>
      <c r="X870" s="272"/>
      <c r="Y870" s="272"/>
      <c r="Z870" s="272"/>
    </row>
    <row r="871" spans="1:26" ht="16.5" customHeight="1">
      <c r="A871" s="272"/>
      <c r="B871" s="272"/>
      <c r="C871" s="272"/>
      <c r="D871" s="272"/>
      <c r="E871" s="272"/>
      <c r="F871" s="272"/>
      <c r="G871" s="272"/>
      <c r="H871" s="272"/>
      <c r="I871" s="272"/>
      <c r="J871" s="272"/>
      <c r="K871" s="272"/>
      <c r="L871" s="272"/>
      <c r="M871" s="272"/>
      <c r="N871" s="272"/>
      <c r="O871" s="272"/>
      <c r="P871" s="272"/>
      <c r="Q871" s="272"/>
      <c r="R871" s="272"/>
      <c r="S871" s="272"/>
      <c r="T871" s="272"/>
      <c r="U871" s="272"/>
      <c r="V871" s="272"/>
      <c r="W871" s="272"/>
      <c r="X871" s="272"/>
      <c r="Y871" s="272"/>
      <c r="Z871" s="272"/>
    </row>
    <row r="872" spans="1:26" ht="16.5" customHeight="1">
      <c r="A872" s="272"/>
      <c r="B872" s="272"/>
      <c r="C872" s="272"/>
      <c r="D872" s="272"/>
      <c r="E872" s="272"/>
      <c r="F872" s="272"/>
      <c r="G872" s="272"/>
      <c r="H872" s="272"/>
      <c r="I872" s="272"/>
      <c r="J872" s="272"/>
      <c r="K872" s="272"/>
      <c r="L872" s="272"/>
      <c r="M872" s="272"/>
      <c r="N872" s="272"/>
      <c r="O872" s="272"/>
      <c r="P872" s="272"/>
      <c r="Q872" s="272"/>
      <c r="R872" s="272"/>
      <c r="S872" s="272"/>
      <c r="T872" s="272"/>
      <c r="U872" s="272"/>
      <c r="V872" s="272"/>
      <c r="W872" s="272"/>
      <c r="X872" s="272"/>
      <c r="Y872" s="272"/>
      <c r="Z872" s="272"/>
    </row>
    <row r="873" spans="1:26" ht="16.5" customHeight="1">
      <c r="A873" s="272"/>
      <c r="B873" s="272"/>
      <c r="C873" s="272"/>
      <c r="D873" s="272"/>
      <c r="E873" s="272"/>
      <c r="F873" s="272"/>
      <c r="G873" s="272"/>
      <c r="H873" s="272"/>
      <c r="I873" s="272"/>
      <c r="J873" s="272"/>
      <c r="K873" s="272"/>
      <c r="L873" s="272"/>
      <c r="M873" s="272"/>
      <c r="N873" s="272"/>
      <c r="O873" s="272"/>
      <c r="P873" s="272"/>
      <c r="Q873" s="272"/>
      <c r="R873" s="272"/>
      <c r="S873" s="272"/>
      <c r="T873" s="272"/>
      <c r="U873" s="272"/>
      <c r="V873" s="272"/>
      <c r="W873" s="272"/>
      <c r="X873" s="272"/>
      <c r="Y873" s="272"/>
      <c r="Z873" s="272"/>
    </row>
    <row r="874" spans="1:26" ht="16.5" customHeight="1">
      <c r="A874" s="272"/>
      <c r="B874" s="272"/>
      <c r="C874" s="272"/>
      <c r="D874" s="272"/>
      <c r="E874" s="272"/>
      <c r="F874" s="272"/>
      <c r="G874" s="272"/>
      <c r="H874" s="272"/>
      <c r="I874" s="272"/>
      <c r="J874" s="272"/>
      <c r="K874" s="272"/>
      <c r="L874" s="272"/>
      <c r="M874" s="272"/>
      <c r="N874" s="272"/>
      <c r="O874" s="272"/>
      <c r="P874" s="272"/>
      <c r="Q874" s="272"/>
      <c r="R874" s="272"/>
      <c r="S874" s="272"/>
      <c r="T874" s="272"/>
      <c r="U874" s="272"/>
      <c r="V874" s="272"/>
      <c r="W874" s="272"/>
      <c r="X874" s="272"/>
      <c r="Y874" s="272"/>
      <c r="Z874" s="272"/>
    </row>
    <row r="875" spans="1:26" ht="16.5" customHeight="1">
      <c r="A875" s="272"/>
      <c r="B875" s="272"/>
      <c r="C875" s="272"/>
      <c r="D875" s="272"/>
      <c r="E875" s="272"/>
      <c r="F875" s="272"/>
      <c r="G875" s="272"/>
      <c r="H875" s="272"/>
      <c r="I875" s="272"/>
      <c r="J875" s="272"/>
      <c r="K875" s="272"/>
      <c r="L875" s="272"/>
      <c r="M875" s="272"/>
      <c r="N875" s="272"/>
      <c r="O875" s="272"/>
      <c r="P875" s="272"/>
      <c r="Q875" s="272"/>
      <c r="R875" s="272"/>
      <c r="S875" s="272"/>
      <c r="T875" s="272"/>
      <c r="U875" s="272"/>
      <c r="V875" s="272"/>
      <c r="W875" s="272"/>
      <c r="X875" s="272"/>
      <c r="Y875" s="272"/>
      <c r="Z875" s="272"/>
    </row>
    <row r="876" spans="1:26" ht="16.5" customHeight="1">
      <c r="A876" s="272"/>
      <c r="B876" s="272"/>
      <c r="C876" s="272"/>
      <c r="D876" s="272"/>
      <c r="E876" s="272"/>
      <c r="F876" s="272"/>
      <c r="G876" s="272"/>
      <c r="H876" s="272"/>
      <c r="I876" s="272"/>
      <c r="J876" s="272"/>
      <c r="K876" s="272"/>
      <c r="L876" s="272"/>
      <c r="M876" s="272"/>
      <c r="N876" s="272"/>
      <c r="O876" s="272"/>
      <c r="P876" s="272"/>
      <c r="Q876" s="272"/>
      <c r="R876" s="272"/>
      <c r="S876" s="272"/>
      <c r="T876" s="272"/>
      <c r="U876" s="272"/>
      <c r="V876" s="272"/>
      <c r="W876" s="272"/>
      <c r="X876" s="272"/>
      <c r="Y876" s="272"/>
      <c r="Z876" s="272"/>
    </row>
    <row r="877" spans="1:26" ht="16.5" customHeight="1">
      <c r="A877" s="272"/>
      <c r="B877" s="272"/>
      <c r="C877" s="272"/>
      <c r="D877" s="272"/>
      <c r="E877" s="272"/>
      <c r="F877" s="272"/>
      <c r="G877" s="272"/>
      <c r="H877" s="272"/>
      <c r="I877" s="272"/>
      <c r="J877" s="272"/>
      <c r="K877" s="272"/>
      <c r="L877" s="272"/>
      <c r="M877" s="272"/>
      <c r="N877" s="272"/>
      <c r="O877" s="272"/>
      <c r="P877" s="272"/>
      <c r="Q877" s="272"/>
      <c r="R877" s="272"/>
      <c r="S877" s="272"/>
      <c r="T877" s="272"/>
      <c r="U877" s="272"/>
      <c r="V877" s="272"/>
      <c r="W877" s="272"/>
      <c r="X877" s="272"/>
      <c r="Y877" s="272"/>
      <c r="Z877" s="272"/>
    </row>
    <row r="878" spans="1:26" ht="16.5" customHeight="1">
      <c r="A878" s="272"/>
      <c r="B878" s="272"/>
      <c r="C878" s="272"/>
      <c r="D878" s="272"/>
      <c r="E878" s="272"/>
      <c r="F878" s="272"/>
      <c r="G878" s="272"/>
      <c r="H878" s="272"/>
      <c r="I878" s="272"/>
      <c r="J878" s="272"/>
      <c r="K878" s="272"/>
      <c r="L878" s="272"/>
      <c r="M878" s="272"/>
      <c r="N878" s="272"/>
      <c r="O878" s="272"/>
      <c r="P878" s="272"/>
      <c r="Q878" s="272"/>
      <c r="R878" s="272"/>
      <c r="S878" s="272"/>
      <c r="T878" s="272"/>
      <c r="U878" s="272"/>
      <c r="V878" s="272"/>
      <c r="W878" s="272"/>
      <c r="X878" s="272"/>
      <c r="Y878" s="272"/>
      <c r="Z878" s="272"/>
    </row>
    <row r="879" spans="1:26" ht="16.5" customHeight="1">
      <c r="A879" s="272"/>
      <c r="B879" s="272"/>
      <c r="C879" s="272"/>
      <c r="D879" s="272"/>
      <c r="E879" s="272"/>
      <c r="F879" s="272"/>
      <c r="G879" s="272"/>
      <c r="H879" s="272"/>
      <c r="I879" s="272"/>
      <c r="J879" s="272"/>
      <c r="K879" s="272"/>
      <c r="L879" s="272"/>
      <c r="M879" s="272"/>
      <c r="N879" s="272"/>
      <c r="O879" s="272"/>
      <c r="P879" s="272"/>
      <c r="Q879" s="272"/>
      <c r="R879" s="272"/>
      <c r="S879" s="272"/>
      <c r="T879" s="272"/>
      <c r="U879" s="272"/>
      <c r="V879" s="272"/>
      <c r="W879" s="272"/>
      <c r="X879" s="272"/>
      <c r="Y879" s="272"/>
      <c r="Z879" s="272"/>
    </row>
    <row r="880" spans="1:26" ht="16.5" customHeight="1">
      <c r="A880" s="272"/>
      <c r="B880" s="272"/>
      <c r="C880" s="272"/>
      <c r="D880" s="272"/>
      <c r="E880" s="272"/>
      <c r="F880" s="272"/>
      <c r="G880" s="272"/>
      <c r="H880" s="272"/>
      <c r="I880" s="272"/>
      <c r="J880" s="272"/>
      <c r="K880" s="272"/>
      <c r="L880" s="272"/>
      <c r="M880" s="272"/>
      <c r="N880" s="272"/>
      <c r="O880" s="272"/>
      <c r="P880" s="272"/>
      <c r="Q880" s="272"/>
      <c r="R880" s="272"/>
      <c r="S880" s="272"/>
      <c r="T880" s="272"/>
      <c r="U880" s="272"/>
      <c r="V880" s="272"/>
      <c r="W880" s="272"/>
      <c r="X880" s="272"/>
      <c r="Y880" s="272"/>
      <c r="Z880" s="272"/>
    </row>
    <row r="881" spans="1:26" ht="16.5" customHeight="1">
      <c r="A881" s="272"/>
      <c r="B881" s="272"/>
      <c r="C881" s="272"/>
      <c r="D881" s="272"/>
      <c r="E881" s="272"/>
      <c r="F881" s="272"/>
      <c r="G881" s="272"/>
      <c r="H881" s="272"/>
      <c r="I881" s="272"/>
      <c r="J881" s="272"/>
      <c r="K881" s="272"/>
      <c r="L881" s="272"/>
      <c r="M881" s="272"/>
      <c r="N881" s="272"/>
      <c r="O881" s="272"/>
      <c r="P881" s="272"/>
      <c r="Q881" s="272"/>
      <c r="R881" s="272"/>
      <c r="S881" s="272"/>
      <c r="T881" s="272"/>
      <c r="U881" s="272"/>
      <c r="V881" s="272"/>
      <c r="W881" s="272"/>
      <c r="X881" s="272"/>
      <c r="Y881" s="272"/>
      <c r="Z881" s="272"/>
    </row>
    <row r="882" spans="1:26" ht="16.5" customHeight="1">
      <c r="A882" s="272"/>
      <c r="B882" s="272"/>
      <c r="C882" s="272"/>
      <c r="D882" s="272"/>
      <c r="E882" s="272"/>
      <c r="F882" s="272"/>
      <c r="G882" s="272"/>
      <c r="H882" s="272"/>
      <c r="I882" s="272"/>
      <c r="J882" s="272"/>
      <c r="K882" s="272"/>
      <c r="L882" s="272"/>
      <c r="M882" s="272"/>
      <c r="N882" s="272"/>
      <c r="O882" s="272"/>
      <c r="P882" s="272"/>
      <c r="Q882" s="272"/>
      <c r="R882" s="272"/>
      <c r="S882" s="272"/>
      <c r="T882" s="272"/>
      <c r="U882" s="272"/>
      <c r="V882" s="272"/>
      <c r="W882" s="272"/>
      <c r="X882" s="272"/>
      <c r="Y882" s="272"/>
      <c r="Z882" s="272"/>
    </row>
    <row r="883" spans="1:26" ht="16.5" customHeight="1">
      <c r="A883" s="272"/>
      <c r="B883" s="272"/>
      <c r="C883" s="272"/>
      <c r="D883" s="272"/>
      <c r="E883" s="272"/>
      <c r="F883" s="272"/>
      <c r="G883" s="272"/>
      <c r="H883" s="272"/>
      <c r="I883" s="272"/>
      <c r="J883" s="272"/>
      <c r="K883" s="272"/>
      <c r="L883" s="272"/>
      <c r="M883" s="272"/>
      <c r="N883" s="272"/>
      <c r="O883" s="272"/>
      <c r="P883" s="272"/>
      <c r="Q883" s="272"/>
      <c r="R883" s="272"/>
      <c r="S883" s="272"/>
      <c r="T883" s="272"/>
      <c r="U883" s="272"/>
      <c r="V883" s="272"/>
      <c r="W883" s="272"/>
      <c r="X883" s="272"/>
      <c r="Y883" s="272"/>
      <c r="Z883" s="272"/>
    </row>
    <row r="884" spans="1:26" ht="16.5" customHeight="1">
      <c r="A884" s="272"/>
      <c r="B884" s="272"/>
      <c r="C884" s="272"/>
      <c r="D884" s="272"/>
      <c r="E884" s="272"/>
      <c r="F884" s="272"/>
      <c r="G884" s="272"/>
      <c r="H884" s="272"/>
      <c r="I884" s="272"/>
      <c r="J884" s="272"/>
      <c r="K884" s="272"/>
      <c r="L884" s="272"/>
      <c r="M884" s="272"/>
      <c r="N884" s="272"/>
      <c r="O884" s="272"/>
      <c r="P884" s="272"/>
      <c r="Q884" s="272"/>
      <c r="R884" s="272"/>
      <c r="S884" s="272"/>
      <c r="T884" s="272"/>
      <c r="U884" s="272"/>
      <c r="V884" s="272"/>
      <c r="W884" s="272"/>
      <c r="X884" s="272"/>
      <c r="Y884" s="272"/>
      <c r="Z884" s="272"/>
    </row>
    <row r="885" spans="1:26" ht="16.5" customHeight="1">
      <c r="A885" s="272"/>
      <c r="B885" s="272"/>
      <c r="C885" s="272"/>
      <c r="D885" s="272"/>
      <c r="E885" s="272"/>
      <c r="F885" s="272"/>
      <c r="G885" s="272"/>
      <c r="H885" s="272"/>
      <c r="I885" s="272"/>
      <c r="J885" s="272"/>
      <c r="K885" s="272"/>
      <c r="L885" s="272"/>
      <c r="M885" s="272"/>
      <c r="N885" s="272"/>
      <c r="O885" s="272"/>
      <c r="P885" s="272"/>
      <c r="Q885" s="272"/>
      <c r="R885" s="272"/>
      <c r="S885" s="272"/>
      <c r="T885" s="272"/>
      <c r="U885" s="272"/>
      <c r="V885" s="272"/>
      <c r="W885" s="272"/>
      <c r="X885" s="272"/>
      <c r="Y885" s="272"/>
      <c r="Z885" s="272"/>
    </row>
    <row r="886" spans="1:26" ht="16.5" customHeight="1">
      <c r="A886" s="272"/>
      <c r="B886" s="272"/>
      <c r="C886" s="272"/>
      <c r="D886" s="272"/>
      <c r="E886" s="272"/>
      <c r="F886" s="272"/>
      <c r="G886" s="272"/>
      <c r="H886" s="272"/>
      <c r="I886" s="272"/>
      <c r="J886" s="272"/>
      <c r="K886" s="272"/>
      <c r="L886" s="272"/>
      <c r="M886" s="272"/>
      <c r="N886" s="272"/>
      <c r="O886" s="272"/>
      <c r="P886" s="272"/>
      <c r="Q886" s="272"/>
      <c r="R886" s="272"/>
      <c r="S886" s="272"/>
      <c r="T886" s="272"/>
      <c r="U886" s="272"/>
      <c r="V886" s="272"/>
      <c r="W886" s="272"/>
      <c r="X886" s="272"/>
      <c r="Y886" s="272"/>
      <c r="Z886" s="272"/>
    </row>
    <row r="887" spans="1:26" ht="16.5" customHeight="1">
      <c r="A887" s="272"/>
      <c r="B887" s="272"/>
      <c r="C887" s="272"/>
      <c r="D887" s="272"/>
      <c r="E887" s="272"/>
      <c r="F887" s="272"/>
      <c r="G887" s="272"/>
      <c r="H887" s="272"/>
      <c r="I887" s="272"/>
      <c r="J887" s="272"/>
      <c r="K887" s="272"/>
      <c r="L887" s="272"/>
      <c r="M887" s="272"/>
      <c r="N887" s="272"/>
      <c r="O887" s="272"/>
      <c r="P887" s="272"/>
      <c r="Q887" s="272"/>
      <c r="R887" s="272"/>
      <c r="S887" s="272"/>
      <c r="T887" s="272"/>
      <c r="U887" s="272"/>
      <c r="V887" s="272"/>
      <c r="W887" s="272"/>
      <c r="X887" s="272"/>
      <c r="Y887" s="272"/>
      <c r="Z887" s="272"/>
    </row>
    <row r="888" spans="1:26" ht="16.5" customHeight="1">
      <c r="A888" s="272"/>
      <c r="B888" s="272"/>
      <c r="C888" s="272"/>
      <c r="D888" s="272"/>
      <c r="E888" s="272"/>
      <c r="F888" s="272"/>
      <c r="G888" s="272"/>
      <c r="H888" s="272"/>
      <c r="I888" s="272"/>
      <c r="J888" s="272"/>
      <c r="K888" s="272"/>
      <c r="L888" s="272"/>
      <c r="M888" s="272"/>
      <c r="N888" s="272"/>
      <c r="O888" s="272"/>
      <c r="P888" s="272"/>
      <c r="Q888" s="272"/>
      <c r="R888" s="272"/>
      <c r="S888" s="272"/>
      <c r="T888" s="272"/>
      <c r="U888" s="272"/>
      <c r="V888" s="272"/>
      <c r="W888" s="272"/>
      <c r="X888" s="272"/>
      <c r="Y888" s="272"/>
      <c r="Z888" s="272"/>
    </row>
    <row r="889" spans="1:26" ht="16.5" customHeight="1">
      <c r="A889" s="272"/>
      <c r="B889" s="272"/>
      <c r="C889" s="272"/>
      <c r="D889" s="272"/>
      <c r="E889" s="272"/>
      <c r="F889" s="272"/>
      <c r="G889" s="272"/>
      <c r="H889" s="272"/>
      <c r="I889" s="272"/>
      <c r="J889" s="272"/>
      <c r="K889" s="272"/>
      <c r="L889" s="272"/>
      <c r="M889" s="272"/>
      <c r="N889" s="272"/>
      <c r="O889" s="272"/>
      <c r="P889" s="272"/>
      <c r="Q889" s="272"/>
      <c r="R889" s="272"/>
      <c r="S889" s="272"/>
      <c r="T889" s="272"/>
      <c r="U889" s="272"/>
      <c r="V889" s="272"/>
      <c r="W889" s="272"/>
      <c r="X889" s="272"/>
      <c r="Y889" s="272"/>
      <c r="Z889" s="272"/>
    </row>
    <row r="890" spans="1:26" ht="16.5" customHeight="1">
      <c r="A890" s="272"/>
      <c r="B890" s="272"/>
      <c r="C890" s="272"/>
      <c r="D890" s="272"/>
      <c r="E890" s="272"/>
      <c r="F890" s="272"/>
      <c r="G890" s="272"/>
      <c r="H890" s="272"/>
      <c r="I890" s="272"/>
      <c r="J890" s="272"/>
      <c r="K890" s="272"/>
      <c r="L890" s="272"/>
      <c r="M890" s="272"/>
      <c r="N890" s="272"/>
      <c r="O890" s="272"/>
      <c r="P890" s="272"/>
      <c r="Q890" s="272"/>
      <c r="R890" s="272"/>
      <c r="S890" s="272"/>
      <c r="T890" s="272"/>
      <c r="U890" s="272"/>
      <c r="V890" s="272"/>
      <c r="W890" s="272"/>
      <c r="X890" s="272"/>
      <c r="Y890" s="272"/>
      <c r="Z890" s="272"/>
    </row>
    <row r="891" spans="1:26" ht="16.5" customHeight="1">
      <c r="A891" s="272"/>
      <c r="B891" s="272"/>
      <c r="C891" s="272"/>
      <c r="D891" s="272"/>
      <c r="E891" s="272"/>
      <c r="F891" s="272"/>
      <c r="G891" s="272"/>
      <c r="H891" s="272"/>
      <c r="I891" s="272"/>
      <c r="J891" s="272"/>
      <c r="K891" s="272"/>
      <c r="L891" s="272"/>
      <c r="M891" s="272"/>
      <c r="N891" s="272"/>
      <c r="O891" s="272"/>
      <c r="P891" s="272"/>
      <c r="Q891" s="272"/>
      <c r="R891" s="272"/>
      <c r="S891" s="272"/>
      <c r="T891" s="272"/>
      <c r="U891" s="272"/>
      <c r="V891" s="272"/>
      <c r="W891" s="272"/>
      <c r="X891" s="272"/>
      <c r="Y891" s="272"/>
      <c r="Z891" s="272"/>
    </row>
    <row r="892" spans="1:26" ht="16.5" customHeight="1">
      <c r="A892" s="272"/>
      <c r="B892" s="272"/>
      <c r="C892" s="272"/>
      <c r="D892" s="272"/>
      <c r="E892" s="272"/>
      <c r="F892" s="272"/>
      <c r="G892" s="272"/>
      <c r="H892" s="272"/>
      <c r="I892" s="272"/>
      <c r="J892" s="272"/>
      <c r="K892" s="272"/>
      <c r="L892" s="272"/>
      <c r="M892" s="272"/>
      <c r="N892" s="272"/>
      <c r="O892" s="272"/>
      <c r="P892" s="272"/>
      <c r="Q892" s="272"/>
      <c r="R892" s="272"/>
      <c r="S892" s="272"/>
      <c r="T892" s="272"/>
      <c r="U892" s="272"/>
      <c r="V892" s="272"/>
      <c r="W892" s="272"/>
      <c r="X892" s="272"/>
      <c r="Y892" s="272"/>
      <c r="Z892" s="272"/>
    </row>
    <row r="893" spans="1:26" ht="16.5" customHeight="1">
      <c r="A893" s="272"/>
      <c r="B893" s="272"/>
      <c r="C893" s="272"/>
      <c r="D893" s="272"/>
      <c r="E893" s="272"/>
      <c r="F893" s="272"/>
      <c r="G893" s="272"/>
      <c r="H893" s="272"/>
      <c r="I893" s="272"/>
      <c r="J893" s="272"/>
      <c r="K893" s="272"/>
      <c r="L893" s="272"/>
      <c r="M893" s="272"/>
      <c r="N893" s="272"/>
      <c r="O893" s="272"/>
      <c r="P893" s="272"/>
      <c r="Q893" s="272"/>
      <c r="R893" s="272"/>
      <c r="S893" s="272"/>
      <c r="T893" s="272"/>
      <c r="U893" s="272"/>
      <c r="V893" s="272"/>
      <c r="W893" s="272"/>
      <c r="X893" s="272"/>
      <c r="Y893" s="272"/>
      <c r="Z893" s="272"/>
    </row>
    <row r="894" spans="1:26" ht="16.5" customHeight="1">
      <c r="A894" s="272"/>
      <c r="B894" s="272"/>
      <c r="C894" s="272"/>
      <c r="D894" s="272"/>
      <c r="E894" s="272"/>
      <c r="F894" s="272"/>
      <c r="G894" s="272"/>
      <c r="H894" s="272"/>
      <c r="I894" s="272"/>
      <c r="J894" s="272"/>
      <c r="K894" s="272"/>
      <c r="L894" s="272"/>
      <c r="M894" s="272"/>
      <c r="N894" s="272"/>
      <c r="O894" s="272"/>
      <c r="P894" s="272"/>
      <c r="Q894" s="272"/>
      <c r="R894" s="272"/>
      <c r="S894" s="272"/>
      <c r="T894" s="272"/>
      <c r="U894" s="272"/>
      <c r="V894" s="272"/>
      <c r="W894" s="272"/>
      <c r="X894" s="272"/>
      <c r="Y894" s="272"/>
      <c r="Z894" s="272"/>
    </row>
    <row r="895" spans="1:26" ht="16.5" customHeight="1">
      <c r="A895" s="272"/>
      <c r="B895" s="272"/>
      <c r="C895" s="272"/>
      <c r="D895" s="272"/>
      <c r="E895" s="272"/>
      <c r="F895" s="272"/>
      <c r="G895" s="272"/>
      <c r="H895" s="272"/>
      <c r="I895" s="272"/>
      <c r="J895" s="272"/>
      <c r="K895" s="272"/>
      <c r="L895" s="272"/>
      <c r="M895" s="272"/>
      <c r="N895" s="272"/>
      <c r="O895" s="272"/>
      <c r="P895" s="272"/>
      <c r="Q895" s="272"/>
      <c r="R895" s="272"/>
      <c r="S895" s="272"/>
      <c r="T895" s="272"/>
      <c r="U895" s="272"/>
      <c r="V895" s="272"/>
      <c r="W895" s="272"/>
      <c r="X895" s="272"/>
      <c r="Y895" s="272"/>
      <c r="Z895" s="272"/>
    </row>
    <row r="896" spans="1:26" ht="16.5" customHeight="1">
      <c r="A896" s="272"/>
      <c r="B896" s="272"/>
      <c r="C896" s="272"/>
      <c r="D896" s="272"/>
      <c r="E896" s="272"/>
      <c r="F896" s="272"/>
      <c r="G896" s="272"/>
      <c r="H896" s="272"/>
      <c r="I896" s="272"/>
      <c r="J896" s="272"/>
      <c r="K896" s="272"/>
      <c r="L896" s="272"/>
      <c r="M896" s="272"/>
      <c r="N896" s="272"/>
      <c r="O896" s="272"/>
      <c r="P896" s="272"/>
      <c r="Q896" s="272"/>
      <c r="R896" s="272"/>
      <c r="S896" s="272"/>
      <c r="T896" s="272"/>
      <c r="U896" s="272"/>
      <c r="V896" s="272"/>
      <c r="W896" s="272"/>
      <c r="X896" s="272"/>
      <c r="Y896" s="272"/>
      <c r="Z896" s="272"/>
    </row>
    <row r="897" spans="1:26" ht="16.5" customHeight="1">
      <c r="A897" s="272"/>
      <c r="B897" s="272"/>
      <c r="C897" s="272"/>
      <c r="D897" s="272"/>
      <c r="E897" s="272"/>
      <c r="F897" s="272"/>
      <c r="G897" s="272"/>
      <c r="H897" s="272"/>
      <c r="I897" s="272"/>
      <c r="J897" s="272"/>
      <c r="K897" s="272"/>
      <c r="L897" s="272"/>
      <c r="M897" s="272"/>
      <c r="N897" s="272"/>
      <c r="O897" s="272"/>
      <c r="P897" s="272"/>
      <c r="Q897" s="272"/>
      <c r="R897" s="272"/>
      <c r="S897" s="272"/>
      <c r="T897" s="272"/>
      <c r="U897" s="272"/>
      <c r="V897" s="272"/>
      <c r="W897" s="272"/>
      <c r="X897" s="272"/>
      <c r="Y897" s="272"/>
      <c r="Z897" s="272"/>
    </row>
    <row r="898" spans="1:26" ht="16.5" customHeight="1">
      <c r="A898" s="272"/>
      <c r="B898" s="272"/>
      <c r="C898" s="272"/>
      <c r="D898" s="272"/>
      <c r="E898" s="272"/>
      <c r="F898" s="272"/>
      <c r="G898" s="272"/>
      <c r="H898" s="272"/>
      <c r="I898" s="272"/>
      <c r="J898" s="272"/>
      <c r="K898" s="272"/>
      <c r="L898" s="272"/>
      <c r="M898" s="272"/>
      <c r="N898" s="272"/>
      <c r="O898" s="272"/>
      <c r="P898" s="272"/>
      <c r="Q898" s="272"/>
      <c r="R898" s="272"/>
      <c r="S898" s="272"/>
      <c r="T898" s="272"/>
      <c r="U898" s="272"/>
      <c r="V898" s="272"/>
      <c r="W898" s="272"/>
      <c r="X898" s="272"/>
      <c r="Y898" s="272"/>
      <c r="Z898" s="272"/>
    </row>
    <row r="899" spans="1:26" ht="16.5" customHeight="1">
      <c r="A899" s="272"/>
      <c r="B899" s="272"/>
      <c r="C899" s="272"/>
      <c r="D899" s="272"/>
      <c r="E899" s="272"/>
      <c r="F899" s="272"/>
      <c r="G899" s="272"/>
      <c r="H899" s="272"/>
      <c r="I899" s="272"/>
      <c r="J899" s="272"/>
      <c r="K899" s="272"/>
      <c r="L899" s="272"/>
      <c r="M899" s="272"/>
      <c r="N899" s="272"/>
      <c r="O899" s="272"/>
      <c r="P899" s="272"/>
      <c r="Q899" s="272"/>
      <c r="R899" s="272"/>
      <c r="S899" s="272"/>
      <c r="T899" s="272"/>
      <c r="U899" s="272"/>
      <c r="V899" s="272"/>
      <c r="W899" s="272"/>
      <c r="X899" s="272"/>
      <c r="Y899" s="272"/>
      <c r="Z899" s="272"/>
    </row>
    <row r="900" spans="1:26" ht="16.5" customHeight="1">
      <c r="A900" s="272"/>
      <c r="B900" s="272"/>
      <c r="C900" s="272"/>
      <c r="D900" s="272"/>
      <c r="E900" s="272"/>
      <c r="F900" s="272"/>
      <c r="G900" s="272"/>
      <c r="H900" s="272"/>
      <c r="I900" s="272"/>
      <c r="J900" s="272"/>
      <c r="K900" s="272"/>
      <c r="L900" s="272"/>
      <c r="M900" s="272"/>
      <c r="N900" s="272"/>
      <c r="O900" s="272"/>
      <c r="P900" s="272"/>
      <c r="Q900" s="272"/>
      <c r="R900" s="272"/>
      <c r="S900" s="272"/>
      <c r="T900" s="272"/>
      <c r="U900" s="272"/>
      <c r="V900" s="272"/>
      <c r="W900" s="272"/>
      <c r="X900" s="272"/>
      <c r="Y900" s="272"/>
      <c r="Z900" s="272"/>
    </row>
    <row r="901" spans="1:26" ht="16.5" customHeight="1">
      <c r="A901" s="272"/>
      <c r="B901" s="272"/>
      <c r="C901" s="272"/>
      <c r="D901" s="272"/>
      <c r="E901" s="272"/>
      <c r="F901" s="272"/>
      <c r="G901" s="272"/>
      <c r="H901" s="272"/>
      <c r="I901" s="272"/>
      <c r="J901" s="272"/>
      <c r="K901" s="272"/>
      <c r="L901" s="272"/>
      <c r="M901" s="272"/>
      <c r="N901" s="272"/>
      <c r="O901" s="272"/>
      <c r="P901" s="272"/>
      <c r="Q901" s="272"/>
      <c r="R901" s="272"/>
      <c r="S901" s="272"/>
      <c r="T901" s="272"/>
      <c r="U901" s="272"/>
      <c r="V901" s="272"/>
      <c r="W901" s="272"/>
      <c r="X901" s="272"/>
      <c r="Y901" s="272"/>
      <c r="Z901" s="272"/>
    </row>
    <row r="902" spans="1:26" ht="16.5" customHeight="1">
      <c r="A902" s="272"/>
      <c r="B902" s="272"/>
      <c r="C902" s="272"/>
      <c r="D902" s="272"/>
      <c r="E902" s="272"/>
      <c r="F902" s="272"/>
      <c r="G902" s="272"/>
      <c r="H902" s="272"/>
      <c r="I902" s="272"/>
      <c r="J902" s="272"/>
      <c r="K902" s="272"/>
      <c r="L902" s="272"/>
      <c r="M902" s="272"/>
      <c r="N902" s="272"/>
      <c r="O902" s="272"/>
      <c r="P902" s="272"/>
      <c r="Q902" s="272"/>
      <c r="R902" s="272"/>
      <c r="S902" s="272"/>
      <c r="T902" s="272"/>
      <c r="U902" s="272"/>
      <c r="V902" s="272"/>
      <c r="W902" s="272"/>
      <c r="X902" s="272"/>
      <c r="Y902" s="272"/>
      <c r="Z902" s="272"/>
    </row>
    <row r="903" spans="1:26" ht="16.5" customHeight="1">
      <c r="A903" s="272"/>
      <c r="B903" s="272"/>
      <c r="C903" s="272"/>
      <c r="D903" s="272"/>
      <c r="E903" s="272"/>
      <c r="F903" s="272"/>
      <c r="G903" s="272"/>
      <c r="H903" s="272"/>
      <c r="I903" s="272"/>
      <c r="J903" s="272"/>
      <c r="K903" s="272"/>
      <c r="L903" s="272"/>
      <c r="M903" s="272"/>
      <c r="N903" s="272"/>
      <c r="O903" s="272"/>
      <c r="P903" s="272"/>
      <c r="Q903" s="272"/>
      <c r="R903" s="272"/>
      <c r="S903" s="272"/>
      <c r="T903" s="272"/>
      <c r="U903" s="272"/>
      <c r="V903" s="272"/>
      <c r="W903" s="272"/>
      <c r="X903" s="272"/>
      <c r="Y903" s="272"/>
      <c r="Z903" s="272"/>
    </row>
    <row r="904" spans="1:26" ht="16.5" customHeight="1">
      <c r="A904" s="272"/>
      <c r="B904" s="272"/>
      <c r="C904" s="272"/>
      <c r="D904" s="272"/>
      <c r="E904" s="272"/>
      <c r="F904" s="272"/>
      <c r="G904" s="272"/>
      <c r="H904" s="272"/>
      <c r="I904" s="272"/>
      <c r="J904" s="272"/>
      <c r="K904" s="272"/>
      <c r="L904" s="272"/>
      <c r="M904" s="272"/>
      <c r="N904" s="272"/>
      <c r="O904" s="272"/>
      <c r="P904" s="272"/>
      <c r="Q904" s="272"/>
      <c r="R904" s="272"/>
      <c r="S904" s="272"/>
      <c r="T904" s="272"/>
      <c r="U904" s="272"/>
      <c r="V904" s="272"/>
      <c r="W904" s="272"/>
      <c r="X904" s="272"/>
      <c r="Y904" s="272"/>
      <c r="Z904" s="272"/>
    </row>
    <row r="905" spans="1:26" ht="16.5" customHeight="1">
      <c r="A905" s="272"/>
      <c r="B905" s="272"/>
      <c r="C905" s="272"/>
      <c r="D905" s="272"/>
      <c r="E905" s="272"/>
      <c r="F905" s="272"/>
      <c r="G905" s="272"/>
      <c r="H905" s="272"/>
      <c r="I905" s="272"/>
      <c r="J905" s="272"/>
      <c r="K905" s="272"/>
      <c r="L905" s="272"/>
      <c r="M905" s="272"/>
      <c r="N905" s="272"/>
      <c r="O905" s="272"/>
      <c r="P905" s="272"/>
      <c r="Q905" s="272"/>
      <c r="R905" s="272"/>
      <c r="S905" s="272"/>
      <c r="T905" s="272"/>
      <c r="U905" s="272"/>
      <c r="V905" s="272"/>
      <c r="W905" s="272"/>
      <c r="X905" s="272"/>
      <c r="Y905" s="272"/>
      <c r="Z905" s="272"/>
    </row>
    <row r="906" spans="1:26" ht="16.5" customHeight="1">
      <c r="A906" s="272"/>
      <c r="B906" s="272"/>
      <c r="C906" s="272"/>
      <c r="D906" s="272"/>
      <c r="E906" s="272"/>
      <c r="F906" s="272"/>
      <c r="G906" s="272"/>
      <c r="H906" s="272"/>
      <c r="I906" s="272"/>
      <c r="J906" s="272"/>
      <c r="K906" s="272"/>
      <c r="L906" s="272"/>
      <c r="M906" s="272"/>
      <c r="N906" s="272"/>
      <c r="O906" s="272"/>
      <c r="P906" s="272"/>
      <c r="Q906" s="272"/>
      <c r="R906" s="272"/>
      <c r="S906" s="272"/>
      <c r="T906" s="272"/>
      <c r="U906" s="272"/>
      <c r="V906" s="272"/>
      <c r="W906" s="272"/>
      <c r="X906" s="272"/>
      <c r="Y906" s="272"/>
      <c r="Z906" s="272"/>
    </row>
    <row r="907" spans="1:26" ht="16.5" customHeight="1">
      <c r="A907" s="272"/>
      <c r="B907" s="272"/>
      <c r="C907" s="272"/>
      <c r="D907" s="272"/>
      <c r="E907" s="272"/>
      <c r="F907" s="272"/>
      <c r="G907" s="272"/>
      <c r="H907" s="272"/>
      <c r="I907" s="272"/>
      <c r="J907" s="272"/>
      <c r="K907" s="272"/>
      <c r="L907" s="272"/>
      <c r="M907" s="272"/>
      <c r="N907" s="272"/>
      <c r="O907" s="272"/>
      <c r="P907" s="272"/>
      <c r="Q907" s="272"/>
      <c r="R907" s="272"/>
      <c r="S907" s="272"/>
      <c r="T907" s="272"/>
      <c r="U907" s="272"/>
      <c r="V907" s="272"/>
      <c r="W907" s="272"/>
      <c r="X907" s="272"/>
      <c r="Y907" s="272"/>
      <c r="Z907" s="272"/>
    </row>
    <row r="908" spans="1:26" ht="16.5" customHeight="1">
      <c r="A908" s="272"/>
      <c r="B908" s="272"/>
      <c r="C908" s="272"/>
      <c r="D908" s="272"/>
      <c r="E908" s="272"/>
      <c r="F908" s="272"/>
      <c r="G908" s="272"/>
      <c r="H908" s="272"/>
      <c r="I908" s="272"/>
      <c r="J908" s="272"/>
      <c r="K908" s="272"/>
      <c r="L908" s="272"/>
      <c r="M908" s="272"/>
      <c r="N908" s="272"/>
      <c r="O908" s="272"/>
      <c r="P908" s="272"/>
      <c r="Q908" s="272"/>
      <c r="R908" s="272"/>
      <c r="S908" s="272"/>
      <c r="T908" s="272"/>
      <c r="U908" s="272"/>
      <c r="V908" s="272"/>
      <c r="W908" s="272"/>
      <c r="X908" s="272"/>
      <c r="Y908" s="272"/>
      <c r="Z908" s="272"/>
    </row>
    <row r="909" spans="1:26" ht="16.5" customHeight="1">
      <c r="A909" s="272"/>
      <c r="B909" s="272"/>
      <c r="C909" s="272"/>
      <c r="D909" s="272"/>
      <c r="E909" s="272"/>
      <c r="F909" s="272"/>
      <c r="G909" s="272"/>
      <c r="H909" s="272"/>
      <c r="I909" s="272"/>
      <c r="J909" s="272"/>
      <c r="K909" s="272"/>
      <c r="L909" s="272"/>
      <c r="M909" s="272"/>
      <c r="N909" s="272"/>
      <c r="O909" s="272"/>
      <c r="P909" s="272"/>
      <c r="Q909" s="272"/>
      <c r="R909" s="272"/>
      <c r="S909" s="272"/>
      <c r="T909" s="272"/>
      <c r="U909" s="272"/>
      <c r="V909" s="272"/>
      <c r="W909" s="272"/>
      <c r="X909" s="272"/>
      <c r="Y909" s="272"/>
      <c r="Z909" s="272"/>
    </row>
    <row r="910" spans="1:26" ht="16.5" customHeight="1">
      <c r="A910" s="272"/>
      <c r="B910" s="272"/>
      <c r="C910" s="272"/>
      <c r="D910" s="272"/>
      <c r="E910" s="272"/>
      <c r="F910" s="272"/>
      <c r="G910" s="272"/>
      <c r="H910" s="272"/>
      <c r="I910" s="272"/>
      <c r="J910" s="272"/>
      <c r="K910" s="272"/>
      <c r="L910" s="272"/>
      <c r="M910" s="272"/>
      <c r="N910" s="272"/>
      <c r="O910" s="272"/>
      <c r="P910" s="272"/>
      <c r="Q910" s="272"/>
      <c r="R910" s="272"/>
      <c r="S910" s="272"/>
      <c r="T910" s="272"/>
      <c r="U910" s="272"/>
      <c r="V910" s="272"/>
      <c r="W910" s="272"/>
      <c r="X910" s="272"/>
      <c r="Y910" s="272"/>
      <c r="Z910" s="272"/>
    </row>
    <row r="911" spans="1:26" ht="16.5" customHeight="1">
      <c r="A911" s="272"/>
      <c r="B911" s="272"/>
      <c r="C911" s="272"/>
      <c r="D911" s="272"/>
      <c r="E911" s="272"/>
      <c r="F911" s="272"/>
      <c r="G911" s="272"/>
      <c r="H911" s="272"/>
      <c r="I911" s="272"/>
      <c r="J911" s="272"/>
      <c r="K911" s="272"/>
      <c r="L911" s="272"/>
      <c r="M911" s="272"/>
      <c r="N911" s="272"/>
      <c r="O911" s="272"/>
      <c r="P911" s="272"/>
      <c r="Q911" s="272"/>
      <c r="R911" s="272"/>
      <c r="S911" s="272"/>
      <c r="T911" s="272"/>
      <c r="U911" s="272"/>
      <c r="V911" s="272"/>
      <c r="W911" s="272"/>
      <c r="X911" s="272"/>
      <c r="Y911" s="272"/>
      <c r="Z911" s="272"/>
    </row>
    <row r="912" spans="1:26" ht="16.5" customHeight="1">
      <c r="A912" s="272"/>
      <c r="B912" s="272"/>
      <c r="C912" s="272"/>
      <c r="D912" s="272"/>
      <c r="E912" s="272"/>
      <c r="F912" s="272"/>
      <c r="G912" s="272"/>
      <c r="H912" s="272"/>
      <c r="I912" s="272"/>
      <c r="J912" s="272"/>
      <c r="K912" s="272"/>
      <c r="L912" s="272"/>
      <c r="M912" s="272"/>
      <c r="N912" s="272"/>
      <c r="O912" s="272"/>
      <c r="P912" s="272"/>
      <c r="Q912" s="272"/>
      <c r="R912" s="272"/>
      <c r="S912" s="272"/>
      <c r="T912" s="272"/>
      <c r="U912" s="272"/>
      <c r="V912" s="272"/>
      <c r="W912" s="272"/>
      <c r="X912" s="272"/>
      <c r="Y912" s="272"/>
      <c r="Z912" s="272"/>
    </row>
    <row r="913" spans="1:26" ht="16.5" customHeight="1">
      <c r="A913" s="272"/>
      <c r="B913" s="272"/>
      <c r="C913" s="272"/>
      <c r="D913" s="272"/>
      <c r="E913" s="272"/>
      <c r="F913" s="272"/>
      <c r="G913" s="272"/>
      <c r="H913" s="272"/>
      <c r="I913" s="272"/>
      <c r="J913" s="272"/>
      <c r="K913" s="272"/>
      <c r="L913" s="272"/>
      <c r="M913" s="272"/>
      <c r="N913" s="272"/>
      <c r="O913" s="272"/>
      <c r="P913" s="272"/>
      <c r="Q913" s="272"/>
      <c r="R913" s="272"/>
      <c r="S913" s="272"/>
      <c r="T913" s="272"/>
      <c r="U913" s="272"/>
      <c r="V913" s="272"/>
      <c r="W913" s="272"/>
      <c r="X913" s="272"/>
      <c r="Y913" s="272"/>
      <c r="Z913" s="272"/>
    </row>
    <row r="914" spans="1:26" ht="16.5" customHeight="1">
      <c r="A914" s="272"/>
      <c r="B914" s="272"/>
      <c r="C914" s="272"/>
      <c r="D914" s="272"/>
      <c r="E914" s="272"/>
      <c r="F914" s="272"/>
      <c r="G914" s="272"/>
      <c r="H914" s="272"/>
      <c r="I914" s="272"/>
      <c r="J914" s="272"/>
      <c r="K914" s="272"/>
      <c r="L914" s="272"/>
      <c r="M914" s="272"/>
      <c r="N914" s="272"/>
      <c r="O914" s="272"/>
      <c r="P914" s="272"/>
      <c r="Q914" s="272"/>
      <c r="R914" s="272"/>
      <c r="S914" s="272"/>
      <c r="T914" s="272"/>
      <c r="U914" s="272"/>
      <c r="V914" s="272"/>
      <c r="W914" s="272"/>
      <c r="X914" s="272"/>
      <c r="Y914" s="272"/>
      <c r="Z914" s="272"/>
    </row>
    <row r="915" spans="1:26" ht="16.5" customHeight="1">
      <c r="A915" s="272"/>
      <c r="B915" s="272"/>
      <c r="C915" s="272"/>
      <c r="D915" s="272"/>
      <c r="E915" s="272"/>
      <c r="F915" s="272"/>
      <c r="G915" s="272"/>
      <c r="H915" s="272"/>
      <c r="I915" s="272"/>
      <c r="J915" s="272"/>
      <c r="K915" s="272"/>
      <c r="L915" s="272"/>
      <c r="M915" s="272"/>
      <c r="N915" s="272"/>
      <c r="O915" s="272"/>
      <c r="P915" s="272"/>
      <c r="Q915" s="272"/>
      <c r="R915" s="272"/>
      <c r="S915" s="272"/>
      <c r="T915" s="272"/>
      <c r="U915" s="272"/>
      <c r="V915" s="272"/>
      <c r="W915" s="272"/>
      <c r="X915" s="272"/>
      <c r="Y915" s="272"/>
      <c r="Z915" s="272"/>
    </row>
    <row r="916" spans="1:26" ht="16.5" customHeight="1">
      <c r="A916" s="272"/>
      <c r="B916" s="272"/>
      <c r="C916" s="272"/>
      <c r="D916" s="272"/>
      <c r="E916" s="272"/>
      <c r="F916" s="272"/>
      <c r="G916" s="272"/>
      <c r="H916" s="272"/>
      <c r="I916" s="272"/>
      <c r="J916" s="272"/>
      <c r="K916" s="272"/>
      <c r="L916" s="272"/>
      <c r="M916" s="272"/>
      <c r="N916" s="272"/>
      <c r="O916" s="272"/>
      <c r="P916" s="272"/>
      <c r="Q916" s="272"/>
      <c r="R916" s="272"/>
      <c r="S916" s="272"/>
      <c r="T916" s="272"/>
      <c r="U916" s="272"/>
      <c r="V916" s="272"/>
      <c r="W916" s="272"/>
      <c r="X916" s="272"/>
      <c r="Y916" s="272"/>
      <c r="Z916" s="272"/>
    </row>
    <row r="917" spans="1:26" ht="16.5" customHeight="1">
      <c r="A917" s="272"/>
      <c r="B917" s="272"/>
      <c r="C917" s="272"/>
      <c r="D917" s="272"/>
      <c r="E917" s="272"/>
      <c r="F917" s="272"/>
      <c r="G917" s="272"/>
      <c r="H917" s="272"/>
      <c r="I917" s="272"/>
      <c r="J917" s="272"/>
      <c r="K917" s="272"/>
      <c r="L917" s="272"/>
      <c r="M917" s="272"/>
      <c r="N917" s="272"/>
      <c r="O917" s="272"/>
      <c r="P917" s="272"/>
      <c r="Q917" s="272"/>
      <c r="R917" s="272"/>
      <c r="S917" s="272"/>
      <c r="T917" s="272"/>
      <c r="U917" s="272"/>
      <c r="V917" s="272"/>
      <c r="W917" s="272"/>
      <c r="X917" s="272"/>
      <c r="Y917" s="272"/>
      <c r="Z917" s="272"/>
    </row>
    <row r="918" spans="1:26" ht="16.5" customHeight="1">
      <c r="A918" s="272"/>
      <c r="B918" s="272"/>
      <c r="C918" s="272"/>
      <c r="D918" s="272"/>
      <c r="E918" s="272"/>
      <c r="F918" s="272"/>
      <c r="G918" s="272"/>
      <c r="H918" s="272"/>
      <c r="I918" s="272"/>
      <c r="J918" s="272"/>
      <c r="K918" s="272"/>
      <c r="L918" s="272"/>
      <c r="M918" s="272"/>
      <c r="N918" s="272"/>
      <c r="O918" s="272"/>
      <c r="P918" s="272"/>
      <c r="Q918" s="272"/>
      <c r="R918" s="272"/>
      <c r="S918" s="272"/>
      <c r="T918" s="272"/>
      <c r="U918" s="272"/>
      <c r="V918" s="272"/>
      <c r="W918" s="272"/>
      <c r="X918" s="272"/>
      <c r="Y918" s="272"/>
      <c r="Z918" s="272"/>
    </row>
    <row r="919" spans="1:26" ht="16.5" customHeight="1">
      <c r="A919" s="272"/>
      <c r="B919" s="272"/>
      <c r="C919" s="272"/>
      <c r="D919" s="272"/>
      <c r="E919" s="272"/>
      <c r="F919" s="272"/>
      <c r="G919" s="272"/>
      <c r="H919" s="272"/>
      <c r="I919" s="272"/>
      <c r="J919" s="272"/>
      <c r="K919" s="272"/>
      <c r="L919" s="272"/>
      <c r="M919" s="272"/>
      <c r="N919" s="272"/>
      <c r="O919" s="272"/>
      <c r="P919" s="272"/>
      <c r="Q919" s="272"/>
      <c r="R919" s="272"/>
      <c r="S919" s="272"/>
      <c r="T919" s="272"/>
      <c r="U919" s="272"/>
      <c r="V919" s="272"/>
      <c r="W919" s="272"/>
      <c r="X919" s="272"/>
      <c r="Y919" s="272"/>
      <c r="Z919" s="272"/>
    </row>
    <row r="920" spans="1:26" ht="16.5" customHeight="1">
      <c r="A920" s="272"/>
      <c r="B920" s="272"/>
      <c r="C920" s="272"/>
      <c r="D920" s="272"/>
      <c r="E920" s="272"/>
      <c r="F920" s="272"/>
      <c r="G920" s="272"/>
      <c r="H920" s="272"/>
      <c r="I920" s="272"/>
      <c r="J920" s="272"/>
      <c r="K920" s="272"/>
      <c r="L920" s="272"/>
      <c r="M920" s="272"/>
      <c r="N920" s="272"/>
      <c r="O920" s="272"/>
      <c r="P920" s="272"/>
      <c r="Q920" s="272"/>
      <c r="R920" s="272"/>
      <c r="S920" s="272"/>
      <c r="T920" s="272"/>
      <c r="U920" s="272"/>
      <c r="V920" s="272"/>
      <c r="W920" s="272"/>
      <c r="X920" s="272"/>
      <c r="Y920" s="272"/>
      <c r="Z920" s="272"/>
    </row>
    <row r="921" spans="1:26" ht="16.5" customHeight="1">
      <c r="A921" s="272"/>
      <c r="B921" s="272"/>
      <c r="C921" s="272"/>
      <c r="D921" s="272"/>
      <c r="E921" s="272"/>
      <c r="F921" s="272"/>
      <c r="G921" s="272"/>
      <c r="H921" s="272"/>
      <c r="I921" s="272"/>
      <c r="J921" s="272"/>
      <c r="K921" s="272"/>
      <c r="L921" s="272"/>
      <c r="M921" s="272"/>
      <c r="N921" s="272"/>
      <c r="O921" s="272"/>
      <c r="P921" s="272"/>
      <c r="Q921" s="272"/>
      <c r="R921" s="272"/>
      <c r="S921" s="272"/>
      <c r="T921" s="272"/>
      <c r="U921" s="272"/>
      <c r="V921" s="272"/>
      <c r="W921" s="272"/>
      <c r="X921" s="272"/>
      <c r="Y921" s="272"/>
      <c r="Z921" s="272"/>
    </row>
    <row r="922" spans="1:26" ht="16.5" customHeight="1">
      <c r="A922" s="272"/>
      <c r="B922" s="272"/>
      <c r="C922" s="272"/>
      <c r="D922" s="272"/>
      <c r="E922" s="272"/>
      <c r="F922" s="272"/>
      <c r="G922" s="272"/>
      <c r="H922" s="272"/>
      <c r="I922" s="272"/>
      <c r="J922" s="272"/>
      <c r="K922" s="272"/>
      <c r="L922" s="272"/>
      <c r="M922" s="272"/>
      <c r="N922" s="272"/>
      <c r="O922" s="272"/>
      <c r="P922" s="272"/>
      <c r="Q922" s="272"/>
      <c r="R922" s="272"/>
      <c r="S922" s="272"/>
      <c r="T922" s="272"/>
      <c r="U922" s="272"/>
      <c r="V922" s="272"/>
      <c r="W922" s="272"/>
      <c r="X922" s="272"/>
      <c r="Y922" s="272"/>
      <c r="Z922" s="272"/>
    </row>
    <row r="923" spans="1:26" ht="16.5" customHeight="1">
      <c r="A923" s="272"/>
      <c r="B923" s="272"/>
      <c r="C923" s="272"/>
      <c r="D923" s="272"/>
      <c r="E923" s="272"/>
      <c r="F923" s="272"/>
      <c r="G923" s="272"/>
      <c r="H923" s="272"/>
      <c r="I923" s="272"/>
      <c r="J923" s="272"/>
      <c r="K923" s="272"/>
      <c r="L923" s="272"/>
      <c r="M923" s="272"/>
      <c r="N923" s="272"/>
      <c r="O923" s="272"/>
      <c r="P923" s="272"/>
      <c r="Q923" s="272"/>
      <c r="R923" s="272"/>
      <c r="S923" s="272"/>
      <c r="T923" s="272"/>
      <c r="U923" s="272"/>
      <c r="V923" s="272"/>
      <c r="W923" s="272"/>
      <c r="X923" s="272"/>
      <c r="Y923" s="272"/>
      <c r="Z923" s="272"/>
    </row>
    <row r="924" spans="1:26" ht="16.5" customHeight="1">
      <c r="A924" s="272"/>
      <c r="B924" s="272"/>
      <c r="C924" s="272"/>
      <c r="D924" s="272"/>
      <c r="E924" s="272"/>
      <c r="F924" s="272"/>
      <c r="G924" s="272"/>
      <c r="H924" s="272"/>
      <c r="I924" s="272"/>
      <c r="J924" s="272"/>
      <c r="K924" s="272"/>
      <c r="L924" s="272"/>
      <c r="M924" s="272"/>
      <c r="N924" s="272"/>
      <c r="O924" s="272"/>
      <c r="P924" s="272"/>
      <c r="Q924" s="272"/>
      <c r="R924" s="272"/>
      <c r="S924" s="272"/>
      <c r="T924" s="272"/>
      <c r="U924" s="272"/>
      <c r="V924" s="272"/>
      <c r="W924" s="272"/>
      <c r="X924" s="272"/>
      <c r="Y924" s="272"/>
      <c r="Z924" s="272"/>
    </row>
    <row r="925" spans="1:26" ht="16.5" customHeight="1">
      <c r="A925" s="272"/>
      <c r="B925" s="272"/>
      <c r="C925" s="272"/>
      <c r="D925" s="272"/>
      <c r="E925" s="272"/>
      <c r="F925" s="272"/>
      <c r="G925" s="272"/>
      <c r="H925" s="272"/>
      <c r="I925" s="272"/>
      <c r="J925" s="272"/>
      <c r="K925" s="272"/>
      <c r="L925" s="272"/>
      <c r="M925" s="272"/>
      <c r="N925" s="272"/>
      <c r="O925" s="272"/>
      <c r="P925" s="272"/>
      <c r="Q925" s="272"/>
      <c r="R925" s="272"/>
      <c r="S925" s="272"/>
      <c r="T925" s="272"/>
      <c r="U925" s="272"/>
      <c r="V925" s="272"/>
      <c r="W925" s="272"/>
      <c r="X925" s="272"/>
      <c r="Y925" s="272"/>
      <c r="Z925" s="272"/>
    </row>
    <row r="926" spans="1:26" ht="16.5" customHeight="1">
      <c r="A926" s="272"/>
      <c r="B926" s="272"/>
      <c r="C926" s="272"/>
      <c r="D926" s="272"/>
      <c r="E926" s="272"/>
      <c r="F926" s="272"/>
      <c r="G926" s="272"/>
      <c r="H926" s="272"/>
      <c r="I926" s="272"/>
      <c r="J926" s="272"/>
      <c r="K926" s="272"/>
      <c r="L926" s="272"/>
      <c r="M926" s="272"/>
      <c r="N926" s="272"/>
      <c r="O926" s="272"/>
      <c r="P926" s="272"/>
      <c r="Q926" s="272"/>
      <c r="R926" s="272"/>
      <c r="S926" s="272"/>
      <c r="T926" s="272"/>
      <c r="U926" s="272"/>
      <c r="V926" s="272"/>
      <c r="W926" s="272"/>
      <c r="X926" s="272"/>
      <c r="Y926" s="272"/>
      <c r="Z926" s="272"/>
    </row>
    <row r="927" spans="1:26" ht="16.5" customHeight="1">
      <c r="A927" s="272"/>
      <c r="B927" s="272"/>
      <c r="C927" s="272"/>
      <c r="D927" s="272"/>
      <c r="E927" s="272"/>
      <c r="F927" s="272"/>
      <c r="G927" s="272"/>
      <c r="H927" s="272"/>
      <c r="I927" s="272"/>
      <c r="J927" s="272"/>
      <c r="K927" s="272"/>
      <c r="L927" s="272"/>
      <c r="M927" s="272"/>
      <c r="N927" s="272"/>
      <c r="O927" s="272"/>
      <c r="P927" s="272"/>
      <c r="Q927" s="272"/>
      <c r="R927" s="272"/>
      <c r="S927" s="272"/>
      <c r="T927" s="272"/>
      <c r="U927" s="272"/>
      <c r="V927" s="272"/>
      <c r="W927" s="272"/>
      <c r="X927" s="272"/>
      <c r="Y927" s="272"/>
      <c r="Z927" s="272"/>
    </row>
    <row r="928" spans="1:26" ht="16.5" customHeight="1">
      <c r="A928" s="272"/>
      <c r="B928" s="272"/>
      <c r="C928" s="272"/>
      <c r="D928" s="272"/>
      <c r="E928" s="272"/>
      <c r="F928" s="272"/>
      <c r="G928" s="272"/>
      <c r="H928" s="272"/>
      <c r="I928" s="272"/>
      <c r="J928" s="272"/>
      <c r="K928" s="272"/>
      <c r="L928" s="272"/>
      <c r="M928" s="272"/>
      <c r="N928" s="272"/>
      <c r="O928" s="272"/>
      <c r="P928" s="272"/>
      <c r="Q928" s="272"/>
      <c r="R928" s="272"/>
      <c r="S928" s="272"/>
      <c r="T928" s="272"/>
      <c r="U928" s="272"/>
      <c r="V928" s="272"/>
      <c r="W928" s="272"/>
      <c r="X928" s="272"/>
      <c r="Y928" s="272"/>
      <c r="Z928" s="272"/>
    </row>
    <row r="929" spans="1:26" ht="16.5" customHeight="1">
      <c r="A929" s="272"/>
      <c r="B929" s="272"/>
      <c r="C929" s="272"/>
      <c r="D929" s="272"/>
      <c r="E929" s="272"/>
      <c r="F929" s="272"/>
      <c r="G929" s="272"/>
      <c r="H929" s="272"/>
      <c r="I929" s="272"/>
      <c r="J929" s="272"/>
      <c r="K929" s="272"/>
      <c r="L929" s="272"/>
      <c r="M929" s="272"/>
      <c r="N929" s="272"/>
      <c r="O929" s="272"/>
      <c r="P929" s="272"/>
      <c r="Q929" s="272"/>
      <c r="R929" s="272"/>
      <c r="S929" s="272"/>
      <c r="T929" s="272"/>
      <c r="U929" s="272"/>
      <c r="V929" s="272"/>
      <c r="W929" s="272"/>
      <c r="X929" s="272"/>
      <c r="Y929" s="272"/>
      <c r="Z929" s="272"/>
    </row>
    <row r="930" spans="1:26" ht="16.5" customHeight="1">
      <c r="A930" s="272"/>
      <c r="B930" s="272"/>
      <c r="C930" s="272"/>
      <c r="D930" s="272"/>
      <c r="E930" s="272"/>
      <c r="F930" s="272"/>
      <c r="G930" s="272"/>
      <c r="H930" s="272"/>
      <c r="I930" s="272"/>
      <c r="J930" s="272"/>
      <c r="K930" s="272"/>
      <c r="L930" s="272"/>
      <c r="M930" s="272"/>
      <c r="N930" s="272"/>
      <c r="O930" s="272"/>
      <c r="P930" s="272"/>
      <c r="Q930" s="272"/>
      <c r="R930" s="272"/>
      <c r="S930" s="272"/>
      <c r="T930" s="272"/>
      <c r="U930" s="272"/>
      <c r="V930" s="272"/>
      <c r="W930" s="272"/>
      <c r="X930" s="272"/>
      <c r="Y930" s="272"/>
      <c r="Z930" s="272"/>
    </row>
    <row r="931" spans="1:26" ht="16.5" customHeight="1">
      <c r="A931" s="272"/>
      <c r="B931" s="272"/>
      <c r="C931" s="272"/>
      <c r="D931" s="272"/>
      <c r="E931" s="272"/>
      <c r="F931" s="272"/>
      <c r="G931" s="272"/>
      <c r="H931" s="272"/>
      <c r="I931" s="272"/>
      <c r="J931" s="272"/>
      <c r="K931" s="272"/>
      <c r="L931" s="272"/>
      <c r="M931" s="272"/>
      <c r="N931" s="272"/>
      <c r="O931" s="272"/>
      <c r="P931" s="272"/>
      <c r="Q931" s="272"/>
      <c r="R931" s="272"/>
      <c r="S931" s="272"/>
      <c r="T931" s="272"/>
      <c r="U931" s="272"/>
      <c r="V931" s="272"/>
      <c r="W931" s="272"/>
      <c r="X931" s="272"/>
      <c r="Y931" s="272"/>
      <c r="Z931" s="272"/>
    </row>
    <row r="932" spans="1:26" ht="16.5" customHeight="1">
      <c r="A932" s="272"/>
      <c r="B932" s="272"/>
      <c r="C932" s="272"/>
      <c r="D932" s="272"/>
      <c r="E932" s="272"/>
      <c r="F932" s="272"/>
      <c r="G932" s="272"/>
      <c r="H932" s="272"/>
      <c r="I932" s="272"/>
      <c r="J932" s="272"/>
      <c r="K932" s="272"/>
      <c r="L932" s="272"/>
      <c r="M932" s="272"/>
      <c r="N932" s="272"/>
      <c r="O932" s="272"/>
      <c r="P932" s="272"/>
      <c r="Q932" s="272"/>
      <c r="R932" s="272"/>
      <c r="S932" s="272"/>
      <c r="T932" s="272"/>
      <c r="U932" s="272"/>
      <c r="V932" s="272"/>
      <c r="W932" s="272"/>
      <c r="X932" s="272"/>
      <c r="Y932" s="272"/>
      <c r="Z932" s="272"/>
    </row>
    <row r="933" spans="1:26" ht="16.5" customHeight="1">
      <c r="A933" s="272"/>
      <c r="B933" s="272"/>
      <c r="C933" s="272"/>
      <c r="D933" s="272"/>
      <c r="E933" s="272"/>
      <c r="F933" s="272"/>
      <c r="G933" s="272"/>
      <c r="H933" s="272"/>
      <c r="I933" s="272"/>
      <c r="J933" s="272"/>
      <c r="K933" s="272"/>
      <c r="L933" s="272"/>
      <c r="M933" s="272"/>
      <c r="N933" s="272"/>
      <c r="O933" s="272"/>
      <c r="P933" s="272"/>
      <c r="Q933" s="272"/>
      <c r="R933" s="272"/>
      <c r="S933" s="272"/>
      <c r="T933" s="272"/>
      <c r="U933" s="272"/>
      <c r="V933" s="272"/>
      <c r="W933" s="272"/>
      <c r="X933" s="272"/>
      <c r="Y933" s="272"/>
      <c r="Z933" s="272"/>
    </row>
    <row r="934" spans="1:26" ht="16.5" customHeight="1">
      <c r="A934" s="272"/>
      <c r="B934" s="272"/>
      <c r="C934" s="272"/>
      <c r="D934" s="272"/>
      <c r="E934" s="272"/>
      <c r="F934" s="272"/>
      <c r="G934" s="272"/>
      <c r="H934" s="272"/>
      <c r="I934" s="272"/>
      <c r="J934" s="272"/>
      <c r="K934" s="272"/>
      <c r="L934" s="272"/>
      <c r="M934" s="272"/>
      <c r="N934" s="272"/>
      <c r="O934" s="272"/>
      <c r="P934" s="272"/>
      <c r="Q934" s="272"/>
      <c r="R934" s="272"/>
      <c r="S934" s="272"/>
      <c r="T934" s="272"/>
      <c r="U934" s="272"/>
      <c r="V934" s="272"/>
      <c r="W934" s="272"/>
      <c r="X934" s="272"/>
      <c r="Y934" s="272"/>
      <c r="Z934" s="272"/>
    </row>
    <row r="935" spans="1:26" ht="16.5" customHeight="1">
      <c r="A935" s="272"/>
      <c r="B935" s="272"/>
      <c r="C935" s="272"/>
      <c r="D935" s="272"/>
      <c r="E935" s="272"/>
      <c r="F935" s="272"/>
      <c r="G935" s="272"/>
      <c r="H935" s="272"/>
      <c r="I935" s="272"/>
      <c r="J935" s="272"/>
      <c r="K935" s="272"/>
      <c r="L935" s="272"/>
      <c r="M935" s="272"/>
      <c r="N935" s="272"/>
      <c r="O935" s="272"/>
      <c r="P935" s="272"/>
      <c r="Q935" s="272"/>
      <c r="R935" s="272"/>
      <c r="S935" s="272"/>
      <c r="T935" s="272"/>
      <c r="U935" s="272"/>
      <c r="V935" s="272"/>
      <c r="W935" s="272"/>
      <c r="X935" s="272"/>
      <c r="Y935" s="272"/>
      <c r="Z935" s="272"/>
    </row>
    <row r="936" spans="1:26" ht="16.5" customHeight="1">
      <c r="A936" s="272"/>
      <c r="B936" s="272"/>
      <c r="C936" s="272"/>
      <c r="D936" s="272"/>
      <c r="E936" s="272"/>
      <c r="F936" s="272"/>
      <c r="G936" s="272"/>
      <c r="H936" s="272"/>
      <c r="I936" s="272"/>
      <c r="J936" s="272"/>
      <c r="K936" s="272"/>
      <c r="L936" s="272"/>
      <c r="M936" s="272"/>
      <c r="N936" s="272"/>
      <c r="O936" s="272"/>
      <c r="P936" s="272"/>
      <c r="Q936" s="272"/>
      <c r="R936" s="272"/>
      <c r="S936" s="272"/>
      <c r="T936" s="272"/>
      <c r="U936" s="272"/>
      <c r="V936" s="272"/>
      <c r="W936" s="272"/>
      <c r="X936" s="272"/>
      <c r="Y936" s="272"/>
      <c r="Z936" s="272"/>
    </row>
    <row r="937" spans="1:26" ht="16.5" customHeight="1">
      <c r="A937" s="272"/>
      <c r="B937" s="272"/>
      <c r="C937" s="272"/>
      <c r="D937" s="272"/>
      <c r="E937" s="272"/>
      <c r="F937" s="272"/>
      <c r="G937" s="272"/>
      <c r="H937" s="272"/>
      <c r="I937" s="272"/>
      <c r="J937" s="272"/>
      <c r="K937" s="272"/>
      <c r="L937" s="272"/>
      <c r="M937" s="272"/>
      <c r="N937" s="272"/>
      <c r="O937" s="272"/>
      <c r="P937" s="272"/>
      <c r="Q937" s="272"/>
      <c r="R937" s="272"/>
      <c r="S937" s="272"/>
      <c r="T937" s="272"/>
      <c r="U937" s="272"/>
      <c r="V937" s="272"/>
      <c r="W937" s="272"/>
      <c r="X937" s="272"/>
      <c r="Y937" s="272"/>
      <c r="Z937" s="272"/>
    </row>
    <row r="938" spans="1:26" ht="16.5" customHeight="1">
      <c r="A938" s="272"/>
      <c r="B938" s="272"/>
      <c r="C938" s="272"/>
      <c r="D938" s="272"/>
      <c r="E938" s="272"/>
      <c r="F938" s="272"/>
      <c r="G938" s="272"/>
      <c r="H938" s="272"/>
      <c r="I938" s="272"/>
      <c r="J938" s="272"/>
      <c r="K938" s="272"/>
      <c r="L938" s="272"/>
      <c r="M938" s="272"/>
      <c r="N938" s="272"/>
      <c r="O938" s="272"/>
      <c r="P938" s="272"/>
      <c r="Q938" s="272"/>
      <c r="R938" s="272"/>
      <c r="S938" s="272"/>
      <c r="T938" s="272"/>
      <c r="U938" s="272"/>
      <c r="V938" s="272"/>
      <c r="W938" s="272"/>
      <c r="X938" s="272"/>
      <c r="Y938" s="272"/>
      <c r="Z938" s="272"/>
    </row>
    <row r="939" spans="1:26" ht="16.5" customHeight="1">
      <c r="A939" s="272"/>
      <c r="B939" s="272"/>
      <c r="C939" s="272"/>
      <c r="D939" s="272"/>
      <c r="E939" s="272"/>
      <c r="F939" s="272"/>
      <c r="G939" s="272"/>
      <c r="H939" s="272"/>
      <c r="I939" s="272"/>
      <c r="J939" s="272"/>
      <c r="K939" s="272"/>
      <c r="L939" s="272"/>
      <c r="M939" s="272"/>
      <c r="N939" s="272"/>
      <c r="O939" s="272"/>
      <c r="P939" s="272"/>
      <c r="Q939" s="272"/>
      <c r="R939" s="272"/>
      <c r="S939" s="272"/>
      <c r="T939" s="272"/>
      <c r="U939" s="272"/>
      <c r="V939" s="272"/>
      <c r="W939" s="272"/>
      <c r="X939" s="272"/>
      <c r="Y939" s="272"/>
      <c r="Z939" s="272"/>
    </row>
    <row r="940" spans="1:26" ht="16.5" customHeight="1">
      <c r="A940" s="272"/>
      <c r="B940" s="272"/>
      <c r="C940" s="272"/>
      <c r="D940" s="272"/>
      <c r="E940" s="272"/>
      <c r="F940" s="272"/>
      <c r="G940" s="272"/>
      <c r="H940" s="272"/>
      <c r="I940" s="272"/>
      <c r="J940" s="272"/>
      <c r="K940" s="272"/>
      <c r="L940" s="272"/>
      <c r="M940" s="272"/>
      <c r="N940" s="272"/>
      <c r="O940" s="272"/>
      <c r="P940" s="272"/>
      <c r="Q940" s="272"/>
      <c r="R940" s="272"/>
      <c r="S940" s="272"/>
      <c r="T940" s="272"/>
      <c r="U940" s="272"/>
      <c r="V940" s="272"/>
      <c r="W940" s="272"/>
      <c r="X940" s="272"/>
      <c r="Y940" s="272"/>
      <c r="Z940" s="272"/>
    </row>
    <row r="941" spans="1:26" ht="16.5" customHeight="1">
      <c r="A941" s="272"/>
      <c r="B941" s="272"/>
      <c r="C941" s="272"/>
      <c r="D941" s="272"/>
      <c r="E941" s="272"/>
      <c r="F941" s="272"/>
      <c r="G941" s="272"/>
      <c r="H941" s="272"/>
      <c r="I941" s="272"/>
      <c r="J941" s="272"/>
      <c r="K941" s="272"/>
      <c r="L941" s="272"/>
      <c r="M941" s="272"/>
      <c r="N941" s="272"/>
      <c r="O941" s="272"/>
      <c r="P941" s="272"/>
      <c r="Q941" s="272"/>
      <c r="R941" s="272"/>
      <c r="S941" s="272"/>
      <c r="T941" s="272"/>
      <c r="U941" s="272"/>
      <c r="V941" s="272"/>
      <c r="W941" s="272"/>
      <c r="X941" s="272"/>
      <c r="Y941" s="272"/>
      <c r="Z941" s="272"/>
    </row>
    <row r="942" spans="1:26" ht="16.5" customHeight="1">
      <c r="A942" s="272"/>
      <c r="B942" s="272"/>
      <c r="C942" s="272"/>
      <c r="D942" s="272"/>
      <c r="E942" s="272"/>
      <c r="F942" s="272"/>
      <c r="G942" s="272"/>
      <c r="H942" s="272"/>
      <c r="I942" s="272"/>
      <c r="J942" s="272"/>
      <c r="K942" s="272"/>
      <c r="L942" s="272"/>
      <c r="M942" s="272"/>
      <c r="N942" s="272"/>
      <c r="O942" s="272"/>
      <c r="P942" s="272"/>
      <c r="Q942" s="272"/>
      <c r="R942" s="272"/>
      <c r="S942" s="272"/>
      <c r="T942" s="272"/>
      <c r="U942" s="272"/>
      <c r="V942" s="272"/>
      <c r="W942" s="272"/>
      <c r="X942" s="272"/>
      <c r="Y942" s="272"/>
      <c r="Z942" s="272"/>
    </row>
    <row r="943" spans="1:26" ht="16.5" customHeight="1">
      <c r="A943" s="272"/>
      <c r="B943" s="272"/>
      <c r="C943" s="272"/>
      <c r="D943" s="272"/>
      <c r="E943" s="272"/>
      <c r="F943" s="272"/>
      <c r="G943" s="272"/>
      <c r="H943" s="272"/>
      <c r="I943" s="272"/>
      <c r="J943" s="272"/>
      <c r="K943" s="272"/>
      <c r="L943" s="272"/>
      <c r="M943" s="272"/>
      <c r="N943" s="272"/>
      <c r="O943" s="272"/>
      <c r="P943" s="272"/>
      <c r="Q943" s="272"/>
      <c r="R943" s="272"/>
      <c r="S943" s="272"/>
      <c r="T943" s="272"/>
      <c r="U943" s="272"/>
      <c r="V943" s="272"/>
      <c r="W943" s="272"/>
      <c r="X943" s="272"/>
      <c r="Y943" s="272"/>
      <c r="Z943" s="272"/>
    </row>
    <row r="944" spans="1:26" ht="16.5" customHeight="1">
      <c r="A944" s="272"/>
      <c r="B944" s="272"/>
      <c r="C944" s="272"/>
      <c r="D944" s="272"/>
      <c r="E944" s="272"/>
      <c r="F944" s="272"/>
      <c r="G944" s="272"/>
      <c r="H944" s="272"/>
      <c r="I944" s="272"/>
      <c r="J944" s="272"/>
      <c r="K944" s="272"/>
      <c r="L944" s="272"/>
      <c r="M944" s="272"/>
      <c r="N944" s="272"/>
      <c r="O944" s="272"/>
      <c r="P944" s="272"/>
      <c r="Q944" s="272"/>
      <c r="R944" s="272"/>
      <c r="S944" s="272"/>
      <c r="T944" s="272"/>
      <c r="U944" s="272"/>
      <c r="V944" s="272"/>
      <c r="W944" s="272"/>
      <c r="X944" s="272"/>
      <c r="Y944" s="272"/>
      <c r="Z944" s="272"/>
    </row>
    <row r="945" spans="1:26" ht="16.5" customHeight="1">
      <c r="A945" s="272"/>
      <c r="B945" s="272"/>
      <c r="C945" s="272"/>
      <c r="D945" s="272"/>
      <c r="E945" s="272"/>
      <c r="F945" s="272"/>
      <c r="G945" s="272"/>
      <c r="H945" s="272"/>
      <c r="I945" s="272"/>
      <c r="J945" s="272"/>
      <c r="K945" s="272"/>
      <c r="L945" s="272"/>
      <c r="M945" s="272"/>
      <c r="N945" s="272"/>
      <c r="O945" s="272"/>
      <c r="P945" s="272"/>
      <c r="Q945" s="272"/>
      <c r="R945" s="272"/>
      <c r="S945" s="272"/>
      <c r="T945" s="272"/>
      <c r="U945" s="272"/>
      <c r="V945" s="272"/>
      <c r="W945" s="272"/>
      <c r="X945" s="272"/>
      <c r="Y945" s="272"/>
      <c r="Z945" s="272"/>
    </row>
    <row r="946" spans="1:26" ht="16.5" customHeight="1">
      <c r="A946" s="272"/>
      <c r="B946" s="272"/>
      <c r="C946" s="272"/>
      <c r="D946" s="272"/>
      <c r="E946" s="272"/>
      <c r="F946" s="272"/>
      <c r="G946" s="272"/>
      <c r="H946" s="272"/>
      <c r="I946" s="272"/>
      <c r="J946" s="272"/>
      <c r="K946" s="272"/>
      <c r="L946" s="272"/>
      <c r="M946" s="272"/>
      <c r="N946" s="272"/>
      <c r="O946" s="272"/>
      <c r="P946" s="272"/>
      <c r="Q946" s="272"/>
      <c r="R946" s="272"/>
      <c r="S946" s="272"/>
      <c r="T946" s="272"/>
      <c r="U946" s="272"/>
      <c r="V946" s="272"/>
      <c r="W946" s="272"/>
      <c r="X946" s="272"/>
      <c r="Y946" s="272"/>
      <c r="Z946" s="272"/>
    </row>
    <row r="947" spans="1:26" ht="16.5" customHeight="1">
      <c r="A947" s="272"/>
      <c r="B947" s="272"/>
      <c r="C947" s="272"/>
      <c r="D947" s="272"/>
      <c r="E947" s="272"/>
      <c r="F947" s="272"/>
      <c r="G947" s="272"/>
      <c r="H947" s="272"/>
      <c r="I947" s="272"/>
      <c r="J947" s="272"/>
      <c r="K947" s="272"/>
      <c r="L947" s="272"/>
      <c r="M947" s="272"/>
      <c r="N947" s="272"/>
      <c r="O947" s="272"/>
      <c r="P947" s="272"/>
      <c r="Q947" s="272"/>
      <c r="R947" s="272"/>
      <c r="S947" s="272"/>
      <c r="T947" s="272"/>
      <c r="U947" s="272"/>
      <c r="V947" s="272"/>
      <c r="W947" s="272"/>
      <c r="X947" s="272"/>
      <c r="Y947" s="272"/>
      <c r="Z947" s="272"/>
    </row>
    <row r="948" spans="1:26" ht="16.5" customHeight="1">
      <c r="A948" s="272"/>
      <c r="B948" s="272"/>
      <c r="C948" s="272"/>
      <c r="D948" s="272"/>
      <c r="E948" s="272"/>
      <c r="F948" s="272"/>
      <c r="G948" s="272"/>
      <c r="H948" s="272"/>
      <c r="I948" s="272"/>
      <c r="J948" s="272"/>
      <c r="K948" s="272"/>
      <c r="L948" s="272"/>
      <c r="M948" s="272"/>
      <c r="N948" s="272"/>
      <c r="O948" s="272"/>
      <c r="P948" s="272"/>
      <c r="Q948" s="272"/>
      <c r="R948" s="272"/>
      <c r="S948" s="272"/>
      <c r="T948" s="272"/>
      <c r="U948" s="272"/>
      <c r="V948" s="272"/>
      <c r="W948" s="272"/>
      <c r="X948" s="272"/>
      <c r="Y948" s="272"/>
      <c r="Z948" s="272"/>
    </row>
    <row r="949" spans="1:26" ht="16.5" customHeight="1">
      <c r="A949" s="272"/>
      <c r="B949" s="272"/>
      <c r="C949" s="272"/>
      <c r="D949" s="272"/>
      <c r="E949" s="272"/>
      <c r="F949" s="272"/>
      <c r="G949" s="272"/>
      <c r="H949" s="272"/>
      <c r="I949" s="272"/>
      <c r="J949" s="272"/>
      <c r="K949" s="272"/>
      <c r="L949" s="272"/>
      <c r="M949" s="272"/>
      <c r="N949" s="272"/>
      <c r="O949" s="272"/>
      <c r="P949" s="272"/>
      <c r="Q949" s="272"/>
      <c r="R949" s="272"/>
      <c r="S949" s="272"/>
      <c r="T949" s="272"/>
      <c r="U949" s="272"/>
      <c r="V949" s="272"/>
      <c r="W949" s="272"/>
      <c r="X949" s="272"/>
      <c r="Y949" s="272"/>
      <c r="Z949" s="272"/>
    </row>
    <row r="950" spans="1:26" ht="16.5" customHeight="1">
      <c r="A950" s="272"/>
      <c r="B950" s="272"/>
      <c r="C950" s="272"/>
      <c r="D950" s="272"/>
      <c r="E950" s="272"/>
      <c r="F950" s="272"/>
      <c r="G950" s="272"/>
      <c r="H950" s="272"/>
      <c r="I950" s="272"/>
      <c r="J950" s="272"/>
      <c r="K950" s="272"/>
      <c r="L950" s="272"/>
      <c r="M950" s="272"/>
      <c r="N950" s="272"/>
      <c r="O950" s="272"/>
      <c r="P950" s="272"/>
      <c r="Q950" s="272"/>
      <c r="R950" s="272"/>
      <c r="S950" s="272"/>
      <c r="T950" s="272"/>
      <c r="U950" s="272"/>
      <c r="V950" s="272"/>
      <c r="W950" s="272"/>
      <c r="X950" s="272"/>
      <c r="Y950" s="272"/>
      <c r="Z950" s="272"/>
    </row>
    <row r="951" spans="1:26" ht="16.5" customHeight="1">
      <c r="A951" s="272"/>
      <c r="B951" s="272"/>
      <c r="C951" s="272"/>
      <c r="D951" s="272"/>
      <c r="E951" s="272"/>
      <c r="F951" s="272"/>
      <c r="G951" s="272"/>
      <c r="H951" s="272"/>
      <c r="I951" s="272"/>
      <c r="J951" s="272"/>
      <c r="K951" s="272"/>
      <c r="L951" s="272"/>
      <c r="M951" s="272"/>
      <c r="N951" s="272"/>
      <c r="O951" s="272"/>
      <c r="P951" s="272"/>
      <c r="Q951" s="272"/>
      <c r="R951" s="272"/>
      <c r="S951" s="272"/>
      <c r="T951" s="272"/>
      <c r="U951" s="272"/>
      <c r="V951" s="272"/>
      <c r="W951" s="272"/>
      <c r="X951" s="272"/>
      <c r="Y951" s="272"/>
      <c r="Z951" s="272"/>
    </row>
    <row r="952" spans="1:26" ht="16.5" customHeight="1">
      <c r="A952" s="272"/>
      <c r="B952" s="272"/>
      <c r="C952" s="272"/>
      <c r="D952" s="272"/>
      <c r="E952" s="272"/>
      <c r="F952" s="272"/>
      <c r="G952" s="272"/>
      <c r="H952" s="272"/>
      <c r="I952" s="272"/>
      <c r="J952" s="272"/>
      <c r="K952" s="272"/>
      <c r="L952" s="272"/>
      <c r="M952" s="272"/>
      <c r="N952" s="272"/>
      <c r="O952" s="272"/>
      <c r="P952" s="272"/>
      <c r="Q952" s="272"/>
      <c r="R952" s="272"/>
      <c r="S952" s="272"/>
      <c r="T952" s="272"/>
      <c r="U952" s="272"/>
      <c r="V952" s="272"/>
      <c r="W952" s="272"/>
      <c r="X952" s="272"/>
      <c r="Y952" s="272"/>
      <c r="Z952" s="272"/>
    </row>
    <row r="953" spans="1:26" ht="16.5" customHeight="1">
      <c r="A953" s="272"/>
      <c r="B953" s="272"/>
      <c r="C953" s="272"/>
      <c r="D953" s="272"/>
      <c r="E953" s="272"/>
      <c r="F953" s="272"/>
      <c r="G953" s="272"/>
      <c r="H953" s="272"/>
      <c r="I953" s="272"/>
      <c r="J953" s="272"/>
      <c r="K953" s="272"/>
      <c r="L953" s="272"/>
      <c r="M953" s="272"/>
      <c r="N953" s="272"/>
      <c r="O953" s="272"/>
      <c r="P953" s="272"/>
      <c r="Q953" s="272"/>
      <c r="R953" s="272"/>
      <c r="S953" s="272"/>
      <c r="T953" s="272"/>
      <c r="U953" s="272"/>
      <c r="V953" s="272"/>
      <c r="W953" s="272"/>
      <c r="X953" s="272"/>
      <c r="Y953" s="272"/>
      <c r="Z953" s="272"/>
    </row>
    <row r="954" spans="1:26" ht="16.5" customHeight="1">
      <c r="A954" s="272"/>
      <c r="B954" s="272"/>
      <c r="C954" s="272"/>
      <c r="D954" s="272"/>
      <c r="E954" s="272"/>
      <c r="F954" s="272"/>
      <c r="G954" s="272"/>
      <c r="H954" s="272"/>
      <c r="I954" s="272"/>
      <c r="J954" s="272"/>
      <c r="K954" s="272"/>
      <c r="L954" s="272"/>
      <c r="M954" s="272"/>
      <c r="N954" s="272"/>
      <c r="O954" s="272"/>
      <c r="P954" s="272"/>
      <c r="Q954" s="272"/>
      <c r="R954" s="272"/>
      <c r="S954" s="272"/>
      <c r="T954" s="272"/>
      <c r="U954" s="272"/>
      <c r="V954" s="272"/>
      <c r="W954" s="272"/>
      <c r="X954" s="272"/>
      <c r="Y954" s="272"/>
      <c r="Z954" s="272"/>
    </row>
    <row r="955" spans="1:26" ht="16.5" customHeight="1">
      <c r="A955" s="272"/>
      <c r="B955" s="272"/>
      <c r="C955" s="272"/>
      <c r="D955" s="272"/>
      <c r="E955" s="272"/>
      <c r="F955" s="272"/>
      <c r="G955" s="272"/>
      <c r="H955" s="272"/>
      <c r="I955" s="272"/>
      <c r="J955" s="272"/>
      <c r="K955" s="272"/>
      <c r="L955" s="272"/>
      <c r="M955" s="272"/>
      <c r="N955" s="272"/>
      <c r="O955" s="272"/>
      <c r="P955" s="272"/>
      <c r="Q955" s="272"/>
      <c r="R955" s="272"/>
      <c r="S955" s="272"/>
      <c r="T955" s="272"/>
      <c r="U955" s="272"/>
      <c r="V955" s="272"/>
      <c r="W955" s="272"/>
      <c r="X955" s="272"/>
      <c r="Y955" s="272"/>
      <c r="Z955" s="272"/>
    </row>
    <row r="956" spans="1:26" ht="16.5" customHeight="1">
      <c r="A956" s="272"/>
      <c r="B956" s="272"/>
      <c r="C956" s="272"/>
      <c r="D956" s="272"/>
      <c r="E956" s="272"/>
      <c r="F956" s="272"/>
      <c r="G956" s="272"/>
      <c r="H956" s="272"/>
      <c r="I956" s="272"/>
      <c r="J956" s="272"/>
      <c r="K956" s="272"/>
      <c r="L956" s="272"/>
      <c r="M956" s="272"/>
      <c r="N956" s="272"/>
      <c r="O956" s="272"/>
      <c r="P956" s="272"/>
      <c r="Q956" s="272"/>
      <c r="R956" s="272"/>
      <c r="S956" s="272"/>
      <c r="T956" s="272"/>
      <c r="U956" s="272"/>
      <c r="V956" s="272"/>
      <c r="W956" s="272"/>
      <c r="X956" s="272"/>
      <c r="Y956" s="272"/>
      <c r="Z956" s="272"/>
    </row>
    <row r="957" spans="1:26" ht="16.5" customHeight="1">
      <c r="A957" s="272"/>
      <c r="B957" s="272"/>
      <c r="C957" s="272"/>
      <c r="D957" s="272"/>
      <c r="E957" s="272"/>
      <c r="F957" s="272"/>
      <c r="G957" s="272"/>
      <c r="H957" s="272"/>
      <c r="I957" s="272"/>
      <c r="J957" s="272"/>
      <c r="K957" s="272"/>
      <c r="L957" s="272"/>
      <c r="M957" s="272"/>
      <c r="N957" s="272"/>
      <c r="O957" s="272"/>
      <c r="P957" s="272"/>
      <c r="Q957" s="272"/>
      <c r="R957" s="272"/>
      <c r="S957" s="272"/>
      <c r="T957" s="272"/>
      <c r="U957" s="272"/>
      <c r="V957" s="272"/>
      <c r="W957" s="272"/>
      <c r="X957" s="272"/>
      <c r="Y957" s="272"/>
      <c r="Z957" s="272"/>
    </row>
    <row r="958" spans="1:26" ht="16.5" customHeight="1">
      <c r="A958" s="272"/>
      <c r="B958" s="272"/>
      <c r="C958" s="272"/>
      <c r="D958" s="272"/>
      <c r="E958" s="272"/>
      <c r="F958" s="272"/>
      <c r="G958" s="272"/>
      <c r="H958" s="272"/>
      <c r="I958" s="272"/>
      <c r="J958" s="272"/>
      <c r="K958" s="272"/>
      <c r="L958" s="272"/>
      <c r="M958" s="272"/>
      <c r="N958" s="272"/>
      <c r="O958" s="272"/>
      <c r="P958" s="272"/>
      <c r="Q958" s="272"/>
      <c r="R958" s="272"/>
      <c r="S958" s="272"/>
      <c r="T958" s="272"/>
      <c r="U958" s="272"/>
      <c r="V958" s="272"/>
      <c r="W958" s="272"/>
      <c r="X958" s="272"/>
      <c r="Y958" s="272"/>
      <c r="Z958" s="272"/>
    </row>
    <row r="959" spans="1:26" ht="16.5" customHeight="1">
      <c r="A959" s="272"/>
      <c r="B959" s="272"/>
      <c r="C959" s="272"/>
      <c r="D959" s="272"/>
      <c r="E959" s="272"/>
      <c r="F959" s="272"/>
      <c r="G959" s="272"/>
      <c r="H959" s="272"/>
      <c r="I959" s="272"/>
      <c r="J959" s="272"/>
      <c r="K959" s="272"/>
      <c r="L959" s="272"/>
      <c r="M959" s="272"/>
      <c r="N959" s="272"/>
      <c r="O959" s="272"/>
      <c r="P959" s="272"/>
      <c r="Q959" s="272"/>
      <c r="R959" s="272"/>
      <c r="S959" s="272"/>
      <c r="T959" s="272"/>
      <c r="U959" s="272"/>
      <c r="V959" s="272"/>
      <c r="W959" s="272"/>
      <c r="X959" s="272"/>
      <c r="Y959" s="272"/>
      <c r="Z959" s="272"/>
    </row>
    <row r="960" spans="1:26" ht="16.5" customHeight="1">
      <c r="A960" s="272"/>
      <c r="B960" s="272"/>
      <c r="C960" s="272"/>
      <c r="D960" s="272"/>
      <c r="E960" s="272"/>
      <c r="F960" s="272"/>
      <c r="G960" s="272"/>
      <c r="H960" s="272"/>
      <c r="I960" s="272"/>
      <c r="J960" s="272"/>
      <c r="K960" s="272"/>
      <c r="L960" s="272"/>
      <c r="M960" s="272"/>
      <c r="N960" s="272"/>
      <c r="O960" s="272"/>
      <c r="P960" s="272"/>
      <c r="Q960" s="272"/>
      <c r="R960" s="272"/>
      <c r="S960" s="272"/>
      <c r="T960" s="272"/>
      <c r="U960" s="272"/>
      <c r="V960" s="272"/>
      <c r="W960" s="272"/>
      <c r="X960" s="272"/>
      <c r="Y960" s="272"/>
      <c r="Z960" s="272"/>
    </row>
    <row r="961" spans="1:26" ht="16.5" customHeight="1">
      <c r="A961" s="272"/>
      <c r="B961" s="272"/>
      <c r="C961" s="272"/>
      <c r="D961" s="272"/>
      <c r="E961" s="272"/>
      <c r="F961" s="272"/>
      <c r="G961" s="272"/>
      <c r="H961" s="272"/>
      <c r="I961" s="272"/>
      <c r="J961" s="272"/>
      <c r="K961" s="272"/>
      <c r="L961" s="272"/>
      <c r="M961" s="272"/>
      <c r="N961" s="272"/>
      <c r="O961" s="272"/>
      <c r="P961" s="272"/>
      <c r="Q961" s="272"/>
      <c r="R961" s="272"/>
      <c r="S961" s="272"/>
      <c r="T961" s="272"/>
      <c r="U961" s="272"/>
      <c r="V961" s="272"/>
      <c r="W961" s="272"/>
      <c r="X961" s="272"/>
      <c r="Y961" s="272"/>
      <c r="Z961" s="272"/>
    </row>
    <row r="962" spans="1:26" ht="16.5" customHeight="1">
      <c r="A962" s="272"/>
      <c r="B962" s="272"/>
      <c r="C962" s="272"/>
      <c r="D962" s="272"/>
      <c r="E962" s="272"/>
      <c r="F962" s="272"/>
      <c r="G962" s="272"/>
      <c r="H962" s="272"/>
      <c r="I962" s="272"/>
      <c r="J962" s="272"/>
      <c r="K962" s="272"/>
      <c r="L962" s="272"/>
      <c r="M962" s="272"/>
      <c r="N962" s="272"/>
      <c r="O962" s="272"/>
      <c r="P962" s="272"/>
      <c r="Q962" s="272"/>
      <c r="R962" s="272"/>
      <c r="S962" s="272"/>
      <c r="T962" s="272"/>
      <c r="U962" s="272"/>
      <c r="V962" s="272"/>
      <c r="W962" s="272"/>
      <c r="X962" s="272"/>
      <c r="Y962" s="272"/>
      <c r="Z962" s="272"/>
    </row>
    <row r="963" spans="1:26" ht="16.5" customHeight="1">
      <c r="A963" s="272"/>
      <c r="B963" s="272"/>
      <c r="C963" s="272"/>
      <c r="D963" s="272"/>
      <c r="E963" s="272"/>
      <c r="F963" s="272"/>
      <c r="G963" s="272"/>
      <c r="H963" s="272"/>
      <c r="I963" s="272"/>
      <c r="J963" s="272"/>
      <c r="K963" s="272"/>
      <c r="L963" s="272"/>
      <c r="M963" s="272"/>
      <c r="N963" s="272"/>
      <c r="O963" s="272"/>
      <c r="P963" s="272"/>
      <c r="Q963" s="272"/>
      <c r="R963" s="272"/>
      <c r="S963" s="272"/>
      <c r="T963" s="272"/>
      <c r="U963" s="272"/>
      <c r="V963" s="272"/>
      <c r="W963" s="272"/>
      <c r="X963" s="272"/>
      <c r="Y963" s="272"/>
      <c r="Z963" s="272"/>
    </row>
    <row r="964" spans="1:26" ht="16.5" customHeight="1">
      <c r="A964" s="272"/>
      <c r="B964" s="272"/>
      <c r="C964" s="272"/>
      <c r="D964" s="272"/>
      <c r="E964" s="272"/>
      <c r="F964" s="272"/>
      <c r="G964" s="272"/>
      <c r="H964" s="272"/>
      <c r="I964" s="272"/>
      <c r="J964" s="272"/>
      <c r="K964" s="272"/>
      <c r="L964" s="272"/>
      <c r="M964" s="272"/>
      <c r="N964" s="272"/>
      <c r="O964" s="272"/>
      <c r="P964" s="272"/>
      <c r="Q964" s="272"/>
      <c r="R964" s="272"/>
      <c r="S964" s="272"/>
      <c r="T964" s="272"/>
      <c r="U964" s="272"/>
      <c r="V964" s="272"/>
      <c r="W964" s="272"/>
      <c r="X964" s="272"/>
      <c r="Y964" s="272"/>
      <c r="Z964" s="272"/>
    </row>
    <row r="965" spans="1:26" ht="16.5" customHeight="1">
      <c r="A965" s="272"/>
      <c r="B965" s="272"/>
      <c r="C965" s="272"/>
      <c r="D965" s="272"/>
      <c r="E965" s="272"/>
      <c r="F965" s="272"/>
      <c r="G965" s="272"/>
      <c r="H965" s="272"/>
      <c r="I965" s="272"/>
      <c r="J965" s="272"/>
      <c r="K965" s="272"/>
      <c r="L965" s="272"/>
      <c r="M965" s="272"/>
      <c r="N965" s="272"/>
      <c r="O965" s="272"/>
      <c r="P965" s="272"/>
      <c r="Q965" s="272"/>
      <c r="R965" s="272"/>
      <c r="S965" s="272"/>
      <c r="T965" s="272"/>
      <c r="U965" s="272"/>
      <c r="V965" s="272"/>
      <c r="W965" s="272"/>
      <c r="X965" s="272"/>
      <c r="Y965" s="272"/>
      <c r="Z965" s="272"/>
    </row>
    <row r="966" spans="1:26" ht="16.5" customHeight="1">
      <c r="A966" s="272"/>
      <c r="B966" s="272"/>
      <c r="C966" s="272"/>
      <c r="D966" s="272"/>
      <c r="E966" s="272"/>
      <c r="F966" s="272"/>
      <c r="G966" s="272"/>
      <c r="H966" s="272"/>
      <c r="I966" s="272"/>
      <c r="J966" s="272"/>
      <c r="K966" s="272"/>
      <c r="L966" s="272"/>
      <c r="M966" s="272"/>
      <c r="N966" s="272"/>
      <c r="O966" s="272"/>
      <c r="P966" s="272"/>
      <c r="Q966" s="272"/>
      <c r="R966" s="272"/>
      <c r="S966" s="272"/>
      <c r="T966" s="272"/>
      <c r="U966" s="272"/>
      <c r="V966" s="272"/>
      <c r="W966" s="272"/>
      <c r="X966" s="272"/>
      <c r="Y966" s="272"/>
      <c r="Z966" s="272"/>
    </row>
    <row r="967" spans="1:26" ht="16.5" customHeight="1">
      <c r="A967" s="272"/>
      <c r="B967" s="272"/>
      <c r="C967" s="272"/>
      <c r="D967" s="272"/>
      <c r="E967" s="272"/>
      <c r="F967" s="272"/>
      <c r="G967" s="272"/>
      <c r="H967" s="272"/>
      <c r="I967" s="272"/>
      <c r="J967" s="272"/>
      <c r="K967" s="272"/>
      <c r="L967" s="272"/>
      <c r="M967" s="272"/>
      <c r="N967" s="272"/>
      <c r="O967" s="272"/>
      <c r="P967" s="272"/>
      <c r="Q967" s="272"/>
      <c r="R967" s="272"/>
      <c r="S967" s="272"/>
      <c r="T967" s="272"/>
      <c r="U967" s="272"/>
      <c r="V967" s="272"/>
      <c r="W967" s="272"/>
      <c r="X967" s="272"/>
      <c r="Y967" s="272"/>
      <c r="Z967" s="272"/>
    </row>
    <row r="968" spans="1:26" ht="16.5" customHeight="1">
      <c r="A968" s="272"/>
      <c r="B968" s="272"/>
      <c r="C968" s="272"/>
      <c r="D968" s="272"/>
      <c r="E968" s="272"/>
      <c r="F968" s="272"/>
      <c r="G968" s="272"/>
      <c r="H968" s="272"/>
      <c r="I968" s="272"/>
      <c r="J968" s="272"/>
      <c r="K968" s="272"/>
      <c r="L968" s="272"/>
      <c r="M968" s="272"/>
      <c r="N968" s="272"/>
      <c r="O968" s="272"/>
      <c r="P968" s="272"/>
      <c r="Q968" s="272"/>
      <c r="R968" s="272"/>
      <c r="S968" s="272"/>
      <c r="T968" s="272"/>
      <c r="U968" s="272"/>
      <c r="V968" s="272"/>
      <c r="W968" s="272"/>
      <c r="X968" s="272"/>
      <c r="Y968" s="272"/>
      <c r="Z968" s="272"/>
    </row>
    <row r="969" spans="1:26" ht="16.5" customHeight="1">
      <c r="A969" s="272"/>
      <c r="B969" s="272"/>
      <c r="C969" s="272"/>
      <c r="D969" s="272"/>
      <c r="E969" s="272"/>
      <c r="F969" s="272"/>
      <c r="G969" s="272"/>
      <c r="H969" s="272"/>
      <c r="I969" s="272"/>
      <c r="J969" s="272"/>
      <c r="K969" s="272"/>
      <c r="L969" s="272"/>
      <c r="M969" s="272"/>
      <c r="N969" s="272"/>
      <c r="O969" s="272"/>
      <c r="P969" s="272"/>
      <c r="Q969" s="272"/>
      <c r="R969" s="272"/>
      <c r="S969" s="272"/>
      <c r="T969" s="272"/>
      <c r="U969" s="272"/>
      <c r="V969" s="272"/>
      <c r="W969" s="272"/>
      <c r="X969" s="272"/>
      <c r="Y969" s="272"/>
      <c r="Z969" s="272"/>
    </row>
    <row r="970" spans="1:26" ht="16.5" customHeight="1">
      <c r="A970" s="272"/>
      <c r="B970" s="272"/>
      <c r="C970" s="272"/>
      <c r="D970" s="272"/>
      <c r="E970" s="272"/>
      <c r="F970" s="272"/>
      <c r="G970" s="272"/>
      <c r="H970" s="272"/>
      <c r="I970" s="272"/>
      <c r="J970" s="272"/>
      <c r="K970" s="272"/>
      <c r="L970" s="272"/>
      <c r="M970" s="272"/>
      <c r="N970" s="272"/>
      <c r="O970" s="272"/>
      <c r="P970" s="272"/>
      <c r="Q970" s="272"/>
      <c r="R970" s="272"/>
      <c r="S970" s="272"/>
      <c r="T970" s="272"/>
      <c r="U970" s="272"/>
      <c r="V970" s="272"/>
      <c r="W970" s="272"/>
      <c r="X970" s="272"/>
      <c r="Y970" s="272"/>
      <c r="Z970" s="272"/>
    </row>
    <row r="971" spans="1:26" ht="16.5" customHeight="1">
      <c r="A971" s="272"/>
      <c r="B971" s="272"/>
      <c r="C971" s="272"/>
      <c r="D971" s="272"/>
      <c r="E971" s="272"/>
      <c r="F971" s="272"/>
      <c r="G971" s="272"/>
      <c r="H971" s="272"/>
      <c r="I971" s="272"/>
      <c r="J971" s="272"/>
      <c r="K971" s="272"/>
      <c r="L971" s="272"/>
      <c r="M971" s="272"/>
      <c r="N971" s="272"/>
      <c r="O971" s="272"/>
      <c r="P971" s="272"/>
      <c r="Q971" s="272"/>
      <c r="R971" s="272"/>
      <c r="S971" s="272"/>
      <c r="T971" s="272"/>
      <c r="U971" s="272"/>
      <c r="V971" s="272"/>
      <c r="W971" s="272"/>
      <c r="X971" s="272"/>
      <c r="Y971" s="272"/>
      <c r="Z971" s="272"/>
    </row>
    <row r="972" spans="1:26" ht="16.5" customHeight="1">
      <c r="A972" s="272"/>
      <c r="B972" s="272"/>
      <c r="C972" s="272"/>
      <c r="D972" s="272"/>
      <c r="E972" s="272"/>
      <c r="F972" s="272"/>
      <c r="G972" s="272"/>
      <c r="H972" s="272"/>
      <c r="I972" s="272"/>
      <c r="J972" s="272"/>
      <c r="K972" s="272"/>
      <c r="L972" s="272"/>
      <c r="M972" s="272"/>
      <c r="N972" s="272"/>
      <c r="O972" s="272"/>
      <c r="P972" s="272"/>
      <c r="Q972" s="272"/>
      <c r="R972" s="272"/>
      <c r="S972" s="272"/>
      <c r="T972" s="272"/>
      <c r="U972" s="272"/>
      <c r="V972" s="272"/>
      <c r="W972" s="272"/>
      <c r="X972" s="272"/>
      <c r="Y972" s="272"/>
      <c r="Z972" s="272"/>
    </row>
    <row r="973" spans="1:26" ht="16.5" customHeight="1">
      <c r="A973" s="272"/>
      <c r="B973" s="272"/>
      <c r="C973" s="272"/>
      <c r="D973" s="272"/>
      <c r="E973" s="272"/>
      <c r="F973" s="272"/>
      <c r="G973" s="272"/>
      <c r="H973" s="272"/>
      <c r="I973" s="272"/>
      <c r="J973" s="272"/>
      <c r="K973" s="272"/>
      <c r="L973" s="272"/>
      <c r="M973" s="272"/>
      <c r="N973" s="272"/>
      <c r="O973" s="272"/>
      <c r="P973" s="272"/>
      <c r="Q973" s="272"/>
      <c r="R973" s="272"/>
      <c r="S973" s="272"/>
      <c r="T973" s="272"/>
      <c r="U973" s="272"/>
      <c r="V973" s="272"/>
      <c r="W973" s="272"/>
      <c r="X973" s="272"/>
      <c r="Y973" s="272"/>
      <c r="Z973" s="272"/>
    </row>
    <row r="974" spans="1:26" ht="16.5" customHeight="1">
      <c r="A974" s="272"/>
      <c r="B974" s="272"/>
      <c r="C974" s="272"/>
      <c r="D974" s="272"/>
      <c r="E974" s="272"/>
      <c r="F974" s="272"/>
      <c r="G974" s="272"/>
      <c r="H974" s="272"/>
      <c r="I974" s="272"/>
      <c r="J974" s="272"/>
      <c r="K974" s="272"/>
      <c r="L974" s="272"/>
      <c r="M974" s="272"/>
      <c r="N974" s="272"/>
      <c r="O974" s="272"/>
      <c r="P974" s="272"/>
      <c r="Q974" s="272"/>
      <c r="R974" s="272"/>
      <c r="S974" s="272"/>
      <c r="T974" s="272"/>
      <c r="U974" s="272"/>
      <c r="V974" s="272"/>
      <c r="W974" s="272"/>
      <c r="X974" s="272"/>
      <c r="Y974" s="272"/>
      <c r="Z974" s="272"/>
    </row>
    <row r="975" spans="1:26" ht="16.5" customHeight="1">
      <c r="A975" s="272"/>
      <c r="B975" s="272"/>
      <c r="C975" s="272"/>
      <c r="D975" s="272"/>
      <c r="E975" s="272"/>
      <c r="F975" s="272"/>
      <c r="G975" s="272"/>
      <c r="H975" s="272"/>
      <c r="I975" s="272"/>
      <c r="J975" s="272"/>
      <c r="K975" s="272"/>
      <c r="L975" s="272"/>
      <c r="M975" s="272"/>
      <c r="N975" s="272"/>
      <c r="O975" s="272"/>
      <c r="P975" s="272"/>
      <c r="Q975" s="272"/>
      <c r="R975" s="272"/>
      <c r="S975" s="272"/>
      <c r="T975" s="272"/>
      <c r="U975" s="272"/>
      <c r="V975" s="272"/>
      <c r="W975" s="272"/>
      <c r="X975" s="272"/>
      <c r="Y975" s="272"/>
      <c r="Z975" s="272"/>
    </row>
    <row r="976" spans="1:26" ht="16.5" customHeight="1">
      <c r="A976" s="272"/>
      <c r="B976" s="272"/>
      <c r="C976" s="272"/>
      <c r="D976" s="272"/>
      <c r="E976" s="272"/>
      <c r="F976" s="272"/>
      <c r="G976" s="272"/>
      <c r="H976" s="272"/>
      <c r="I976" s="272"/>
      <c r="J976" s="272"/>
      <c r="K976" s="272"/>
      <c r="L976" s="272"/>
      <c r="M976" s="272"/>
      <c r="N976" s="272"/>
      <c r="O976" s="272"/>
      <c r="P976" s="272"/>
      <c r="Q976" s="272"/>
      <c r="R976" s="272"/>
      <c r="S976" s="272"/>
      <c r="T976" s="272"/>
      <c r="U976" s="272"/>
      <c r="V976" s="272"/>
      <c r="W976" s="272"/>
      <c r="X976" s="272"/>
      <c r="Y976" s="272"/>
      <c r="Z976" s="272"/>
    </row>
    <row r="977" spans="1:26" ht="16.5" customHeight="1">
      <c r="A977" s="272"/>
      <c r="B977" s="272"/>
      <c r="C977" s="272"/>
      <c r="D977" s="272"/>
      <c r="E977" s="272"/>
      <c r="F977" s="272"/>
      <c r="G977" s="272"/>
      <c r="H977" s="272"/>
      <c r="I977" s="272"/>
      <c r="J977" s="272"/>
      <c r="K977" s="272"/>
      <c r="L977" s="272"/>
      <c r="M977" s="272"/>
      <c r="N977" s="272"/>
      <c r="O977" s="272"/>
      <c r="P977" s="272"/>
      <c r="Q977" s="272"/>
      <c r="R977" s="272"/>
      <c r="S977" s="272"/>
      <c r="T977" s="272"/>
      <c r="U977" s="272"/>
      <c r="V977" s="272"/>
      <c r="W977" s="272"/>
      <c r="X977" s="272"/>
      <c r="Y977" s="272"/>
      <c r="Z977" s="272"/>
    </row>
    <row r="978" spans="1:26" ht="16.5" customHeight="1">
      <c r="A978" s="272"/>
      <c r="B978" s="272"/>
      <c r="C978" s="272"/>
      <c r="D978" s="272"/>
      <c r="E978" s="272"/>
      <c r="F978" s="272"/>
      <c r="G978" s="272"/>
      <c r="H978" s="272"/>
      <c r="I978" s="272"/>
      <c r="J978" s="272"/>
      <c r="K978" s="272"/>
      <c r="L978" s="272"/>
      <c r="M978" s="272"/>
      <c r="N978" s="272"/>
      <c r="O978" s="272"/>
      <c r="P978" s="272"/>
      <c r="Q978" s="272"/>
      <c r="R978" s="272"/>
      <c r="S978" s="272"/>
      <c r="T978" s="272"/>
      <c r="U978" s="272"/>
      <c r="V978" s="272"/>
      <c r="W978" s="272"/>
      <c r="X978" s="272"/>
      <c r="Y978" s="272"/>
      <c r="Z978" s="272"/>
    </row>
    <row r="979" spans="1:26" ht="16.5" customHeight="1">
      <c r="A979" s="272"/>
      <c r="B979" s="272"/>
      <c r="C979" s="272"/>
      <c r="D979" s="272"/>
      <c r="E979" s="272"/>
      <c r="F979" s="272"/>
      <c r="G979" s="272"/>
      <c r="H979" s="272"/>
      <c r="I979" s="272"/>
      <c r="J979" s="272"/>
      <c r="K979" s="272"/>
      <c r="L979" s="272"/>
      <c r="M979" s="272"/>
      <c r="N979" s="272"/>
      <c r="O979" s="272"/>
      <c r="P979" s="272"/>
      <c r="Q979" s="272"/>
      <c r="R979" s="272"/>
      <c r="S979" s="272"/>
      <c r="T979" s="272"/>
      <c r="U979" s="272"/>
      <c r="V979" s="272"/>
      <c r="W979" s="272"/>
      <c r="X979" s="272"/>
      <c r="Y979" s="272"/>
      <c r="Z979" s="272"/>
    </row>
    <row r="980" spans="1:26" ht="16.5" customHeight="1">
      <c r="A980" s="272"/>
      <c r="B980" s="272"/>
      <c r="C980" s="272"/>
      <c r="D980" s="272"/>
      <c r="E980" s="272"/>
      <c r="F980" s="272"/>
      <c r="G980" s="272"/>
      <c r="H980" s="272"/>
      <c r="I980" s="272"/>
      <c r="J980" s="272"/>
      <c r="K980" s="272"/>
      <c r="L980" s="272"/>
      <c r="M980" s="272"/>
      <c r="N980" s="272"/>
      <c r="O980" s="272"/>
      <c r="P980" s="272"/>
      <c r="Q980" s="272"/>
      <c r="R980" s="272"/>
      <c r="S980" s="272"/>
      <c r="T980" s="272"/>
      <c r="U980" s="272"/>
      <c r="V980" s="272"/>
      <c r="W980" s="272"/>
      <c r="X980" s="272"/>
      <c r="Y980" s="272"/>
      <c r="Z980" s="272"/>
    </row>
    <row r="981" spans="1:26" ht="16.5" customHeight="1">
      <c r="A981" s="272"/>
      <c r="B981" s="272"/>
      <c r="C981" s="272"/>
      <c r="D981" s="272"/>
      <c r="E981" s="272"/>
      <c r="F981" s="272"/>
      <c r="G981" s="272"/>
      <c r="H981" s="272"/>
      <c r="I981" s="272"/>
      <c r="J981" s="272"/>
      <c r="K981" s="272"/>
      <c r="L981" s="272"/>
      <c r="M981" s="272"/>
      <c r="N981" s="272"/>
      <c r="O981" s="272"/>
      <c r="P981" s="272"/>
      <c r="Q981" s="272"/>
      <c r="R981" s="272"/>
      <c r="S981" s="272"/>
      <c r="T981" s="272"/>
      <c r="U981" s="272"/>
      <c r="V981" s="272"/>
      <c r="W981" s="272"/>
      <c r="X981" s="272"/>
      <c r="Y981" s="272"/>
      <c r="Z981" s="272"/>
    </row>
    <row r="982" spans="1:26" ht="16.5" customHeight="1">
      <c r="A982" s="272"/>
      <c r="B982" s="272"/>
      <c r="C982" s="272"/>
      <c r="D982" s="272"/>
      <c r="E982" s="272"/>
      <c r="F982" s="272"/>
      <c r="G982" s="272"/>
      <c r="H982" s="272"/>
      <c r="I982" s="272"/>
      <c r="J982" s="272"/>
      <c r="K982" s="272"/>
      <c r="L982" s="272"/>
      <c r="M982" s="272"/>
      <c r="N982" s="272"/>
      <c r="O982" s="272"/>
      <c r="P982" s="272"/>
      <c r="Q982" s="272"/>
      <c r="R982" s="272"/>
      <c r="S982" s="272"/>
      <c r="T982" s="272"/>
      <c r="U982" s="272"/>
      <c r="V982" s="272"/>
      <c r="W982" s="272"/>
      <c r="X982" s="272"/>
      <c r="Y982" s="272"/>
      <c r="Z982" s="272"/>
    </row>
    <row r="983" spans="1:26" ht="16.5" customHeight="1">
      <c r="A983" s="272"/>
      <c r="B983" s="272"/>
      <c r="C983" s="272"/>
      <c r="D983" s="272"/>
      <c r="E983" s="272"/>
      <c r="F983" s="272"/>
      <c r="G983" s="272"/>
      <c r="H983" s="272"/>
      <c r="I983" s="272"/>
      <c r="J983" s="272"/>
      <c r="K983" s="272"/>
      <c r="L983" s="272"/>
      <c r="M983" s="272"/>
      <c r="N983" s="272"/>
      <c r="O983" s="272"/>
      <c r="P983" s="272"/>
      <c r="Q983" s="272"/>
      <c r="R983" s="272"/>
      <c r="S983" s="272"/>
      <c r="T983" s="272"/>
      <c r="U983" s="272"/>
      <c r="V983" s="272"/>
      <c r="W983" s="272"/>
      <c r="X983" s="272"/>
      <c r="Y983" s="272"/>
      <c r="Z983" s="272"/>
    </row>
    <row r="984" spans="1:26" ht="16.5" customHeight="1">
      <c r="A984" s="272"/>
      <c r="B984" s="272"/>
      <c r="C984" s="272"/>
      <c r="D984" s="272"/>
      <c r="E984" s="272"/>
      <c r="F984" s="272"/>
      <c r="G984" s="272"/>
      <c r="H984" s="272"/>
      <c r="I984" s="272"/>
      <c r="J984" s="272"/>
      <c r="K984" s="272"/>
      <c r="L984" s="272"/>
      <c r="M984" s="272"/>
      <c r="N984" s="272"/>
      <c r="O984" s="272"/>
      <c r="P984" s="272"/>
      <c r="Q984" s="272"/>
      <c r="R984" s="272"/>
      <c r="S984" s="272"/>
      <c r="T984" s="272"/>
      <c r="U984" s="272"/>
      <c r="V984" s="272"/>
      <c r="W984" s="272"/>
      <c r="X984" s="272"/>
      <c r="Y984" s="272"/>
      <c r="Z984" s="272"/>
    </row>
    <row r="985" spans="1:26" ht="16.5" customHeight="1">
      <c r="A985" s="272"/>
      <c r="B985" s="272"/>
      <c r="C985" s="272"/>
      <c r="D985" s="272"/>
      <c r="E985" s="272"/>
      <c r="F985" s="272"/>
      <c r="G985" s="272"/>
      <c r="H985" s="272"/>
      <c r="I985" s="272"/>
      <c r="J985" s="272"/>
      <c r="K985" s="272"/>
      <c r="L985" s="272"/>
      <c r="M985" s="272"/>
      <c r="N985" s="272"/>
      <c r="O985" s="272"/>
      <c r="P985" s="272"/>
      <c r="Q985" s="272"/>
      <c r="R985" s="272"/>
      <c r="S985" s="272"/>
      <c r="T985" s="272"/>
      <c r="U985" s="272"/>
      <c r="V985" s="272"/>
      <c r="W985" s="272"/>
      <c r="X985" s="272"/>
      <c r="Y985" s="272"/>
      <c r="Z985" s="272"/>
    </row>
    <row r="986" spans="1:26" ht="16.5" customHeight="1">
      <c r="A986" s="272"/>
      <c r="B986" s="272"/>
      <c r="C986" s="272"/>
      <c r="D986" s="272"/>
      <c r="E986" s="272"/>
      <c r="F986" s="272"/>
      <c r="G986" s="272"/>
      <c r="H986" s="272"/>
      <c r="I986" s="272"/>
      <c r="J986" s="272"/>
      <c r="K986" s="272"/>
      <c r="L986" s="272"/>
      <c r="M986" s="272"/>
      <c r="N986" s="272"/>
      <c r="O986" s="272"/>
      <c r="P986" s="272"/>
      <c r="Q986" s="272"/>
      <c r="R986" s="272"/>
      <c r="S986" s="272"/>
      <c r="T986" s="272"/>
      <c r="U986" s="272"/>
      <c r="V986" s="272"/>
      <c r="W986" s="272"/>
      <c r="X986" s="272"/>
      <c r="Y986" s="272"/>
      <c r="Z986" s="272"/>
    </row>
    <row r="987" spans="1:26" ht="16.5" customHeight="1">
      <c r="A987" s="272"/>
      <c r="B987" s="272"/>
      <c r="C987" s="272"/>
      <c r="D987" s="272"/>
      <c r="E987" s="272"/>
      <c r="F987" s="272"/>
      <c r="G987" s="272"/>
      <c r="H987" s="272"/>
      <c r="I987" s="272"/>
      <c r="J987" s="272"/>
      <c r="K987" s="272"/>
      <c r="L987" s="272"/>
      <c r="M987" s="272"/>
      <c r="N987" s="272"/>
      <c r="O987" s="272"/>
      <c r="P987" s="272"/>
      <c r="Q987" s="272"/>
      <c r="R987" s="272"/>
      <c r="S987" s="272"/>
      <c r="T987" s="272"/>
      <c r="U987" s="272"/>
      <c r="V987" s="272"/>
      <c r="W987" s="272"/>
      <c r="X987" s="272"/>
      <c r="Y987" s="272"/>
      <c r="Z987" s="272"/>
    </row>
    <row r="988" spans="1:26" ht="16.5" customHeight="1">
      <c r="A988" s="272"/>
      <c r="B988" s="272"/>
      <c r="C988" s="272"/>
      <c r="D988" s="272"/>
      <c r="E988" s="272"/>
      <c r="F988" s="272"/>
      <c r="G988" s="272"/>
      <c r="H988" s="272"/>
      <c r="I988" s="272"/>
      <c r="J988" s="272"/>
      <c r="K988" s="272"/>
      <c r="L988" s="272"/>
      <c r="M988" s="272"/>
      <c r="N988" s="272"/>
      <c r="O988" s="272"/>
      <c r="P988" s="272"/>
      <c r="Q988" s="272"/>
      <c r="R988" s="272"/>
      <c r="S988" s="272"/>
      <c r="T988" s="272"/>
      <c r="U988" s="272"/>
      <c r="V988" s="272"/>
      <c r="W988" s="272"/>
      <c r="X988" s="272"/>
      <c r="Y988" s="272"/>
      <c r="Z988" s="272"/>
    </row>
    <row r="989" spans="1:26" ht="16.5" customHeight="1">
      <c r="A989" s="272"/>
      <c r="B989" s="272"/>
      <c r="C989" s="272"/>
      <c r="D989" s="272"/>
      <c r="E989" s="272"/>
      <c r="F989" s="272"/>
      <c r="G989" s="272"/>
      <c r="H989" s="272"/>
      <c r="I989" s="272"/>
      <c r="J989" s="272"/>
      <c r="K989" s="272"/>
      <c r="L989" s="272"/>
      <c r="M989" s="272"/>
      <c r="N989" s="272"/>
      <c r="O989" s="272"/>
      <c r="P989" s="272"/>
      <c r="Q989" s="272"/>
      <c r="R989" s="272"/>
      <c r="S989" s="272"/>
      <c r="T989" s="272"/>
      <c r="U989" s="272"/>
      <c r="V989" s="272"/>
      <c r="W989" s="272"/>
      <c r="X989" s="272"/>
      <c r="Y989" s="272"/>
      <c r="Z989" s="272"/>
    </row>
    <row r="990" spans="1:26" ht="16.5" customHeight="1">
      <c r="A990" s="272"/>
      <c r="B990" s="272"/>
      <c r="C990" s="272"/>
      <c r="D990" s="272"/>
      <c r="E990" s="272"/>
      <c r="F990" s="272"/>
      <c r="G990" s="272"/>
      <c r="H990" s="272"/>
      <c r="I990" s="272"/>
      <c r="J990" s="272"/>
      <c r="K990" s="272"/>
      <c r="L990" s="272"/>
      <c r="M990" s="272"/>
      <c r="N990" s="272"/>
      <c r="O990" s="272"/>
      <c r="P990" s="272"/>
      <c r="Q990" s="272"/>
      <c r="R990" s="272"/>
      <c r="S990" s="272"/>
      <c r="T990" s="272"/>
      <c r="U990" s="272"/>
      <c r="V990" s="272"/>
      <c r="W990" s="272"/>
      <c r="X990" s="272"/>
      <c r="Y990" s="272"/>
      <c r="Z990" s="272"/>
    </row>
    <row r="991" spans="1:26" ht="16.5" customHeight="1">
      <c r="A991" s="272"/>
      <c r="B991" s="272"/>
      <c r="C991" s="272"/>
      <c r="D991" s="272"/>
      <c r="E991" s="272"/>
      <c r="F991" s="272"/>
      <c r="G991" s="272"/>
      <c r="H991" s="272"/>
      <c r="I991" s="272"/>
      <c r="J991" s="272"/>
      <c r="K991" s="272"/>
      <c r="L991" s="272"/>
      <c r="M991" s="272"/>
      <c r="N991" s="272"/>
      <c r="O991" s="272"/>
      <c r="P991" s="272"/>
      <c r="Q991" s="272"/>
      <c r="R991" s="272"/>
      <c r="S991" s="272"/>
      <c r="T991" s="272"/>
      <c r="U991" s="272"/>
      <c r="V991" s="272"/>
      <c r="W991" s="272"/>
      <c r="X991" s="272"/>
      <c r="Y991" s="272"/>
      <c r="Z991" s="272"/>
    </row>
    <row r="992" spans="1:26" ht="16.5" customHeight="1">
      <c r="A992" s="272"/>
      <c r="B992" s="272"/>
      <c r="C992" s="272"/>
      <c r="D992" s="272"/>
      <c r="E992" s="272"/>
      <c r="F992" s="272"/>
      <c r="G992" s="272"/>
      <c r="H992" s="272"/>
      <c r="I992" s="272"/>
      <c r="J992" s="272"/>
      <c r="K992" s="272"/>
      <c r="L992" s="272"/>
      <c r="M992" s="272"/>
      <c r="N992" s="272"/>
      <c r="O992" s="272"/>
      <c r="P992" s="272"/>
      <c r="Q992" s="272"/>
      <c r="R992" s="272"/>
      <c r="S992" s="272"/>
      <c r="T992" s="272"/>
      <c r="U992" s="272"/>
      <c r="V992" s="272"/>
      <c r="W992" s="272"/>
      <c r="X992" s="272"/>
      <c r="Y992" s="272"/>
      <c r="Z992" s="272"/>
    </row>
    <row r="993" spans="1:26" ht="16.5" customHeight="1">
      <c r="A993" s="272"/>
      <c r="B993" s="272"/>
      <c r="C993" s="272"/>
      <c r="D993" s="272"/>
      <c r="E993" s="272"/>
      <c r="F993" s="272"/>
      <c r="G993" s="272"/>
      <c r="H993" s="272"/>
      <c r="I993" s="272"/>
      <c r="J993" s="272"/>
      <c r="K993" s="272"/>
      <c r="L993" s="272"/>
      <c r="M993" s="272"/>
      <c r="N993" s="272"/>
      <c r="O993" s="272"/>
      <c r="P993" s="272"/>
      <c r="Q993" s="272"/>
      <c r="R993" s="272"/>
      <c r="S993" s="272"/>
      <c r="T993" s="272"/>
      <c r="U993" s="272"/>
      <c r="V993" s="272"/>
      <c r="W993" s="272"/>
      <c r="X993" s="272"/>
      <c r="Y993" s="272"/>
      <c r="Z993" s="272"/>
    </row>
    <row r="994" spans="1:26" ht="16.5" customHeight="1">
      <c r="A994" s="272"/>
      <c r="B994" s="272"/>
      <c r="C994" s="272"/>
      <c r="D994" s="272"/>
      <c r="E994" s="272"/>
      <c r="F994" s="272"/>
      <c r="G994" s="272"/>
      <c r="H994" s="272"/>
      <c r="I994" s="272"/>
      <c r="J994" s="272"/>
      <c r="K994" s="272"/>
      <c r="L994" s="272"/>
      <c r="M994" s="272"/>
      <c r="N994" s="272"/>
      <c r="O994" s="272"/>
      <c r="P994" s="272"/>
      <c r="Q994" s="272"/>
      <c r="R994" s="272"/>
      <c r="S994" s="272"/>
      <c r="T994" s="272"/>
      <c r="U994" s="272"/>
      <c r="V994" s="272"/>
      <c r="W994" s="272"/>
      <c r="X994" s="272"/>
      <c r="Y994" s="272"/>
      <c r="Z994" s="272"/>
    </row>
    <row r="995" spans="1:26" ht="16.5" customHeight="1">
      <c r="A995" s="272"/>
      <c r="B995" s="272"/>
      <c r="C995" s="272"/>
      <c r="D995" s="272"/>
      <c r="E995" s="272"/>
      <c r="F995" s="272"/>
      <c r="G995" s="272"/>
      <c r="H995" s="272"/>
      <c r="I995" s="272"/>
      <c r="J995" s="272"/>
      <c r="K995" s="272"/>
      <c r="L995" s="272"/>
      <c r="M995" s="272"/>
      <c r="N995" s="272"/>
      <c r="O995" s="272"/>
      <c r="P995" s="272"/>
      <c r="Q995" s="272"/>
      <c r="R995" s="272"/>
      <c r="S995" s="272"/>
      <c r="T995" s="272"/>
      <c r="U995" s="272"/>
      <c r="V995" s="272"/>
      <c r="W995" s="272"/>
      <c r="X995" s="272"/>
      <c r="Y995" s="272"/>
      <c r="Z995" s="272"/>
    </row>
    <row r="996" spans="1:26" ht="16.5" customHeight="1">
      <c r="A996" s="272"/>
      <c r="B996" s="272"/>
      <c r="C996" s="272"/>
      <c r="D996" s="272"/>
      <c r="E996" s="272"/>
      <c r="F996" s="272"/>
      <c r="G996" s="272"/>
      <c r="H996" s="272"/>
      <c r="I996" s="272"/>
      <c r="J996" s="272"/>
      <c r="K996" s="272"/>
      <c r="L996" s="272"/>
      <c r="M996" s="272"/>
      <c r="N996" s="272"/>
      <c r="O996" s="272"/>
      <c r="P996" s="272"/>
      <c r="Q996" s="272"/>
      <c r="R996" s="272"/>
      <c r="S996" s="272"/>
      <c r="T996" s="272"/>
      <c r="U996" s="272"/>
      <c r="V996" s="272"/>
      <c r="W996" s="272"/>
      <c r="X996" s="272"/>
      <c r="Y996" s="272"/>
      <c r="Z996" s="272"/>
    </row>
    <row r="997" spans="1:26" ht="16.5" customHeight="1">
      <c r="A997" s="272"/>
      <c r="B997" s="272"/>
      <c r="C997" s="272"/>
      <c r="D997" s="272"/>
      <c r="E997" s="272"/>
      <c r="F997" s="272"/>
      <c r="G997" s="272"/>
      <c r="H997" s="272"/>
      <c r="I997" s="272"/>
      <c r="J997" s="272"/>
      <c r="K997" s="272"/>
      <c r="L997" s="272"/>
      <c r="M997" s="272"/>
      <c r="N997" s="272"/>
      <c r="O997" s="272"/>
      <c r="P997" s="272"/>
      <c r="Q997" s="272"/>
      <c r="R997" s="272"/>
      <c r="S997" s="272"/>
      <c r="T997" s="272"/>
      <c r="U997" s="272"/>
      <c r="V997" s="272"/>
      <c r="W997" s="272"/>
      <c r="X997" s="272"/>
      <c r="Y997" s="272"/>
      <c r="Z997" s="272"/>
    </row>
    <row r="998" spans="1:26" ht="16.5" customHeight="1">
      <c r="A998" s="272"/>
      <c r="B998" s="272"/>
      <c r="C998" s="272"/>
      <c r="D998" s="272"/>
      <c r="E998" s="272"/>
      <c r="F998" s="272"/>
      <c r="G998" s="272"/>
      <c r="H998" s="272"/>
      <c r="I998" s="272"/>
      <c r="J998" s="272"/>
      <c r="K998" s="272"/>
      <c r="L998" s="272"/>
      <c r="M998" s="272"/>
      <c r="N998" s="272"/>
      <c r="O998" s="272"/>
      <c r="P998" s="272"/>
      <c r="Q998" s="272"/>
      <c r="R998" s="272"/>
      <c r="S998" s="272"/>
      <c r="T998" s="272"/>
      <c r="U998" s="272"/>
      <c r="V998" s="272"/>
      <c r="W998" s="272"/>
      <c r="X998" s="272"/>
      <c r="Y998" s="272"/>
      <c r="Z998" s="272"/>
    </row>
    <row r="999" spans="1:26" ht="16.5" customHeight="1">
      <c r="A999" s="272"/>
      <c r="B999" s="272"/>
      <c r="C999" s="272"/>
      <c r="D999" s="272"/>
      <c r="E999" s="272"/>
      <c r="F999" s="272"/>
      <c r="G999" s="272"/>
      <c r="H999" s="272"/>
      <c r="I999" s="272"/>
      <c r="J999" s="272"/>
      <c r="K999" s="272"/>
      <c r="L999" s="272"/>
      <c r="M999" s="272"/>
      <c r="N999" s="272"/>
      <c r="O999" s="272"/>
      <c r="P999" s="272"/>
      <c r="Q999" s="272"/>
      <c r="R999" s="272"/>
      <c r="S999" s="272"/>
      <c r="T999" s="272"/>
      <c r="U999" s="272"/>
      <c r="V999" s="272"/>
      <c r="W999" s="272"/>
      <c r="X999" s="272"/>
      <c r="Y999" s="272"/>
      <c r="Z999" s="272"/>
    </row>
    <row r="1000" spans="1:26" ht="16.5" customHeight="1">
      <c r="A1000" s="272"/>
      <c r="B1000" s="272"/>
      <c r="C1000" s="272"/>
      <c r="D1000" s="272"/>
      <c r="E1000" s="272"/>
      <c r="F1000" s="272"/>
      <c r="G1000" s="272"/>
      <c r="H1000" s="272"/>
      <c r="I1000" s="272"/>
      <c r="J1000" s="272"/>
      <c r="K1000" s="272"/>
      <c r="L1000" s="272"/>
      <c r="M1000" s="272"/>
      <c r="N1000" s="272"/>
      <c r="O1000" s="272"/>
      <c r="P1000" s="272"/>
      <c r="Q1000" s="272"/>
      <c r="R1000" s="272"/>
      <c r="S1000" s="272"/>
      <c r="T1000" s="272"/>
      <c r="U1000" s="272"/>
      <c r="V1000" s="272"/>
      <c r="W1000" s="272"/>
      <c r="X1000" s="272"/>
      <c r="Y1000" s="272"/>
      <c r="Z1000" s="272"/>
    </row>
  </sheetData>
  <mergeCells count="17">
    <mergeCell ref="K29:M29"/>
    <mergeCell ref="K30:M30"/>
    <mergeCell ref="K21:M21"/>
    <mergeCell ref="K22:M22"/>
    <mergeCell ref="N22:N24"/>
    <mergeCell ref="K23:M23"/>
    <mergeCell ref="K24:M24"/>
    <mergeCell ref="K28:M28"/>
    <mergeCell ref="N29:N31"/>
    <mergeCell ref="K31:M31"/>
    <mergeCell ref="F1:N1"/>
    <mergeCell ref="L3:M3"/>
    <mergeCell ref="N8:N18"/>
    <mergeCell ref="F9:F10"/>
    <mergeCell ref="F11:F12"/>
    <mergeCell ref="F14:F15"/>
    <mergeCell ref="F16:F17"/>
  </mergeCells>
  <phoneticPr fontId="4" type="noConversion"/>
  <pageMargins left="0.47244094488188981" right="0" top="0.19685039370078741" bottom="0.19685039370078741" header="0" footer="0"/>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Z997"/>
  <sheetViews>
    <sheetView zoomScaleNormal="100" workbookViewId="0">
      <selection activeCell="A2" sqref="A2"/>
    </sheetView>
  </sheetViews>
  <sheetFormatPr defaultColWidth="11.25" defaultRowHeight="15" customHeight="1"/>
  <cols>
    <col min="1" max="1" width="1.875" style="271" customWidth="1"/>
    <col min="2" max="2" width="9.25" style="271" customWidth="1"/>
    <col min="3" max="3" width="9.875" style="271" customWidth="1"/>
    <col min="4" max="4" width="13.75" style="271" customWidth="1"/>
    <col min="5" max="5" width="12.125" style="271" customWidth="1"/>
    <col min="6" max="6" width="15.125" style="271" customWidth="1"/>
    <col min="7" max="7" width="13.625" style="271" customWidth="1"/>
    <col min="8" max="8" width="12.875" style="271" customWidth="1"/>
    <col min="9" max="9" width="9.75" style="271" customWidth="1"/>
    <col min="10" max="10" width="12.75" style="271" customWidth="1"/>
    <col min="11" max="11" width="5.375" style="271" customWidth="1"/>
    <col min="12" max="12" width="14.375" style="271" customWidth="1"/>
    <col min="13" max="13" width="7.875" style="271" customWidth="1"/>
    <col min="14" max="14" width="15.125" style="271" customWidth="1"/>
    <col min="15" max="15" width="7.75" style="271" customWidth="1"/>
    <col min="16" max="16" width="10.5" style="271" customWidth="1"/>
    <col min="17" max="17" width="3.5" style="271" customWidth="1"/>
    <col min="18" max="18" width="14.375" style="271" customWidth="1"/>
    <col min="19" max="19" width="7.375" style="271" customWidth="1"/>
    <col min="20" max="20" width="7.5" style="271" customWidth="1"/>
    <col min="21" max="21" width="6.625" style="271" customWidth="1"/>
    <col min="22" max="26" width="7" style="271" customWidth="1"/>
    <col min="27" max="16384" width="11.25" style="271"/>
  </cols>
  <sheetData>
    <row r="1" spans="1:26" ht="16.5" customHeight="1">
      <c r="A1" s="796" t="s">
        <v>1057</v>
      </c>
      <c r="B1" s="797"/>
      <c r="C1" s="797"/>
      <c r="D1" s="797"/>
      <c r="E1" s="797"/>
      <c r="F1" s="797"/>
      <c r="G1" s="797"/>
      <c r="H1" s="797"/>
      <c r="I1" s="797"/>
      <c r="J1" s="797"/>
      <c r="K1" s="797"/>
      <c r="L1" s="797"/>
      <c r="M1" s="797"/>
      <c r="N1" s="797"/>
      <c r="O1" s="797"/>
      <c r="P1" s="797"/>
      <c r="Q1" s="306"/>
      <c r="R1" s="295"/>
      <c r="S1" s="295"/>
      <c r="T1" s="295"/>
      <c r="U1" s="295"/>
      <c r="V1" s="272"/>
      <c r="W1" s="272"/>
      <c r="X1" s="272"/>
      <c r="Y1" s="272"/>
      <c r="Z1" s="272"/>
    </row>
    <row r="2" spans="1:26" ht="8.25" customHeight="1">
      <c r="A2" s="272"/>
      <c r="B2" s="272"/>
      <c r="C2" s="272"/>
      <c r="D2" s="272"/>
      <c r="E2" s="272"/>
      <c r="F2" s="272"/>
      <c r="G2" s="272"/>
      <c r="H2" s="272"/>
      <c r="I2" s="272"/>
      <c r="J2" s="272"/>
      <c r="K2" s="272"/>
      <c r="L2" s="272"/>
      <c r="M2" s="272"/>
      <c r="N2" s="272"/>
      <c r="O2" s="272"/>
      <c r="P2" s="272"/>
      <c r="Q2" s="295"/>
      <c r="R2" s="272"/>
      <c r="S2" s="272"/>
      <c r="T2" s="272"/>
      <c r="U2" s="272"/>
      <c r="V2" s="272"/>
      <c r="W2" s="272"/>
      <c r="X2" s="272"/>
      <c r="Y2" s="272"/>
      <c r="Z2" s="272"/>
    </row>
    <row r="3" spans="1:26" ht="16.5" customHeight="1">
      <c r="A3" s="313"/>
      <c r="B3" s="316" t="s">
        <v>573</v>
      </c>
      <c r="C3" s="315"/>
      <c r="D3" s="315"/>
      <c r="E3" s="315"/>
      <c r="F3" s="315"/>
      <c r="G3" s="315"/>
      <c r="H3" s="315"/>
      <c r="I3" s="315"/>
      <c r="J3" s="315"/>
      <c r="K3" s="315"/>
      <c r="L3" s="315"/>
      <c r="M3" s="314"/>
      <c r="N3" s="315"/>
      <c r="O3" s="315"/>
      <c r="P3" s="315"/>
      <c r="Q3" s="315"/>
      <c r="R3" s="314"/>
      <c r="S3" s="314"/>
      <c r="T3" s="313"/>
      <c r="U3" s="313"/>
      <c r="V3" s="313"/>
      <c r="W3" s="313"/>
      <c r="X3" s="313"/>
      <c r="Y3" s="313"/>
      <c r="Z3" s="313"/>
    </row>
    <row r="4" spans="1:26" ht="16.5" customHeight="1">
      <c r="A4" s="272"/>
      <c r="B4" s="272"/>
      <c r="C4" s="272"/>
      <c r="D4" s="272"/>
      <c r="E4" s="272"/>
      <c r="F4" s="272"/>
      <c r="G4" s="272"/>
      <c r="H4" s="272"/>
      <c r="I4" s="272"/>
      <c r="J4" s="272"/>
      <c r="K4" s="272"/>
      <c r="L4" s="272"/>
      <c r="M4" s="272"/>
      <c r="N4" s="272"/>
      <c r="O4" s="272"/>
      <c r="P4" s="272"/>
      <c r="Q4" s="295"/>
      <c r="R4" s="272"/>
      <c r="S4" s="272"/>
      <c r="T4" s="272"/>
      <c r="U4" s="272"/>
      <c r="V4" s="272"/>
      <c r="W4" s="272"/>
      <c r="X4" s="272"/>
      <c r="Y4" s="272"/>
      <c r="Z4" s="272"/>
    </row>
    <row r="5" spans="1:26" ht="90" customHeight="1">
      <c r="A5" s="272"/>
      <c r="B5" s="952" t="s">
        <v>1046</v>
      </c>
      <c r="C5" s="952"/>
      <c r="D5" s="697" t="s">
        <v>1045</v>
      </c>
      <c r="E5" s="703" t="s">
        <v>1044</v>
      </c>
      <c r="F5" s="696" t="s">
        <v>1043</v>
      </c>
      <c r="G5" s="695" t="s">
        <v>1042</v>
      </c>
      <c r="H5" s="703" t="s">
        <v>1041</v>
      </c>
      <c r="I5" s="703" t="s">
        <v>1040</v>
      </c>
      <c r="J5" s="703" t="s">
        <v>1039</v>
      </c>
      <c r="K5" s="703" t="s">
        <v>1038</v>
      </c>
      <c r="L5" s="694" t="s">
        <v>1037</v>
      </c>
      <c r="M5" s="703" t="s">
        <v>1036</v>
      </c>
      <c r="N5" s="173" t="s">
        <v>1055</v>
      </c>
      <c r="O5" s="349"/>
      <c r="P5" s="272"/>
      <c r="Q5" s="272"/>
      <c r="R5" s="272"/>
      <c r="S5" s="272"/>
      <c r="T5" s="272"/>
      <c r="U5" s="272"/>
      <c r="V5" s="272"/>
      <c r="W5" s="272"/>
      <c r="X5" s="272"/>
      <c r="Y5" s="272"/>
      <c r="Z5" s="272"/>
    </row>
    <row r="6" spans="1:26" ht="16.5" customHeight="1">
      <c r="A6" s="272"/>
      <c r="B6" s="953" t="s">
        <v>1035</v>
      </c>
      <c r="C6" s="954"/>
      <c r="D6" s="955"/>
      <c r="E6" s="702">
        <f>SUM(E7:E36)</f>
        <v>58</v>
      </c>
      <c r="F6" s="691">
        <f>ROUND(SUM(F7:F36),0)</f>
        <v>134</v>
      </c>
      <c r="G6" s="956"/>
      <c r="H6" s="959"/>
      <c r="I6" s="959">
        <f>F6-G6+H6</f>
        <v>134</v>
      </c>
      <c r="J6" s="690">
        <f>I6*16</f>
        <v>2144</v>
      </c>
      <c r="K6" s="690">
        <f>SUM(K26:K31)</f>
        <v>0</v>
      </c>
      <c r="L6" s="689">
        <f>ROUND(SUM(L7:L36),0)</f>
        <v>286</v>
      </c>
      <c r="M6" s="959">
        <f>J6+K6+L6</f>
        <v>2430</v>
      </c>
      <c r="N6" s="962">
        <f>ROUND(M6*42*420/1000,0)</f>
        <v>42865</v>
      </c>
      <c r="O6" s="346"/>
      <c r="P6" s="348"/>
      <c r="Q6" s="348"/>
      <c r="R6" s="347"/>
      <c r="S6" s="272"/>
      <c r="T6" s="272"/>
      <c r="U6" s="272"/>
      <c r="V6" s="272"/>
      <c r="W6" s="272"/>
      <c r="X6" s="272"/>
      <c r="Y6" s="272"/>
      <c r="Z6" s="272"/>
    </row>
    <row r="7" spans="1:26" ht="16.5" customHeight="1">
      <c r="A7" s="272"/>
      <c r="B7" s="965" t="s">
        <v>1034</v>
      </c>
      <c r="C7" s="681" t="s">
        <v>1033</v>
      </c>
      <c r="D7" s="678">
        <v>2</v>
      </c>
      <c r="E7" s="674">
        <v>51</v>
      </c>
      <c r="F7" s="682">
        <f>ROUND(D7*E7,1)+ROUNDDOWN(E7/4,0)</f>
        <v>114</v>
      </c>
      <c r="G7" s="957"/>
      <c r="H7" s="960"/>
      <c r="I7" s="960"/>
      <c r="J7" s="672"/>
      <c r="K7" s="672"/>
      <c r="L7" s="687">
        <f>ROUND(5.6*E7,1)</f>
        <v>285.60000000000002</v>
      </c>
      <c r="M7" s="960"/>
      <c r="N7" s="963"/>
      <c r="O7" s="346"/>
      <c r="P7" s="272"/>
      <c r="Q7" s="272"/>
      <c r="R7" s="284"/>
      <c r="S7" s="272"/>
      <c r="T7" s="272"/>
      <c r="U7" s="272"/>
      <c r="V7" s="272"/>
      <c r="W7" s="272"/>
      <c r="X7" s="272"/>
      <c r="Y7" s="272"/>
      <c r="Z7" s="272"/>
    </row>
    <row r="8" spans="1:26" ht="16.5" customHeight="1">
      <c r="A8" s="272"/>
      <c r="B8" s="966"/>
      <c r="C8" s="681" t="s">
        <v>1032</v>
      </c>
      <c r="D8" s="678">
        <v>3</v>
      </c>
      <c r="E8" s="674">
        <v>3</v>
      </c>
      <c r="F8" s="677">
        <f t="shared" ref="F8:F18" si="0">ROUND(D8*E8,1)</f>
        <v>9</v>
      </c>
      <c r="G8" s="957"/>
      <c r="H8" s="960"/>
      <c r="I8" s="960"/>
      <c r="J8" s="672"/>
      <c r="K8" s="672"/>
      <c r="L8" s="686"/>
      <c r="M8" s="960"/>
      <c r="N8" s="963"/>
      <c r="O8" s="346"/>
      <c r="P8" s="272"/>
      <c r="Q8" s="272"/>
      <c r="R8" s="284"/>
      <c r="S8" s="272"/>
      <c r="T8" s="272"/>
      <c r="U8" s="272"/>
      <c r="V8" s="272"/>
      <c r="W8" s="272"/>
      <c r="X8" s="272"/>
      <c r="Y8" s="272"/>
      <c r="Z8" s="272"/>
    </row>
    <row r="9" spans="1:26" ht="17.25" customHeight="1">
      <c r="A9" s="272"/>
      <c r="B9" s="966"/>
      <c r="C9" s="681" t="s">
        <v>1031</v>
      </c>
      <c r="D9" s="678">
        <v>3</v>
      </c>
      <c r="E9" s="674">
        <v>3</v>
      </c>
      <c r="F9" s="677">
        <f t="shared" si="0"/>
        <v>9</v>
      </c>
      <c r="G9" s="957"/>
      <c r="H9" s="960"/>
      <c r="I9" s="960"/>
      <c r="J9" s="672"/>
      <c r="K9" s="672"/>
      <c r="L9" s="686"/>
      <c r="M9" s="960"/>
      <c r="N9" s="963"/>
      <c r="O9" s="346"/>
      <c r="P9" s="272"/>
      <c r="Q9" s="272"/>
      <c r="R9" s="284"/>
      <c r="S9" s="272"/>
      <c r="T9" s="272"/>
      <c r="U9" s="272"/>
      <c r="V9" s="272"/>
      <c r="W9" s="272"/>
      <c r="X9" s="272"/>
      <c r="Y9" s="272"/>
      <c r="Z9" s="272"/>
    </row>
    <row r="10" spans="1:26" ht="16.5" hidden="1" customHeight="1">
      <c r="A10" s="272"/>
      <c r="B10" s="966"/>
      <c r="C10" s="681" t="s">
        <v>1030</v>
      </c>
      <c r="D10" s="678">
        <v>3</v>
      </c>
      <c r="E10" s="674"/>
      <c r="F10" s="677">
        <f t="shared" si="0"/>
        <v>0</v>
      </c>
      <c r="G10" s="957"/>
      <c r="H10" s="960"/>
      <c r="I10" s="960"/>
      <c r="J10" s="672"/>
      <c r="K10" s="672"/>
      <c r="L10" s="686"/>
      <c r="M10" s="960"/>
      <c r="N10" s="963"/>
      <c r="O10" s="346"/>
      <c r="P10" s="272"/>
      <c r="Q10" s="272"/>
      <c r="R10" s="284"/>
      <c r="S10" s="272"/>
      <c r="T10" s="272"/>
      <c r="U10" s="272"/>
      <c r="V10" s="272"/>
      <c r="W10" s="272"/>
      <c r="X10" s="272"/>
      <c r="Y10" s="272"/>
      <c r="Z10" s="272"/>
    </row>
    <row r="11" spans="1:26" ht="16.5" hidden="1" customHeight="1">
      <c r="A11" s="272"/>
      <c r="B11" s="966"/>
      <c r="C11" s="681" t="s">
        <v>1029</v>
      </c>
      <c r="D11" s="678">
        <v>3</v>
      </c>
      <c r="E11" s="674"/>
      <c r="F11" s="677">
        <f t="shared" si="0"/>
        <v>0</v>
      </c>
      <c r="G11" s="957"/>
      <c r="H11" s="960"/>
      <c r="I11" s="960"/>
      <c r="J11" s="672"/>
      <c r="K11" s="672"/>
      <c r="L11" s="686"/>
      <c r="M11" s="960"/>
      <c r="N11" s="963"/>
      <c r="O11" s="346"/>
      <c r="P11" s="272"/>
      <c r="Q11" s="272"/>
      <c r="R11" s="284"/>
      <c r="S11" s="272"/>
      <c r="T11" s="272"/>
      <c r="U11" s="272"/>
      <c r="V11" s="272"/>
      <c r="W11" s="272"/>
      <c r="X11" s="272"/>
      <c r="Y11" s="272"/>
      <c r="Z11" s="272"/>
    </row>
    <row r="12" spans="1:26" ht="16.5" hidden="1" customHeight="1">
      <c r="A12" s="272"/>
      <c r="B12" s="966"/>
      <c r="C12" s="681" t="s">
        <v>1028</v>
      </c>
      <c r="D12" s="678">
        <v>3</v>
      </c>
      <c r="E12" s="674"/>
      <c r="F12" s="677">
        <f t="shared" si="0"/>
        <v>0</v>
      </c>
      <c r="G12" s="957"/>
      <c r="H12" s="960"/>
      <c r="I12" s="960"/>
      <c r="J12" s="672"/>
      <c r="K12" s="672"/>
      <c r="L12" s="686"/>
      <c r="M12" s="960"/>
      <c r="N12" s="963"/>
      <c r="O12" s="346"/>
      <c r="P12" s="272"/>
      <c r="Q12" s="272"/>
      <c r="R12" s="284"/>
      <c r="S12" s="272"/>
      <c r="T12" s="272"/>
      <c r="U12" s="272"/>
      <c r="V12" s="272"/>
      <c r="W12" s="272"/>
      <c r="X12" s="272"/>
      <c r="Y12" s="272"/>
      <c r="Z12" s="272"/>
    </row>
    <row r="13" spans="1:26" ht="16.5" hidden="1" customHeight="1">
      <c r="A13" s="272"/>
      <c r="B13" s="966"/>
      <c r="C13" s="681" t="s">
        <v>1027</v>
      </c>
      <c r="D13" s="678">
        <v>3</v>
      </c>
      <c r="E13" s="674"/>
      <c r="F13" s="677">
        <f t="shared" si="0"/>
        <v>0</v>
      </c>
      <c r="G13" s="957"/>
      <c r="H13" s="960"/>
      <c r="I13" s="960"/>
      <c r="J13" s="672"/>
      <c r="K13" s="672"/>
      <c r="L13" s="686"/>
      <c r="M13" s="960"/>
      <c r="N13" s="963"/>
      <c r="O13" s="346"/>
      <c r="P13" s="272"/>
      <c r="Q13" s="272"/>
      <c r="R13" s="284"/>
      <c r="S13" s="272"/>
      <c r="T13" s="272"/>
      <c r="U13" s="272"/>
      <c r="V13" s="272"/>
      <c r="W13" s="272"/>
      <c r="X13" s="272"/>
      <c r="Y13" s="272"/>
      <c r="Z13" s="272"/>
    </row>
    <row r="14" spans="1:26" ht="16.5" hidden="1" customHeight="1">
      <c r="A14" s="272"/>
      <c r="B14" s="966"/>
      <c r="C14" s="681" t="s">
        <v>1026</v>
      </c>
      <c r="D14" s="678">
        <v>3</v>
      </c>
      <c r="E14" s="674"/>
      <c r="F14" s="677">
        <f t="shared" si="0"/>
        <v>0</v>
      </c>
      <c r="G14" s="957"/>
      <c r="H14" s="960"/>
      <c r="I14" s="960"/>
      <c r="J14" s="672"/>
      <c r="K14" s="672"/>
      <c r="L14" s="686"/>
      <c r="M14" s="960"/>
      <c r="N14" s="963"/>
      <c r="O14" s="346"/>
      <c r="P14" s="272"/>
      <c r="Q14" s="272"/>
      <c r="R14" s="284"/>
      <c r="S14" s="272"/>
      <c r="T14" s="272"/>
      <c r="U14" s="272"/>
      <c r="V14" s="272"/>
      <c r="W14" s="272"/>
      <c r="X14" s="272"/>
      <c r="Y14" s="272"/>
      <c r="Z14" s="272"/>
    </row>
    <row r="15" spans="1:26" ht="16.5" hidden="1" customHeight="1">
      <c r="A15" s="272"/>
      <c r="B15" s="966"/>
      <c r="C15" s="681" t="s">
        <v>1025</v>
      </c>
      <c r="D15" s="678">
        <v>3</v>
      </c>
      <c r="E15" s="674"/>
      <c r="F15" s="677">
        <f t="shared" si="0"/>
        <v>0</v>
      </c>
      <c r="G15" s="957"/>
      <c r="H15" s="960"/>
      <c r="I15" s="960"/>
      <c r="J15" s="672"/>
      <c r="K15" s="672"/>
      <c r="L15" s="686"/>
      <c r="M15" s="960"/>
      <c r="N15" s="963"/>
      <c r="O15" s="346"/>
      <c r="P15" s="272"/>
      <c r="Q15" s="272"/>
      <c r="R15" s="284"/>
      <c r="S15" s="272"/>
      <c r="T15" s="272"/>
      <c r="U15" s="272"/>
      <c r="V15" s="272"/>
      <c r="W15" s="272"/>
      <c r="X15" s="272"/>
      <c r="Y15" s="272"/>
      <c r="Z15" s="272"/>
    </row>
    <row r="16" spans="1:26" ht="16.5" hidden="1" customHeight="1">
      <c r="A16" s="272"/>
      <c r="B16" s="967"/>
      <c r="C16" s="681" t="s">
        <v>1024</v>
      </c>
      <c r="D16" s="678">
        <v>3</v>
      </c>
      <c r="E16" s="674"/>
      <c r="F16" s="677">
        <f t="shared" si="0"/>
        <v>0</v>
      </c>
      <c r="G16" s="957"/>
      <c r="H16" s="960"/>
      <c r="I16" s="960"/>
      <c r="J16" s="672"/>
      <c r="K16" s="672"/>
      <c r="L16" s="686"/>
      <c r="M16" s="960"/>
      <c r="N16" s="963"/>
      <c r="O16" s="346"/>
      <c r="P16" s="272"/>
      <c r="Q16" s="272"/>
      <c r="R16" s="284"/>
      <c r="S16" s="272"/>
      <c r="T16" s="272"/>
      <c r="U16" s="272"/>
      <c r="V16" s="272"/>
      <c r="W16" s="272"/>
      <c r="X16" s="272"/>
      <c r="Y16" s="272"/>
      <c r="Z16" s="272"/>
    </row>
    <row r="17" spans="1:26" ht="16.5" hidden="1" customHeight="1">
      <c r="A17" s="272"/>
      <c r="B17" s="968" t="s">
        <v>1023</v>
      </c>
      <c r="C17" s="684" t="s">
        <v>1022</v>
      </c>
      <c r="D17" s="678">
        <v>2.5</v>
      </c>
      <c r="E17" s="674"/>
      <c r="F17" s="677">
        <f t="shared" si="0"/>
        <v>0</v>
      </c>
      <c r="G17" s="957"/>
      <c r="H17" s="960"/>
      <c r="I17" s="960"/>
      <c r="J17" s="672"/>
      <c r="K17" s="672"/>
      <c r="L17" s="685">
        <f>ROUND(4.8*E17,1)</f>
        <v>0</v>
      </c>
      <c r="M17" s="960"/>
      <c r="N17" s="963"/>
      <c r="O17" s="346"/>
      <c r="P17" s="272"/>
      <c r="Q17" s="272"/>
      <c r="R17" s="284"/>
      <c r="S17" s="272"/>
      <c r="T17" s="272"/>
      <c r="U17" s="272"/>
      <c r="V17" s="272"/>
      <c r="W17" s="272"/>
      <c r="X17" s="272"/>
      <c r="Y17" s="272"/>
      <c r="Z17" s="272"/>
    </row>
    <row r="18" spans="1:26" ht="33.75" hidden="1" customHeight="1">
      <c r="A18" s="272"/>
      <c r="B18" s="968"/>
      <c r="C18" s="684" t="s">
        <v>1021</v>
      </c>
      <c r="D18" s="678">
        <v>3</v>
      </c>
      <c r="E18" s="674"/>
      <c r="F18" s="677">
        <f t="shared" si="0"/>
        <v>0</v>
      </c>
      <c r="G18" s="957"/>
      <c r="H18" s="960"/>
      <c r="I18" s="960"/>
      <c r="J18" s="672"/>
      <c r="K18" s="672"/>
      <c r="L18" s="671"/>
      <c r="M18" s="960"/>
      <c r="N18" s="963"/>
      <c r="O18" s="346"/>
      <c r="P18" s="272"/>
      <c r="Q18" s="272"/>
      <c r="R18" s="284"/>
      <c r="S18" s="272"/>
      <c r="T18" s="272"/>
      <c r="U18" s="272"/>
      <c r="V18" s="272"/>
      <c r="W18" s="272"/>
      <c r="X18" s="272"/>
      <c r="Y18" s="272"/>
      <c r="Z18" s="272"/>
    </row>
    <row r="19" spans="1:26" ht="36" hidden="1" customHeight="1">
      <c r="A19" s="272"/>
      <c r="B19" s="946" t="s">
        <v>1020</v>
      </c>
      <c r="C19" s="681" t="s">
        <v>1019</v>
      </c>
      <c r="D19" s="683" t="s">
        <v>1018</v>
      </c>
      <c r="E19" s="674"/>
      <c r="F19" s="677">
        <f>ROUND(8/3*E19,1)</f>
        <v>0</v>
      </c>
      <c r="G19" s="957"/>
      <c r="H19" s="960"/>
      <c r="I19" s="960"/>
      <c r="J19" s="672"/>
      <c r="K19" s="672"/>
      <c r="L19" s="671"/>
      <c r="M19" s="960"/>
      <c r="N19" s="963"/>
      <c r="O19" s="346"/>
      <c r="P19" s="272"/>
      <c r="Q19" s="272"/>
      <c r="R19" s="284"/>
      <c r="S19" s="272"/>
      <c r="T19" s="272"/>
      <c r="U19" s="272"/>
      <c r="V19" s="272"/>
      <c r="W19" s="272"/>
      <c r="X19" s="272"/>
      <c r="Y19" s="272"/>
      <c r="Z19" s="272"/>
    </row>
    <row r="20" spans="1:26" ht="16.5" hidden="1" customHeight="1">
      <c r="A20" s="272"/>
      <c r="B20" s="947"/>
      <c r="C20" s="681" t="s">
        <v>1017</v>
      </c>
      <c r="D20" s="678">
        <v>3</v>
      </c>
      <c r="E20" s="674"/>
      <c r="F20" s="677">
        <f>ROUND(D20*E20,1)</f>
        <v>0</v>
      </c>
      <c r="G20" s="957"/>
      <c r="H20" s="960"/>
      <c r="I20" s="960"/>
      <c r="J20" s="672"/>
      <c r="K20" s="672"/>
      <c r="L20" s="671"/>
      <c r="M20" s="960"/>
      <c r="N20" s="963"/>
      <c r="O20" s="346"/>
      <c r="P20" s="272"/>
      <c r="Q20" s="272"/>
      <c r="R20" s="284"/>
      <c r="S20" s="272"/>
      <c r="T20" s="272"/>
      <c r="U20" s="272"/>
      <c r="V20" s="272"/>
      <c r="W20" s="272"/>
      <c r="X20" s="272"/>
      <c r="Y20" s="272"/>
      <c r="Z20" s="272"/>
    </row>
    <row r="21" spans="1:26" ht="16.5" hidden="1" customHeight="1">
      <c r="A21" s="272"/>
      <c r="B21" s="947"/>
      <c r="C21" s="681" t="s">
        <v>1016</v>
      </c>
      <c r="D21" s="678">
        <v>3</v>
      </c>
      <c r="E21" s="674"/>
      <c r="F21" s="677">
        <f>ROUND(D21*E21,1)</f>
        <v>0</v>
      </c>
      <c r="G21" s="957"/>
      <c r="H21" s="960"/>
      <c r="I21" s="960"/>
      <c r="J21" s="672"/>
      <c r="K21" s="672"/>
      <c r="L21" s="671"/>
      <c r="M21" s="960"/>
      <c r="N21" s="963"/>
      <c r="O21" s="346"/>
      <c r="P21" s="272"/>
      <c r="Q21" s="272"/>
      <c r="R21" s="284"/>
      <c r="S21" s="272"/>
      <c r="T21" s="272"/>
      <c r="U21" s="272"/>
      <c r="V21" s="272"/>
      <c r="W21" s="272"/>
      <c r="X21" s="272"/>
      <c r="Y21" s="272"/>
      <c r="Z21" s="272"/>
    </row>
    <row r="22" spans="1:26" ht="18.75" hidden="1" customHeight="1">
      <c r="A22" s="272"/>
      <c r="B22" s="947"/>
      <c r="C22" s="681" t="s">
        <v>1015</v>
      </c>
      <c r="D22" s="678">
        <v>2.5</v>
      </c>
      <c r="E22" s="674"/>
      <c r="F22" s="677">
        <f>ROUND(D22*E22,1)</f>
        <v>0</v>
      </c>
      <c r="G22" s="957"/>
      <c r="H22" s="960"/>
      <c r="I22" s="960"/>
      <c r="J22" s="672"/>
      <c r="K22" s="672"/>
      <c r="L22" s="671"/>
      <c r="M22" s="960"/>
      <c r="N22" s="963"/>
      <c r="O22" s="346"/>
      <c r="P22" s="272"/>
      <c r="Q22" s="272"/>
      <c r="R22" s="284"/>
      <c r="S22" s="272"/>
      <c r="T22" s="272"/>
      <c r="U22" s="272"/>
      <c r="V22" s="272"/>
      <c r="W22" s="272"/>
      <c r="X22" s="272"/>
      <c r="Y22" s="272"/>
      <c r="Z22" s="272"/>
    </row>
    <row r="23" spans="1:26" ht="16.5" hidden="1" customHeight="1">
      <c r="A23" s="272"/>
      <c r="B23" s="948"/>
      <c r="C23" s="681" t="s">
        <v>1014</v>
      </c>
      <c r="D23" s="678">
        <v>3</v>
      </c>
      <c r="E23" s="674"/>
      <c r="F23" s="677">
        <f>ROUND(D23*E23,1)</f>
        <v>0</v>
      </c>
      <c r="G23" s="957"/>
      <c r="H23" s="960"/>
      <c r="I23" s="960"/>
      <c r="J23" s="672"/>
      <c r="K23" s="672"/>
      <c r="L23" s="671"/>
      <c r="M23" s="960"/>
      <c r="N23" s="963"/>
      <c r="O23" s="346"/>
      <c r="P23" s="272"/>
      <c r="Q23" s="272"/>
      <c r="R23" s="284"/>
      <c r="S23" s="272"/>
      <c r="T23" s="272"/>
      <c r="U23" s="272"/>
      <c r="V23" s="272"/>
      <c r="W23" s="272"/>
      <c r="X23" s="272"/>
      <c r="Y23" s="272"/>
      <c r="Z23" s="272"/>
    </row>
    <row r="24" spans="1:26" ht="17.25" hidden="1" customHeight="1">
      <c r="A24" s="272"/>
      <c r="B24" s="944" t="s">
        <v>1013</v>
      </c>
      <c r="C24" s="945"/>
      <c r="D24" s="678">
        <v>1</v>
      </c>
      <c r="E24" s="674"/>
      <c r="F24" s="682">
        <f>ROUND(D24*E24,1)+ROUNDDOWN(E24/4,0)</f>
        <v>0</v>
      </c>
      <c r="G24" s="957"/>
      <c r="H24" s="960"/>
      <c r="I24" s="960"/>
      <c r="J24" s="672"/>
      <c r="K24" s="672"/>
      <c r="L24" s="671"/>
      <c r="M24" s="960"/>
      <c r="N24" s="963"/>
      <c r="O24" s="346"/>
      <c r="P24" s="272"/>
      <c r="Q24" s="272"/>
      <c r="R24" s="284"/>
      <c r="S24" s="272"/>
      <c r="T24" s="272"/>
      <c r="U24" s="272"/>
      <c r="V24" s="272"/>
      <c r="W24" s="272"/>
      <c r="X24" s="272"/>
      <c r="Y24" s="272"/>
      <c r="Z24" s="272"/>
    </row>
    <row r="25" spans="1:26" ht="16.5" hidden="1" customHeight="1">
      <c r="A25" s="272"/>
      <c r="B25" s="944" t="s">
        <v>1012</v>
      </c>
      <c r="C25" s="945"/>
      <c r="D25" s="678">
        <v>1</v>
      </c>
      <c r="E25" s="674"/>
      <c r="F25" s="677">
        <f>ROUND(D25*E25,1)</f>
        <v>0</v>
      </c>
      <c r="G25" s="957"/>
      <c r="H25" s="960"/>
      <c r="I25" s="960"/>
      <c r="J25" s="672"/>
      <c r="K25" s="672"/>
      <c r="L25" s="671"/>
      <c r="M25" s="960"/>
      <c r="N25" s="963"/>
      <c r="O25" s="346"/>
      <c r="P25" s="272"/>
      <c r="Q25" s="272"/>
      <c r="R25" s="284"/>
      <c r="S25" s="272"/>
      <c r="T25" s="272"/>
      <c r="U25" s="272"/>
      <c r="V25" s="272"/>
      <c r="W25" s="272"/>
      <c r="X25" s="272"/>
      <c r="Y25" s="272"/>
      <c r="Z25" s="272"/>
    </row>
    <row r="26" spans="1:26" ht="16.5" hidden="1" customHeight="1">
      <c r="A26" s="272"/>
      <c r="B26" s="946" t="s">
        <v>1011</v>
      </c>
      <c r="C26" s="681" t="s">
        <v>1010</v>
      </c>
      <c r="D26" s="678" t="s">
        <v>1003</v>
      </c>
      <c r="E26" s="674"/>
      <c r="F26" s="677">
        <f t="shared" ref="F26:F31" si="1">ROUND(0*E26,1)</f>
        <v>0</v>
      </c>
      <c r="G26" s="957"/>
      <c r="H26" s="960"/>
      <c r="I26" s="960"/>
      <c r="J26" s="672"/>
      <c r="K26" s="680">
        <f>32*E26</f>
        <v>0</v>
      </c>
      <c r="L26" s="671"/>
      <c r="M26" s="960"/>
      <c r="N26" s="963"/>
      <c r="O26" s="346"/>
      <c r="P26" s="272"/>
      <c r="Q26" s="272"/>
      <c r="R26" s="284"/>
      <c r="S26" s="272"/>
      <c r="T26" s="272"/>
      <c r="U26" s="272"/>
      <c r="V26" s="272"/>
      <c r="W26" s="272"/>
      <c r="X26" s="272"/>
      <c r="Y26" s="272"/>
      <c r="Z26" s="272"/>
    </row>
    <row r="27" spans="1:26" ht="16.5" hidden="1" customHeight="1">
      <c r="A27" s="272"/>
      <c r="B27" s="947"/>
      <c r="C27" s="681" t="s">
        <v>1009</v>
      </c>
      <c r="D27" s="678" t="s">
        <v>1003</v>
      </c>
      <c r="E27" s="674"/>
      <c r="F27" s="677">
        <f t="shared" si="1"/>
        <v>0</v>
      </c>
      <c r="G27" s="957"/>
      <c r="H27" s="960"/>
      <c r="I27" s="960"/>
      <c r="J27" s="672"/>
      <c r="K27" s="680">
        <f>32*E27</f>
        <v>0</v>
      </c>
      <c r="L27" s="671"/>
      <c r="M27" s="960"/>
      <c r="N27" s="963"/>
      <c r="O27" s="346"/>
      <c r="P27" s="272"/>
      <c r="Q27" s="272"/>
      <c r="R27" s="284"/>
      <c r="S27" s="272"/>
      <c r="T27" s="272"/>
      <c r="U27" s="272"/>
      <c r="V27" s="272"/>
      <c r="W27" s="272"/>
      <c r="X27" s="272"/>
      <c r="Y27" s="272"/>
      <c r="Z27" s="272"/>
    </row>
    <row r="28" spans="1:26" ht="16.5" hidden="1" customHeight="1">
      <c r="A28" s="272"/>
      <c r="B28" s="947"/>
      <c r="C28" s="681" t="s">
        <v>1008</v>
      </c>
      <c r="D28" s="678" t="s">
        <v>1007</v>
      </c>
      <c r="E28" s="674"/>
      <c r="F28" s="677">
        <f t="shared" si="1"/>
        <v>0</v>
      </c>
      <c r="G28" s="957"/>
      <c r="H28" s="960"/>
      <c r="I28" s="960"/>
      <c r="J28" s="672"/>
      <c r="K28" s="680">
        <f>41*E28</f>
        <v>0</v>
      </c>
      <c r="L28" s="671"/>
      <c r="M28" s="960"/>
      <c r="N28" s="963"/>
      <c r="O28" s="346"/>
      <c r="P28" s="272"/>
      <c r="Q28" s="272"/>
      <c r="R28" s="284"/>
      <c r="S28" s="272"/>
      <c r="T28" s="272"/>
      <c r="U28" s="272"/>
      <c r="V28" s="272"/>
      <c r="W28" s="272"/>
      <c r="X28" s="272"/>
      <c r="Y28" s="272"/>
      <c r="Z28" s="272"/>
    </row>
    <row r="29" spans="1:26" ht="16.5" hidden="1" customHeight="1">
      <c r="A29" s="272"/>
      <c r="B29" s="947"/>
      <c r="C29" s="681" t="s">
        <v>1006</v>
      </c>
      <c r="D29" s="678" t="s">
        <v>1003</v>
      </c>
      <c r="E29" s="674"/>
      <c r="F29" s="677">
        <f t="shared" si="1"/>
        <v>0</v>
      </c>
      <c r="G29" s="957"/>
      <c r="H29" s="960"/>
      <c r="I29" s="960"/>
      <c r="J29" s="672"/>
      <c r="K29" s="680">
        <f t="shared" ref="K29:K36" si="2">32*E29</f>
        <v>0</v>
      </c>
      <c r="L29" s="671"/>
      <c r="M29" s="960"/>
      <c r="N29" s="963"/>
      <c r="O29" s="346"/>
      <c r="P29" s="272"/>
      <c r="Q29" s="272"/>
      <c r="R29" s="284"/>
      <c r="S29" s="272"/>
      <c r="T29" s="272"/>
      <c r="U29" s="272"/>
      <c r="V29" s="272"/>
      <c r="W29" s="272"/>
      <c r="X29" s="272"/>
      <c r="Y29" s="272"/>
      <c r="Z29" s="272"/>
    </row>
    <row r="30" spans="1:26" ht="16.5" hidden="1" customHeight="1">
      <c r="A30" s="272"/>
      <c r="B30" s="947"/>
      <c r="C30" s="681" t="s">
        <v>1005</v>
      </c>
      <c r="D30" s="678" t="s">
        <v>1003</v>
      </c>
      <c r="E30" s="674"/>
      <c r="F30" s="677">
        <f t="shared" si="1"/>
        <v>0</v>
      </c>
      <c r="G30" s="957"/>
      <c r="H30" s="960"/>
      <c r="I30" s="960"/>
      <c r="J30" s="672"/>
      <c r="K30" s="680">
        <f t="shared" si="2"/>
        <v>0</v>
      </c>
      <c r="L30" s="671"/>
      <c r="M30" s="960"/>
      <c r="N30" s="963"/>
      <c r="O30" s="346"/>
      <c r="P30" s="272"/>
      <c r="Q30" s="272"/>
      <c r="R30" s="284"/>
      <c r="S30" s="272"/>
      <c r="T30" s="272"/>
      <c r="U30" s="272"/>
      <c r="V30" s="272"/>
      <c r="W30" s="272"/>
      <c r="X30" s="272"/>
      <c r="Y30" s="272"/>
      <c r="Z30" s="272"/>
    </row>
    <row r="31" spans="1:26" ht="16.5" hidden="1" customHeight="1">
      <c r="A31" s="272"/>
      <c r="B31" s="948"/>
      <c r="C31" s="681" t="s">
        <v>1004</v>
      </c>
      <c r="D31" s="678" t="s">
        <v>1003</v>
      </c>
      <c r="E31" s="674"/>
      <c r="F31" s="677">
        <f t="shared" si="1"/>
        <v>0</v>
      </c>
      <c r="G31" s="957"/>
      <c r="H31" s="960"/>
      <c r="I31" s="960"/>
      <c r="J31" s="672"/>
      <c r="K31" s="680">
        <f t="shared" si="2"/>
        <v>0</v>
      </c>
      <c r="L31" s="671"/>
      <c r="M31" s="960"/>
      <c r="N31" s="963"/>
      <c r="O31" s="346"/>
      <c r="P31" s="272"/>
      <c r="Q31" s="272"/>
      <c r="R31" s="284"/>
      <c r="S31" s="272"/>
      <c r="T31" s="272"/>
      <c r="U31" s="272"/>
      <c r="V31" s="272"/>
      <c r="W31" s="272"/>
      <c r="X31" s="272"/>
      <c r="Y31" s="272"/>
      <c r="Z31" s="272"/>
    </row>
    <row r="32" spans="1:26" ht="30.75" hidden="1" customHeight="1">
      <c r="A32" s="272"/>
      <c r="B32" s="949" t="s">
        <v>1002</v>
      </c>
      <c r="C32" s="950"/>
      <c r="D32" s="679">
        <v>3</v>
      </c>
      <c r="E32" s="674"/>
      <c r="F32" s="677">
        <f>ROUND(D32*E32,1)</f>
        <v>0</v>
      </c>
      <c r="G32" s="957"/>
      <c r="H32" s="960"/>
      <c r="I32" s="960"/>
      <c r="J32" s="672"/>
      <c r="K32" s="672">
        <f t="shared" si="2"/>
        <v>0</v>
      </c>
      <c r="L32" s="671"/>
      <c r="M32" s="960"/>
      <c r="N32" s="963"/>
      <c r="O32" s="346"/>
      <c r="P32" s="272"/>
      <c r="Q32" s="272"/>
      <c r="R32" s="284"/>
      <c r="S32" s="272"/>
      <c r="T32" s="272"/>
      <c r="U32" s="272"/>
      <c r="V32" s="272"/>
      <c r="W32" s="272"/>
      <c r="X32" s="272"/>
      <c r="Y32" s="272"/>
      <c r="Z32" s="272"/>
    </row>
    <row r="33" spans="1:26" ht="30.75" hidden="1" customHeight="1">
      <c r="A33" s="272"/>
      <c r="B33" s="949" t="s">
        <v>1001</v>
      </c>
      <c r="C33" s="950"/>
      <c r="D33" s="679">
        <v>2</v>
      </c>
      <c r="E33" s="674"/>
      <c r="F33" s="677">
        <f>ROUND(D33*E33,1)</f>
        <v>0</v>
      </c>
      <c r="G33" s="957"/>
      <c r="H33" s="960"/>
      <c r="I33" s="960"/>
      <c r="J33" s="672"/>
      <c r="K33" s="672">
        <f t="shared" si="2"/>
        <v>0</v>
      </c>
      <c r="L33" s="671"/>
      <c r="M33" s="960"/>
      <c r="N33" s="963"/>
      <c r="O33" s="346"/>
      <c r="P33" s="272"/>
      <c r="Q33" s="272"/>
      <c r="R33" s="284"/>
      <c r="S33" s="272"/>
      <c r="T33" s="272"/>
      <c r="U33" s="272"/>
      <c r="V33" s="272"/>
      <c r="W33" s="272"/>
      <c r="X33" s="272"/>
      <c r="Y33" s="272"/>
      <c r="Z33" s="272"/>
    </row>
    <row r="34" spans="1:26" ht="16.5" customHeight="1">
      <c r="A34" s="272"/>
      <c r="B34" s="944" t="s">
        <v>1000</v>
      </c>
      <c r="C34" s="945"/>
      <c r="D34" s="678">
        <v>2</v>
      </c>
      <c r="E34" s="674">
        <v>1</v>
      </c>
      <c r="F34" s="677">
        <f>ROUND(D34*E34,1)</f>
        <v>2</v>
      </c>
      <c r="G34" s="957"/>
      <c r="H34" s="960"/>
      <c r="I34" s="960"/>
      <c r="J34" s="672"/>
      <c r="K34" s="672">
        <f t="shared" si="2"/>
        <v>32</v>
      </c>
      <c r="L34" s="671"/>
      <c r="M34" s="960"/>
      <c r="N34" s="963"/>
      <c r="O34" s="346"/>
      <c r="P34" s="272"/>
      <c r="Q34" s="272"/>
      <c r="R34" s="284"/>
      <c r="S34" s="272"/>
      <c r="T34" s="272"/>
      <c r="U34" s="272"/>
      <c r="V34" s="272"/>
      <c r="W34" s="272"/>
      <c r="X34" s="272"/>
      <c r="Y34" s="272"/>
      <c r="Z34" s="272"/>
    </row>
    <row r="35" spans="1:26" ht="16.5" hidden="1" customHeight="1">
      <c r="A35" s="272"/>
      <c r="B35" s="944" t="s">
        <v>999</v>
      </c>
      <c r="C35" s="945"/>
      <c r="D35" s="678" t="s">
        <v>998</v>
      </c>
      <c r="E35" s="674"/>
      <c r="F35" s="677">
        <f>ROUND(19/9*E35,1)</f>
        <v>0</v>
      </c>
      <c r="G35" s="957"/>
      <c r="H35" s="960"/>
      <c r="I35" s="960"/>
      <c r="J35" s="672"/>
      <c r="K35" s="672">
        <f t="shared" si="2"/>
        <v>0</v>
      </c>
      <c r="L35" s="676">
        <f>ROUND(6*E35,1)</f>
        <v>0</v>
      </c>
      <c r="M35" s="960"/>
      <c r="N35" s="963"/>
      <c r="O35" s="346"/>
      <c r="P35" s="272"/>
      <c r="Q35" s="272"/>
      <c r="R35" s="284"/>
      <c r="S35" s="272"/>
      <c r="T35" s="272"/>
      <c r="U35" s="272"/>
      <c r="V35" s="272"/>
      <c r="W35" s="272"/>
      <c r="X35" s="272"/>
      <c r="Y35" s="272"/>
      <c r="Z35" s="272"/>
    </row>
    <row r="36" spans="1:26" ht="16.5" hidden="1" customHeight="1">
      <c r="A36" s="272"/>
      <c r="B36" s="944" t="s">
        <v>997</v>
      </c>
      <c r="C36" s="945"/>
      <c r="D36" s="675">
        <v>1.65</v>
      </c>
      <c r="E36" s="674"/>
      <c r="F36" s="673">
        <f>ROUND(D36*E36,1)</f>
        <v>0</v>
      </c>
      <c r="G36" s="958"/>
      <c r="H36" s="961"/>
      <c r="I36" s="961"/>
      <c r="J36" s="672"/>
      <c r="K36" s="672">
        <f t="shared" si="2"/>
        <v>0</v>
      </c>
      <c r="L36" s="671"/>
      <c r="M36" s="961"/>
      <c r="N36" s="964"/>
      <c r="O36" s="346"/>
      <c r="P36" s="272"/>
      <c r="Q36" s="272"/>
      <c r="R36" s="284"/>
      <c r="S36" s="272"/>
      <c r="T36" s="272"/>
      <c r="U36" s="272"/>
      <c r="V36" s="272"/>
      <c r="W36" s="272"/>
      <c r="X36" s="272"/>
      <c r="Y36" s="272"/>
      <c r="Z36" s="272"/>
    </row>
    <row r="37" spans="1:26" ht="27.75" customHeight="1">
      <c r="A37" s="272"/>
      <c r="B37" s="345" t="s">
        <v>572</v>
      </c>
      <c r="C37" s="344"/>
      <c r="D37" s="344"/>
      <c r="E37" s="344"/>
      <c r="F37" s="344"/>
      <c r="G37" s="344"/>
      <c r="H37" s="344"/>
      <c r="I37" s="344"/>
      <c r="J37" s="344"/>
      <c r="K37" s="344"/>
      <c r="L37" s="344"/>
      <c r="M37" s="343"/>
      <c r="N37" s="344"/>
      <c r="O37" s="344"/>
      <c r="P37" s="344"/>
      <c r="Q37" s="344"/>
      <c r="R37" s="343"/>
      <c r="S37" s="343"/>
      <c r="T37" s="272"/>
      <c r="U37" s="272"/>
      <c r="V37" s="272"/>
      <c r="W37" s="272"/>
      <c r="X37" s="272"/>
      <c r="Y37" s="272"/>
      <c r="Z37" s="272"/>
    </row>
    <row r="38" spans="1:26" ht="16.5" customHeight="1">
      <c r="A38" s="272"/>
      <c r="B38" s="345" t="s">
        <v>571</v>
      </c>
      <c r="C38" s="344"/>
      <c r="D38" s="344"/>
      <c r="E38" s="344"/>
      <c r="F38" s="344"/>
      <c r="G38" s="344"/>
      <c r="H38" s="344"/>
      <c r="I38" s="344"/>
      <c r="J38" s="344"/>
      <c r="K38" s="344"/>
      <c r="L38" s="344"/>
      <c r="M38" s="343"/>
      <c r="N38" s="344"/>
      <c r="O38" s="344"/>
      <c r="P38" s="344"/>
      <c r="Q38" s="344"/>
      <c r="R38" s="343"/>
      <c r="S38" s="343"/>
      <c r="T38" s="272"/>
      <c r="U38" s="272"/>
      <c r="V38" s="272"/>
      <c r="W38" s="272"/>
      <c r="X38" s="272"/>
      <c r="Y38" s="272"/>
      <c r="Z38" s="272"/>
    </row>
    <row r="39" spans="1:26" ht="16.5" customHeight="1">
      <c r="A39" s="272"/>
      <c r="B39" s="272"/>
      <c r="C39" s="342"/>
      <c r="D39" s="342"/>
      <c r="E39" s="272"/>
      <c r="F39" s="341"/>
      <c r="G39" s="272"/>
      <c r="H39" s="272"/>
      <c r="I39" s="272"/>
      <c r="J39" s="272"/>
      <c r="K39" s="272"/>
      <c r="L39" s="317"/>
      <c r="M39" s="272"/>
      <c r="N39" s="340"/>
      <c r="O39" s="340"/>
      <c r="P39" s="272"/>
      <c r="Q39" s="272"/>
      <c r="R39" s="272"/>
      <c r="S39" s="272"/>
      <c r="T39" s="272"/>
      <c r="U39" s="272"/>
      <c r="V39" s="272"/>
      <c r="W39" s="272"/>
      <c r="X39" s="272"/>
      <c r="Y39" s="272"/>
      <c r="Z39" s="272"/>
    </row>
    <row r="40" spans="1:26" ht="16.5" customHeight="1">
      <c r="A40" s="313"/>
      <c r="B40" s="316" t="s">
        <v>570</v>
      </c>
      <c r="C40" s="315"/>
      <c r="D40" s="315"/>
      <c r="E40" s="315"/>
      <c r="F40" s="315"/>
      <c r="G40" s="315"/>
      <c r="H40" s="315"/>
      <c r="I40" s="315"/>
      <c r="J40" s="315"/>
      <c r="K40" s="315"/>
      <c r="L40" s="315"/>
      <c r="M40" s="314"/>
      <c r="N40" s="315"/>
      <c r="O40" s="315"/>
      <c r="P40" s="315"/>
      <c r="Q40" s="315"/>
      <c r="R40" s="314"/>
      <c r="S40" s="314"/>
      <c r="T40" s="313"/>
      <c r="U40" s="313"/>
      <c r="V40" s="313"/>
      <c r="W40" s="313"/>
      <c r="X40" s="313"/>
      <c r="Y40" s="313"/>
      <c r="Z40" s="313"/>
    </row>
    <row r="41" spans="1:26" ht="16.5" customHeight="1">
      <c r="A41" s="300"/>
      <c r="B41" s="300" t="s">
        <v>575</v>
      </c>
      <c r="C41" s="300"/>
      <c r="D41" s="300"/>
      <c r="E41" s="300"/>
      <c r="F41" s="300"/>
      <c r="G41" s="300"/>
      <c r="H41" s="305"/>
      <c r="I41" s="301"/>
      <c r="J41" s="300" t="s">
        <v>576</v>
      </c>
      <c r="K41" s="300"/>
      <c r="L41" s="300"/>
      <c r="M41" s="300"/>
      <c r="N41" s="304"/>
      <c r="O41" s="303"/>
      <c r="P41" s="300"/>
      <c r="Q41" s="302"/>
      <c r="R41" s="300"/>
      <c r="S41" s="300"/>
      <c r="T41" s="302"/>
      <c r="U41" s="300"/>
      <c r="V41" s="300"/>
      <c r="W41" s="301"/>
      <c r="X41" s="300"/>
      <c r="Y41" s="300"/>
      <c r="Z41" s="300"/>
    </row>
    <row r="42" spans="1:26" ht="28.5" customHeight="1">
      <c r="A42" s="272"/>
      <c r="B42" s="789"/>
      <c r="C42" s="338"/>
      <c r="D42" s="337"/>
      <c r="E42" s="795" t="s">
        <v>568</v>
      </c>
      <c r="F42" s="785"/>
      <c r="G42" s="339" t="s">
        <v>569</v>
      </c>
      <c r="H42" s="798" t="s">
        <v>566</v>
      </c>
      <c r="I42" s="272"/>
      <c r="J42" s="804"/>
      <c r="K42" s="338"/>
      <c r="L42" s="337"/>
      <c r="M42" s="795" t="s">
        <v>568</v>
      </c>
      <c r="N42" s="785"/>
      <c r="O42" s="276" t="s">
        <v>567</v>
      </c>
      <c r="P42" s="798" t="s">
        <v>566</v>
      </c>
      <c r="Q42" s="331"/>
      <c r="R42" s="806" t="s">
        <v>565</v>
      </c>
      <c r="S42" s="272"/>
      <c r="T42" s="272"/>
      <c r="U42" s="272"/>
      <c r="V42" s="272"/>
      <c r="W42" s="272"/>
      <c r="X42" s="272"/>
      <c r="Y42" s="272"/>
      <c r="Z42" s="272"/>
    </row>
    <row r="43" spans="1:26" ht="16.5" customHeight="1">
      <c r="A43" s="272"/>
      <c r="B43" s="788"/>
      <c r="C43" s="336"/>
      <c r="D43" s="335" t="s">
        <v>564</v>
      </c>
      <c r="E43" s="334" t="s">
        <v>563</v>
      </c>
      <c r="F43" s="333" t="s">
        <v>562</v>
      </c>
      <c r="G43" s="332" t="s">
        <v>561</v>
      </c>
      <c r="H43" s="788"/>
      <c r="I43" s="272"/>
      <c r="J43" s="805"/>
      <c r="K43" s="336"/>
      <c r="L43" s="335" t="s">
        <v>564</v>
      </c>
      <c r="M43" s="334" t="s">
        <v>563</v>
      </c>
      <c r="N43" s="333" t="s">
        <v>562</v>
      </c>
      <c r="O43" s="332" t="s">
        <v>561</v>
      </c>
      <c r="P43" s="788"/>
      <c r="Q43" s="331"/>
      <c r="R43" s="788"/>
      <c r="S43" s="272"/>
      <c r="T43" s="272"/>
      <c r="U43" s="272"/>
      <c r="V43" s="272"/>
      <c r="W43" s="272"/>
      <c r="X43" s="272"/>
      <c r="Y43" s="272"/>
      <c r="Z43" s="272"/>
    </row>
    <row r="44" spans="1:26" ht="16.5" customHeight="1">
      <c r="A44" s="272"/>
      <c r="B44" s="789" t="s">
        <v>560</v>
      </c>
      <c r="C44" s="799" t="s">
        <v>554</v>
      </c>
      <c r="D44" s="785"/>
      <c r="E44" s="320">
        <v>400</v>
      </c>
      <c r="F44" s="330"/>
      <c r="G44" s="280">
        <v>21</v>
      </c>
      <c r="H44" s="325">
        <f>F44*G44*E44</f>
        <v>0</v>
      </c>
      <c r="I44" s="272"/>
      <c r="J44" s="789" t="s">
        <v>560</v>
      </c>
      <c r="K44" s="799" t="s">
        <v>554</v>
      </c>
      <c r="L44" s="785"/>
      <c r="M44" s="320">
        <v>400</v>
      </c>
      <c r="N44" s="326"/>
      <c r="O44" s="280">
        <v>21</v>
      </c>
      <c r="P44" s="325">
        <f>N44*O44*M44</f>
        <v>0</v>
      </c>
      <c r="Q44" s="319"/>
      <c r="R44" s="318">
        <f>H44+P44</f>
        <v>0</v>
      </c>
      <c r="S44" s="272"/>
      <c r="T44" s="272"/>
      <c r="U44" s="272"/>
      <c r="V44" s="272"/>
      <c r="W44" s="272"/>
      <c r="X44" s="272"/>
      <c r="Y44" s="272"/>
      <c r="Z44" s="272"/>
    </row>
    <row r="45" spans="1:26" ht="16.5" customHeight="1">
      <c r="A45" s="272"/>
      <c r="B45" s="787"/>
      <c r="C45" s="800" t="s">
        <v>555</v>
      </c>
      <c r="D45" s="328" t="s">
        <v>559</v>
      </c>
      <c r="E45" s="320">
        <v>400</v>
      </c>
      <c r="F45" s="329"/>
      <c r="G45" s="326">
        <v>21</v>
      </c>
      <c r="H45" s="320">
        <f>F45*G45*E45</f>
        <v>0</v>
      </c>
      <c r="I45" s="272"/>
      <c r="J45" s="787"/>
      <c r="K45" s="801" t="s">
        <v>555</v>
      </c>
      <c r="L45" s="328" t="s">
        <v>559</v>
      </c>
      <c r="M45" s="320">
        <v>400</v>
      </c>
      <c r="N45" s="326"/>
      <c r="O45" s="326">
        <v>21</v>
      </c>
      <c r="P45" s="320">
        <f>N45*O45*M45</f>
        <v>0</v>
      </c>
      <c r="Q45" s="319"/>
      <c r="R45" s="803">
        <f>H47+P47</f>
        <v>0</v>
      </c>
      <c r="S45" s="272"/>
      <c r="T45" s="272"/>
      <c r="U45" s="272"/>
      <c r="V45" s="272"/>
      <c r="W45" s="272"/>
      <c r="X45" s="272"/>
      <c r="Y45" s="272"/>
      <c r="Z45" s="272"/>
    </row>
    <row r="46" spans="1:26" ht="16.5" customHeight="1">
      <c r="A46" s="272"/>
      <c r="B46" s="787"/>
      <c r="C46" s="788"/>
      <c r="D46" s="328" t="s">
        <v>558</v>
      </c>
      <c r="E46" s="320">
        <v>400</v>
      </c>
      <c r="F46" s="329"/>
      <c r="G46" s="280">
        <v>16</v>
      </c>
      <c r="H46" s="320">
        <f>F46*G46*E46</f>
        <v>0</v>
      </c>
      <c r="I46" s="272"/>
      <c r="J46" s="787"/>
      <c r="K46" s="788"/>
      <c r="L46" s="328" t="s">
        <v>558</v>
      </c>
      <c r="M46" s="320">
        <v>400</v>
      </c>
      <c r="N46" s="326"/>
      <c r="O46" s="280">
        <f>O45</f>
        <v>21</v>
      </c>
      <c r="P46" s="320">
        <f>N46*O46*M46</f>
        <v>0</v>
      </c>
      <c r="Q46" s="319"/>
      <c r="R46" s="787"/>
      <c r="S46" s="272"/>
      <c r="T46" s="272"/>
      <c r="U46" s="272"/>
      <c r="V46" s="272"/>
      <c r="W46" s="272"/>
      <c r="X46" s="272"/>
      <c r="Y46" s="272"/>
      <c r="Z46" s="272"/>
    </row>
    <row r="47" spans="1:26" ht="16.5" customHeight="1">
      <c r="A47" s="272"/>
      <c r="B47" s="787"/>
      <c r="C47" s="799"/>
      <c r="D47" s="785"/>
      <c r="E47" s="323" t="s">
        <v>553</v>
      </c>
      <c r="F47" s="280">
        <f>SUM(F44:F46)</f>
        <v>0</v>
      </c>
      <c r="G47" s="280"/>
      <c r="H47" s="320">
        <f>SUM(H45:H46)</f>
        <v>0</v>
      </c>
      <c r="I47" s="324"/>
      <c r="J47" s="787"/>
      <c r="K47" s="793"/>
      <c r="L47" s="785"/>
      <c r="M47" s="322" t="s">
        <v>553</v>
      </c>
      <c r="N47" s="280">
        <f>SUM(N44:N46)</f>
        <v>0</v>
      </c>
      <c r="O47" s="280"/>
      <c r="P47" s="320">
        <f>SUM(P45:P46)</f>
        <v>0</v>
      </c>
      <c r="Q47" s="319"/>
      <c r="R47" s="788"/>
      <c r="S47" s="272"/>
      <c r="T47" s="272"/>
      <c r="U47" s="272"/>
      <c r="V47" s="272"/>
      <c r="W47" s="272"/>
      <c r="X47" s="272"/>
      <c r="Y47" s="272"/>
      <c r="Z47" s="272"/>
    </row>
    <row r="48" spans="1:26" ht="16.5" customHeight="1">
      <c r="A48" s="272"/>
      <c r="B48" s="787"/>
      <c r="C48" s="799"/>
      <c r="D48" s="785"/>
      <c r="E48" s="323" t="s">
        <v>557</v>
      </c>
      <c r="F48" s="280"/>
      <c r="G48" s="280"/>
      <c r="H48" s="320">
        <f>H44+H47</f>
        <v>0</v>
      </c>
      <c r="I48" s="324"/>
      <c r="J48" s="787"/>
      <c r="K48" s="793"/>
      <c r="L48" s="785"/>
      <c r="M48" s="323" t="s">
        <v>557</v>
      </c>
      <c r="N48" s="280"/>
      <c r="O48" s="280"/>
      <c r="P48" s="320">
        <f>P44+P47</f>
        <v>0</v>
      </c>
      <c r="Q48" s="319"/>
      <c r="R48" s="318">
        <f>SUM(R44:R47)</f>
        <v>0</v>
      </c>
      <c r="S48" s="272"/>
      <c r="T48" s="272"/>
      <c r="U48" s="272"/>
      <c r="V48" s="272"/>
      <c r="W48" s="272"/>
      <c r="X48" s="272"/>
      <c r="Y48" s="272"/>
      <c r="Z48" s="272"/>
    </row>
    <row r="49" spans="1:26" ht="16.5" customHeight="1">
      <c r="A49" s="272"/>
      <c r="B49" s="802" t="s">
        <v>556</v>
      </c>
      <c r="C49" s="799" t="s">
        <v>555</v>
      </c>
      <c r="D49" s="785"/>
      <c r="E49" s="327">
        <v>400</v>
      </c>
      <c r="F49" s="326"/>
      <c r="G49" s="280">
        <v>21</v>
      </c>
      <c r="H49" s="320">
        <f>F49*G49*E49</f>
        <v>0</v>
      </c>
      <c r="I49" s="324"/>
      <c r="J49" s="802" t="s">
        <v>556</v>
      </c>
      <c r="K49" s="793" t="s">
        <v>555</v>
      </c>
      <c r="L49" s="785"/>
      <c r="M49" s="320">
        <v>400</v>
      </c>
      <c r="N49" s="326"/>
      <c r="O49" s="280">
        <f>O45</f>
        <v>21</v>
      </c>
      <c r="P49" s="320">
        <f>N49*O49*M49</f>
        <v>0</v>
      </c>
      <c r="Q49" s="319"/>
      <c r="R49" s="803">
        <f>H51+P51</f>
        <v>0</v>
      </c>
      <c r="S49" s="272"/>
      <c r="T49" s="272"/>
      <c r="U49" s="324"/>
      <c r="V49" s="272"/>
      <c r="W49" s="272"/>
      <c r="X49" s="272"/>
      <c r="Y49" s="272"/>
      <c r="Z49" s="272"/>
    </row>
    <row r="50" spans="1:26" ht="16.5" customHeight="1">
      <c r="A50" s="272"/>
      <c r="B50" s="787"/>
      <c r="C50" s="799" t="s">
        <v>554</v>
      </c>
      <c r="D50" s="785"/>
      <c r="E50" s="327">
        <v>400</v>
      </c>
      <c r="F50" s="326"/>
      <c r="G50" s="280">
        <f>G45</f>
        <v>21</v>
      </c>
      <c r="H50" s="325">
        <f>F50*G50*E50</f>
        <v>0</v>
      </c>
      <c r="I50" s="324"/>
      <c r="J50" s="787"/>
      <c r="K50" s="793" t="s">
        <v>554</v>
      </c>
      <c r="L50" s="785"/>
      <c r="M50" s="320">
        <v>400</v>
      </c>
      <c r="N50" s="326"/>
      <c r="O50" s="280">
        <f>O45</f>
        <v>21</v>
      </c>
      <c r="P50" s="325">
        <f>N50*O50*M50</f>
        <v>0</v>
      </c>
      <c r="Q50" s="319"/>
      <c r="R50" s="787"/>
      <c r="S50" s="272"/>
      <c r="T50" s="272"/>
      <c r="U50" s="324"/>
      <c r="V50" s="272"/>
      <c r="W50" s="272"/>
      <c r="X50" s="272"/>
      <c r="Y50" s="272"/>
      <c r="Z50" s="272"/>
    </row>
    <row r="51" spans="1:26" ht="18.75" customHeight="1">
      <c r="A51" s="272"/>
      <c r="B51" s="788"/>
      <c r="C51" s="799"/>
      <c r="D51" s="785"/>
      <c r="E51" s="323" t="s">
        <v>553</v>
      </c>
      <c r="F51" s="280">
        <f>SUM(F49:F50)</f>
        <v>0</v>
      </c>
      <c r="G51" s="280"/>
      <c r="H51" s="320">
        <f>SUM(H49:H50)</f>
        <v>0</v>
      </c>
      <c r="I51" s="299"/>
      <c r="J51" s="788"/>
      <c r="K51" s="793"/>
      <c r="L51" s="785"/>
      <c r="M51" s="322" t="s">
        <v>553</v>
      </c>
      <c r="N51" s="280">
        <f>SUM(N49:N50)</f>
        <v>0</v>
      </c>
      <c r="O51" s="280"/>
      <c r="P51" s="320">
        <f>SUM(P49:P50)</f>
        <v>0</v>
      </c>
      <c r="Q51" s="319"/>
      <c r="R51" s="788"/>
      <c r="S51" s="272"/>
      <c r="T51" s="272"/>
      <c r="U51" s="299"/>
      <c r="V51" s="272"/>
      <c r="W51" s="272"/>
      <c r="X51" s="272"/>
      <c r="Y51" s="272"/>
      <c r="Z51" s="272"/>
    </row>
    <row r="52" spans="1:26" ht="16.5" customHeight="1">
      <c r="A52" s="272"/>
      <c r="B52" s="792" t="s">
        <v>579</v>
      </c>
      <c r="C52" s="791"/>
      <c r="D52" s="791"/>
      <c r="E52" s="791"/>
      <c r="F52" s="791"/>
      <c r="G52" s="785"/>
      <c r="H52" s="321">
        <f>H48+H51</f>
        <v>0</v>
      </c>
      <c r="I52" s="272"/>
      <c r="J52" s="792" t="s">
        <v>579</v>
      </c>
      <c r="K52" s="791"/>
      <c r="L52" s="791"/>
      <c r="M52" s="791"/>
      <c r="N52" s="791"/>
      <c r="O52" s="785"/>
      <c r="P52" s="320">
        <f>P48+P51</f>
        <v>0</v>
      </c>
      <c r="Q52" s="319"/>
      <c r="R52" s="318">
        <f>SUM(R48:R51)</f>
        <v>0</v>
      </c>
      <c r="S52" s="272"/>
      <c r="T52" s="272"/>
      <c r="U52" s="272"/>
      <c r="V52" s="272"/>
      <c r="W52" s="272"/>
      <c r="X52" s="272"/>
      <c r="Y52" s="272"/>
      <c r="Z52" s="272"/>
    </row>
    <row r="53" spans="1:26" ht="16.5" customHeight="1">
      <c r="A53" s="272"/>
      <c r="B53" s="272"/>
      <c r="C53" s="272"/>
      <c r="D53" s="272"/>
      <c r="E53" s="299"/>
      <c r="F53" s="299"/>
      <c r="G53" s="317"/>
      <c r="H53" s="299"/>
      <c r="I53" s="299"/>
      <c r="J53" s="272"/>
      <c r="K53" s="272"/>
      <c r="L53" s="272"/>
      <c r="M53" s="272"/>
      <c r="N53" s="272"/>
      <c r="O53" s="272"/>
      <c r="P53" s="272"/>
      <c r="Q53" s="295"/>
      <c r="R53" s="272"/>
      <c r="S53" s="272"/>
      <c r="T53" s="272"/>
      <c r="U53" s="299"/>
      <c r="V53" s="272"/>
      <c r="W53" s="272"/>
      <c r="X53" s="272"/>
      <c r="Y53" s="272"/>
      <c r="Z53" s="272"/>
    </row>
    <row r="54" spans="1:26" ht="16.5" customHeight="1">
      <c r="A54" s="313"/>
      <c r="B54" s="316" t="s">
        <v>552</v>
      </c>
      <c r="C54" s="315"/>
      <c r="D54" s="315"/>
      <c r="E54" s="315"/>
      <c r="F54" s="315"/>
      <c r="G54" s="315"/>
      <c r="H54" s="315"/>
      <c r="I54" s="315"/>
      <c r="J54" s="315"/>
      <c r="K54" s="315"/>
      <c r="L54" s="315"/>
      <c r="M54" s="314"/>
      <c r="N54" s="315"/>
      <c r="O54" s="315"/>
      <c r="P54" s="315"/>
      <c r="Q54" s="315"/>
      <c r="R54" s="314"/>
      <c r="S54" s="314"/>
      <c r="T54" s="313"/>
      <c r="U54" s="313"/>
      <c r="V54" s="313"/>
      <c r="W54" s="313"/>
      <c r="X54" s="313"/>
      <c r="Y54" s="313"/>
      <c r="Z54" s="313"/>
    </row>
    <row r="55" spans="1:26" ht="33.75" customHeight="1">
      <c r="A55" s="272"/>
      <c r="B55" s="789" t="s">
        <v>519</v>
      </c>
      <c r="C55" s="802" t="s">
        <v>574</v>
      </c>
      <c r="D55" s="792" t="s">
        <v>551</v>
      </c>
      <c r="E55" s="791"/>
      <c r="F55" s="791"/>
      <c r="G55" s="791"/>
      <c r="H55" s="785"/>
      <c r="I55" s="272"/>
      <c r="J55" s="806" t="s">
        <v>550</v>
      </c>
      <c r="K55" s="272"/>
      <c r="L55" s="295"/>
      <c r="M55" s="272"/>
      <c r="N55" s="272"/>
      <c r="O55" s="272"/>
      <c r="P55" s="272"/>
      <c r="Q55" s="295"/>
      <c r="R55" s="295"/>
      <c r="S55" s="272"/>
      <c r="T55" s="272"/>
      <c r="U55" s="272"/>
      <c r="V55" s="272"/>
      <c r="W55" s="272"/>
      <c r="X55" s="272"/>
      <c r="Y55" s="272"/>
      <c r="Z55" s="272"/>
    </row>
    <row r="56" spans="1:26" ht="29.25" customHeight="1">
      <c r="A56" s="272"/>
      <c r="B56" s="788"/>
      <c r="C56" s="788"/>
      <c r="D56" s="276" t="s">
        <v>549</v>
      </c>
      <c r="E56" s="276" t="s">
        <v>548</v>
      </c>
      <c r="F56" s="276" t="s">
        <v>547</v>
      </c>
      <c r="G56" s="276" t="s">
        <v>546</v>
      </c>
      <c r="H56" s="276" t="s">
        <v>545</v>
      </c>
      <c r="I56" s="272"/>
      <c r="J56" s="788"/>
      <c r="K56" s="272"/>
      <c r="L56" s="295"/>
      <c r="M56" s="272"/>
      <c r="N56" s="272"/>
      <c r="O56" s="272"/>
      <c r="P56" s="272"/>
      <c r="Q56" s="295"/>
      <c r="R56" s="295"/>
      <c r="S56" s="272"/>
      <c r="T56" s="272"/>
      <c r="U56" s="272"/>
      <c r="V56" s="272"/>
      <c r="W56" s="272"/>
      <c r="X56" s="272"/>
      <c r="Y56" s="272"/>
      <c r="Z56" s="272"/>
    </row>
    <row r="57" spans="1:26" ht="24.75" customHeight="1">
      <c r="A57" s="272"/>
      <c r="B57" s="281" t="s">
        <v>544</v>
      </c>
      <c r="C57" s="281"/>
      <c r="D57" s="310"/>
      <c r="E57" s="310"/>
      <c r="F57" s="310"/>
      <c r="G57" s="310"/>
      <c r="H57" s="309">
        <f>SUM(D57:G57)/4</f>
        <v>0</v>
      </c>
      <c r="I57" s="272"/>
      <c r="J57" s="312">
        <f>H57*10</f>
        <v>0</v>
      </c>
      <c r="K57" s="272"/>
      <c r="L57" s="295"/>
      <c r="M57" s="272"/>
      <c r="N57" s="272"/>
      <c r="O57" s="272"/>
      <c r="P57" s="272"/>
      <c r="Q57" s="295"/>
      <c r="R57" s="311"/>
      <c r="S57" s="272"/>
      <c r="T57" s="272"/>
      <c r="U57" s="272"/>
      <c r="V57" s="272"/>
      <c r="W57" s="272"/>
      <c r="X57" s="272"/>
      <c r="Y57" s="272"/>
      <c r="Z57" s="272"/>
    </row>
    <row r="58" spans="1:26" ht="26.25" customHeight="1">
      <c r="A58" s="272"/>
      <c r="B58" s="281" t="s">
        <v>543</v>
      </c>
      <c r="C58" s="281"/>
      <c r="D58" s="310"/>
      <c r="E58" s="310"/>
      <c r="F58" s="310"/>
      <c r="G58" s="310"/>
      <c r="H58" s="309">
        <f>SUM(D58:G58)/4</f>
        <v>0</v>
      </c>
      <c r="I58" s="272"/>
      <c r="J58" s="312">
        <f>H58*10</f>
        <v>0</v>
      </c>
      <c r="K58" s="272"/>
      <c r="L58" s="295"/>
      <c r="M58" s="272"/>
      <c r="N58" s="272"/>
      <c r="O58" s="272"/>
      <c r="P58" s="272"/>
      <c r="Q58" s="295"/>
      <c r="R58" s="311"/>
      <c r="S58" s="272"/>
      <c r="T58" s="272"/>
      <c r="U58" s="272"/>
      <c r="V58" s="272"/>
      <c r="W58" s="272"/>
      <c r="X58" s="272"/>
      <c r="Y58" s="272"/>
      <c r="Z58" s="272"/>
    </row>
    <row r="59" spans="1:26" ht="28.5" customHeight="1">
      <c r="A59" s="285"/>
      <c r="B59" s="281" t="s">
        <v>534</v>
      </c>
      <c r="C59" s="281"/>
      <c r="D59" s="310"/>
      <c r="E59" s="310"/>
      <c r="F59" s="310"/>
      <c r="G59" s="310"/>
      <c r="H59" s="309">
        <f>SUM(D59:G59)/4</f>
        <v>0</v>
      </c>
      <c r="I59" s="285"/>
      <c r="J59" s="308">
        <f>(H44+H50+P44+P50)*2.11%</f>
        <v>0</v>
      </c>
      <c r="K59" s="285"/>
      <c r="L59" s="285"/>
      <c r="M59" s="285"/>
      <c r="N59" s="307"/>
      <c r="O59" s="307"/>
      <c r="P59" s="285"/>
      <c r="Q59" s="306"/>
      <c r="R59" s="285"/>
      <c r="S59" s="285"/>
      <c r="T59" s="285"/>
      <c r="U59" s="285"/>
      <c r="V59" s="285"/>
      <c r="W59" s="285"/>
      <c r="X59" s="285"/>
      <c r="Y59" s="285"/>
      <c r="Z59" s="285"/>
    </row>
    <row r="60" spans="1:26" ht="16.5" customHeight="1">
      <c r="A60" s="300"/>
      <c r="B60" s="300" t="s">
        <v>577</v>
      </c>
      <c r="C60" s="300"/>
      <c r="D60" s="300"/>
      <c r="E60" s="300"/>
      <c r="F60" s="300"/>
      <c r="G60" s="300"/>
      <c r="H60" s="305"/>
      <c r="I60" s="301"/>
      <c r="J60" s="300"/>
      <c r="K60" s="300"/>
      <c r="L60" s="300"/>
      <c r="M60" s="300"/>
      <c r="N60" s="304"/>
      <c r="O60" s="303"/>
      <c r="P60" s="300"/>
      <c r="Q60" s="302"/>
      <c r="R60" s="300"/>
      <c r="S60" s="300"/>
      <c r="T60" s="302"/>
      <c r="U60" s="300"/>
      <c r="V60" s="300"/>
      <c r="W60" s="301"/>
      <c r="X60" s="300"/>
      <c r="Y60" s="300"/>
      <c r="Z60" s="300"/>
    </row>
    <row r="61" spans="1:26" ht="16.5" customHeight="1">
      <c r="A61" s="272"/>
      <c r="B61" s="299"/>
      <c r="C61" s="272"/>
      <c r="D61" s="272"/>
      <c r="E61" s="272"/>
      <c r="F61" s="272"/>
      <c r="G61" s="272"/>
      <c r="H61" s="272"/>
      <c r="I61" s="272"/>
      <c r="J61" s="272"/>
      <c r="K61" s="272"/>
      <c r="L61" s="272"/>
      <c r="M61" s="272"/>
      <c r="N61" s="299"/>
      <c r="O61" s="299"/>
      <c r="P61" s="272"/>
      <c r="Q61" s="295"/>
      <c r="R61" s="272"/>
      <c r="S61" s="272"/>
      <c r="T61" s="272"/>
      <c r="U61" s="272"/>
      <c r="V61" s="272"/>
      <c r="W61" s="272"/>
      <c r="X61" s="272"/>
      <c r="Y61" s="272"/>
      <c r="Z61" s="272"/>
    </row>
    <row r="62" spans="1:26" ht="16.5" customHeight="1">
      <c r="A62" s="272"/>
      <c r="B62" s="272" t="s">
        <v>541</v>
      </c>
      <c r="C62" s="272"/>
      <c r="D62" s="272" t="s">
        <v>533</v>
      </c>
      <c r="E62" s="272" t="s">
        <v>540</v>
      </c>
      <c r="F62" s="299">
        <f>H47+P47</f>
        <v>0</v>
      </c>
      <c r="G62" s="272"/>
      <c r="H62" s="298"/>
      <c r="I62" s="272"/>
      <c r="J62" s="272"/>
      <c r="K62" s="272"/>
      <c r="L62" s="272"/>
      <c r="M62" s="272"/>
      <c r="N62" s="299"/>
      <c r="O62" s="299"/>
      <c r="P62" s="272"/>
      <c r="Q62" s="295"/>
      <c r="R62" s="272"/>
      <c r="S62" s="272"/>
      <c r="T62" s="272"/>
      <c r="U62" s="272"/>
      <c r="V62" s="272"/>
      <c r="W62" s="272"/>
      <c r="X62" s="272"/>
      <c r="Y62" s="272"/>
      <c r="Z62" s="272"/>
    </row>
    <row r="63" spans="1:26" ht="16.5" customHeight="1">
      <c r="A63" s="272"/>
      <c r="B63" s="272" t="s">
        <v>539</v>
      </c>
      <c r="C63" s="272"/>
      <c r="D63" s="272" t="s">
        <v>533</v>
      </c>
      <c r="E63" s="272" t="s">
        <v>532</v>
      </c>
      <c r="F63" s="299">
        <f>H44+P44</f>
        <v>0</v>
      </c>
      <c r="G63" s="272"/>
      <c r="H63" s="298"/>
      <c r="I63" s="272"/>
      <c r="J63" s="272"/>
      <c r="K63" s="272"/>
      <c r="L63" s="272"/>
      <c r="M63" s="272"/>
      <c r="N63" s="299"/>
      <c r="O63" s="299"/>
      <c r="P63" s="272"/>
      <c r="Q63" s="295"/>
      <c r="R63" s="272"/>
      <c r="S63" s="272"/>
      <c r="T63" s="272"/>
      <c r="U63" s="272"/>
      <c r="V63" s="272"/>
      <c r="W63" s="272"/>
      <c r="X63" s="272"/>
      <c r="Y63" s="272"/>
      <c r="Z63" s="272"/>
    </row>
    <row r="64" spans="1:26" ht="16.5" customHeight="1">
      <c r="A64" s="272"/>
      <c r="B64" s="272" t="s">
        <v>538</v>
      </c>
      <c r="C64" s="272"/>
      <c r="D64" s="272" t="s">
        <v>533</v>
      </c>
      <c r="E64" s="272" t="s">
        <v>532</v>
      </c>
      <c r="F64" s="299">
        <f>H51+P51</f>
        <v>0</v>
      </c>
      <c r="G64" s="272"/>
      <c r="H64" s="298"/>
      <c r="I64" s="272"/>
      <c r="J64" s="272"/>
      <c r="K64" s="272"/>
      <c r="L64" s="272"/>
      <c r="M64" s="272"/>
      <c r="N64" s="272"/>
      <c r="O64" s="272"/>
      <c r="P64" s="272"/>
      <c r="Q64" s="295"/>
      <c r="R64" s="272"/>
      <c r="S64" s="272"/>
      <c r="T64" s="272"/>
      <c r="U64" s="272"/>
      <c r="V64" s="272"/>
      <c r="W64" s="272"/>
      <c r="X64" s="272"/>
      <c r="Y64" s="272"/>
      <c r="Z64" s="272"/>
    </row>
    <row r="65" spans="1:26" ht="16.5" customHeight="1">
      <c r="A65" s="272"/>
      <c r="B65" s="272" t="s">
        <v>537</v>
      </c>
      <c r="C65" s="272"/>
      <c r="D65" s="272" t="s">
        <v>533</v>
      </c>
      <c r="E65" s="272" t="s">
        <v>532</v>
      </c>
      <c r="F65" s="299">
        <f>J57</f>
        <v>0</v>
      </c>
      <c r="G65" s="272"/>
      <c r="H65" s="298"/>
      <c r="I65" s="272"/>
      <c r="J65" s="272"/>
      <c r="K65" s="272"/>
      <c r="L65" s="272"/>
      <c r="M65" s="272"/>
      <c r="N65" s="272"/>
      <c r="O65" s="272"/>
      <c r="P65" s="272"/>
      <c r="Q65" s="295"/>
      <c r="R65" s="272"/>
      <c r="S65" s="272"/>
      <c r="T65" s="272"/>
      <c r="U65" s="272"/>
      <c r="V65" s="272"/>
      <c r="W65" s="272"/>
      <c r="X65" s="272"/>
      <c r="Y65" s="272"/>
      <c r="Z65" s="272"/>
    </row>
    <row r="66" spans="1:26" ht="16.5" customHeight="1">
      <c r="A66" s="272"/>
      <c r="B66" s="272" t="s">
        <v>536</v>
      </c>
      <c r="C66" s="272"/>
      <c r="D66" s="272" t="s">
        <v>533</v>
      </c>
      <c r="E66" s="272" t="s">
        <v>535</v>
      </c>
      <c r="F66" s="299">
        <f>J58</f>
        <v>0</v>
      </c>
      <c r="G66" s="272"/>
      <c r="H66" s="298"/>
      <c r="I66" s="272"/>
      <c r="J66" s="272"/>
      <c r="K66" s="272"/>
      <c r="L66" s="272"/>
      <c r="M66" s="272"/>
      <c r="N66" s="272"/>
      <c r="O66" s="272"/>
      <c r="P66" s="272"/>
      <c r="Q66" s="295"/>
      <c r="R66" s="272"/>
      <c r="S66" s="272"/>
      <c r="T66" s="272"/>
      <c r="U66" s="272"/>
      <c r="V66" s="272"/>
      <c r="W66" s="272"/>
      <c r="X66" s="272"/>
      <c r="Y66" s="272"/>
      <c r="Z66" s="272"/>
    </row>
    <row r="67" spans="1:26" ht="16.5" customHeight="1">
      <c r="A67" s="272"/>
      <c r="B67" s="272" t="s">
        <v>534</v>
      </c>
      <c r="C67" s="272"/>
      <c r="D67" s="272" t="s">
        <v>533</v>
      </c>
      <c r="E67" s="272" t="s">
        <v>532</v>
      </c>
      <c r="F67" s="299">
        <f>J59</f>
        <v>0</v>
      </c>
      <c r="G67" s="272"/>
      <c r="H67" s="298"/>
      <c r="I67" s="272"/>
      <c r="J67" s="272"/>
      <c r="K67" s="272"/>
      <c r="L67" s="272"/>
      <c r="M67" s="272"/>
      <c r="N67" s="272"/>
      <c r="O67" s="272"/>
      <c r="P67" s="272"/>
      <c r="Q67" s="295"/>
      <c r="R67" s="272"/>
      <c r="S67" s="272"/>
      <c r="T67" s="272"/>
      <c r="U67" s="272"/>
      <c r="V67" s="272"/>
      <c r="W67" s="272"/>
      <c r="X67" s="272"/>
      <c r="Y67" s="272"/>
      <c r="Z67" s="272"/>
    </row>
    <row r="68" spans="1:26" ht="16.5" customHeight="1" thickBot="1">
      <c r="A68" s="272"/>
      <c r="B68" s="272" t="s">
        <v>501</v>
      </c>
      <c r="C68" s="272"/>
      <c r="D68" s="272"/>
      <c r="E68" s="272"/>
      <c r="F68" s="297">
        <f>SUM(F62:F67)</f>
        <v>0</v>
      </c>
      <c r="G68" s="272"/>
      <c r="H68" s="296"/>
      <c r="I68" s="272"/>
      <c r="J68" s="272"/>
      <c r="K68" s="272"/>
      <c r="L68" s="272"/>
      <c r="M68" s="272"/>
      <c r="N68" s="272"/>
      <c r="O68" s="272"/>
      <c r="P68" s="272"/>
      <c r="Q68" s="295"/>
      <c r="R68" s="272"/>
      <c r="S68" s="272"/>
      <c r="T68" s="272"/>
      <c r="U68" s="272"/>
      <c r="V68" s="272"/>
      <c r="W68" s="272"/>
      <c r="X68" s="272"/>
      <c r="Y68" s="272"/>
      <c r="Z68" s="272"/>
    </row>
    <row r="69" spans="1:26" ht="16.5" customHeight="1" thickTop="1">
      <c r="A69" s="272"/>
      <c r="B69" s="272"/>
      <c r="C69" s="272"/>
      <c r="D69" s="272"/>
      <c r="E69" s="272"/>
      <c r="F69" s="272"/>
      <c r="G69" s="272"/>
      <c r="H69" s="272"/>
      <c r="I69" s="272"/>
      <c r="J69" s="272"/>
      <c r="K69" s="272"/>
      <c r="L69" s="272"/>
      <c r="M69" s="272"/>
      <c r="N69" s="272"/>
      <c r="O69" s="272"/>
      <c r="P69" s="272"/>
      <c r="Q69" s="295"/>
      <c r="R69" s="272"/>
      <c r="S69" s="272"/>
      <c r="T69" s="272"/>
      <c r="U69" s="272"/>
      <c r="V69" s="272"/>
      <c r="W69" s="272"/>
      <c r="X69" s="272"/>
      <c r="Y69" s="272"/>
      <c r="Z69" s="272"/>
    </row>
    <row r="70" spans="1:26" ht="16.5" customHeight="1">
      <c r="A70" s="272"/>
      <c r="B70" s="300" t="s">
        <v>578</v>
      </c>
      <c r="C70" s="272"/>
      <c r="D70" s="272"/>
      <c r="E70" s="272"/>
      <c r="F70" s="272"/>
      <c r="G70" s="272"/>
      <c r="H70" s="272"/>
      <c r="I70" s="272"/>
      <c r="J70" s="272"/>
      <c r="K70" s="272"/>
      <c r="L70" s="272"/>
      <c r="M70" s="272"/>
      <c r="N70" s="272"/>
      <c r="O70" s="272"/>
      <c r="P70" s="272"/>
      <c r="Q70" s="295"/>
      <c r="R70" s="272"/>
      <c r="S70" s="272"/>
      <c r="T70" s="272"/>
      <c r="U70" s="272"/>
      <c r="V70" s="272"/>
      <c r="W70" s="272"/>
      <c r="X70" s="272"/>
      <c r="Y70" s="272"/>
      <c r="Z70" s="272"/>
    </row>
    <row r="71" spans="1:26" ht="16.5" customHeight="1">
      <c r="A71" s="272"/>
      <c r="B71" s="272"/>
      <c r="C71" s="272"/>
      <c r="D71" s="272"/>
      <c r="E71" s="272"/>
      <c r="F71" s="272"/>
      <c r="G71" s="272"/>
      <c r="H71" s="272"/>
      <c r="I71" s="272"/>
      <c r="J71" s="272"/>
      <c r="K71" s="272"/>
      <c r="L71" s="272"/>
      <c r="M71" s="272"/>
      <c r="N71" s="272"/>
      <c r="O71" s="272"/>
      <c r="P71" s="272"/>
      <c r="Q71" s="295"/>
      <c r="R71" s="272"/>
      <c r="S71" s="272"/>
      <c r="T71" s="272"/>
      <c r="U71" s="272"/>
      <c r="V71" s="272"/>
      <c r="W71" s="272"/>
      <c r="X71" s="272"/>
      <c r="Y71" s="272"/>
      <c r="Z71" s="272"/>
    </row>
    <row r="72" spans="1:26" ht="16.5" customHeight="1">
      <c r="A72" s="272"/>
      <c r="B72" s="273" t="s">
        <v>499</v>
      </c>
      <c r="C72" s="272"/>
      <c r="D72" s="272"/>
      <c r="E72" s="272"/>
      <c r="F72" s="272"/>
      <c r="G72" s="272"/>
      <c r="H72" s="272"/>
      <c r="I72" s="272"/>
      <c r="J72" s="272"/>
      <c r="K72" s="272"/>
      <c r="L72" s="272"/>
      <c r="M72" s="272"/>
      <c r="N72" s="272"/>
      <c r="O72" s="272"/>
      <c r="P72" s="272"/>
      <c r="Q72" s="295"/>
      <c r="R72" s="272"/>
      <c r="S72" s="272"/>
      <c r="T72" s="272"/>
      <c r="U72" s="272"/>
      <c r="V72" s="272"/>
      <c r="W72" s="272"/>
      <c r="X72" s="272"/>
      <c r="Y72" s="272"/>
      <c r="Z72" s="272"/>
    </row>
    <row r="73" spans="1:26" ht="16.5" customHeight="1">
      <c r="A73" s="272"/>
      <c r="B73" s="272"/>
      <c r="C73" s="272"/>
      <c r="D73" s="272"/>
      <c r="E73" s="272"/>
      <c r="F73" s="272"/>
      <c r="G73" s="272"/>
      <c r="H73" s="272"/>
      <c r="I73" s="272"/>
      <c r="J73" s="272"/>
      <c r="K73" s="272"/>
      <c r="L73" s="272"/>
      <c r="M73" s="272"/>
      <c r="N73" s="272"/>
      <c r="O73" s="272"/>
      <c r="P73" s="272"/>
      <c r="Q73" s="295"/>
      <c r="R73" s="272"/>
      <c r="S73" s="272"/>
      <c r="T73" s="272"/>
      <c r="U73" s="272"/>
      <c r="V73" s="272"/>
      <c r="W73" s="272"/>
      <c r="X73" s="272"/>
      <c r="Y73" s="272"/>
      <c r="Z73" s="272"/>
    </row>
    <row r="74" spans="1:26" ht="16.5" customHeight="1">
      <c r="A74" s="272"/>
      <c r="B74" s="272"/>
      <c r="C74" s="272"/>
      <c r="D74" s="272"/>
      <c r="E74" s="272"/>
      <c r="F74" s="272"/>
      <c r="G74" s="272"/>
      <c r="H74" s="272"/>
      <c r="I74" s="272"/>
      <c r="J74" s="272"/>
      <c r="K74" s="272"/>
      <c r="L74" s="272"/>
      <c r="M74" s="272"/>
      <c r="N74" s="272"/>
      <c r="O74" s="272"/>
      <c r="P74" s="272"/>
      <c r="Q74" s="295"/>
      <c r="R74" s="272"/>
      <c r="S74" s="272"/>
      <c r="T74" s="272"/>
      <c r="U74" s="272"/>
      <c r="V74" s="272"/>
      <c r="W74" s="272"/>
      <c r="X74" s="272"/>
      <c r="Y74" s="272"/>
      <c r="Z74" s="272"/>
    </row>
    <row r="75" spans="1:26" ht="16.5" customHeight="1">
      <c r="A75" s="272"/>
      <c r="B75" s="272"/>
      <c r="C75" s="272"/>
      <c r="D75" s="272"/>
      <c r="E75" s="272"/>
      <c r="F75" s="272"/>
      <c r="G75" s="272"/>
      <c r="H75" s="272"/>
      <c r="I75" s="272"/>
      <c r="J75" s="272"/>
      <c r="K75" s="272"/>
      <c r="L75" s="272"/>
      <c r="M75" s="272"/>
      <c r="N75" s="272"/>
      <c r="O75" s="272"/>
      <c r="P75" s="272"/>
      <c r="Q75" s="295"/>
      <c r="R75" s="272"/>
      <c r="S75" s="272"/>
      <c r="T75" s="272"/>
      <c r="U75" s="272"/>
      <c r="V75" s="272"/>
      <c r="W75" s="272"/>
      <c r="X75" s="272"/>
      <c r="Y75" s="272"/>
      <c r="Z75" s="272"/>
    </row>
    <row r="76" spans="1:26" ht="16.5" customHeight="1">
      <c r="A76" s="272"/>
      <c r="B76" s="272"/>
      <c r="C76" s="272"/>
      <c r="D76" s="272"/>
      <c r="E76" s="272"/>
      <c r="F76" s="272"/>
      <c r="G76" s="272"/>
      <c r="H76" s="272"/>
      <c r="I76" s="272"/>
      <c r="J76" s="272"/>
      <c r="K76" s="272"/>
      <c r="L76" s="272"/>
      <c r="M76" s="272"/>
      <c r="N76" s="272"/>
      <c r="O76" s="272"/>
      <c r="P76" s="272"/>
      <c r="Q76" s="295"/>
      <c r="R76" s="272"/>
      <c r="S76" s="272"/>
      <c r="T76" s="272"/>
      <c r="U76" s="272"/>
      <c r="V76" s="272"/>
      <c r="W76" s="272"/>
      <c r="X76" s="272"/>
      <c r="Y76" s="272"/>
      <c r="Z76" s="272"/>
    </row>
    <row r="77" spans="1:26" ht="16.5" customHeight="1">
      <c r="A77" s="272"/>
      <c r="B77" s="272"/>
      <c r="C77" s="272"/>
      <c r="D77" s="272"/>
      <c r="E77" s="272"/>
      <c r="F77" s="272"/>
      <c r="G77" s="272"/>
      <c r="H77" s="272"/>
      <c r="I77" s="272"/>
      <c r="J77" s="272"/>
      <c r="K77" s="272"/>
      <c r="L77" s="272"/>
      <c r="M77" s="272"/>
      <c r="N77" s="272"/>
      <c r="O77" s="272"/>
      <c r="P77" s="272"/>
      <c r="Q77" s="295"/>
      <c r="R77" s="272"/>
      <c r="S77" s="272"/>
      <c r="T77" s="272"/>
      <c r="U77" s="272"/>
      <c r="V77" s="272"/>
      <c r="W77" s="272"/>
      <c r="X77" s="272"/>
      <c r="Y77" s="272"/>
      <c r="Z77" s="272"/>
    </row>
    <row r="78" spans="1:26" ht="16.5" customHeight="1">
      <c r="A78" s="272"/>
      <c r="B78" s="272"/>
      <c r="C78" s="272"/>
      <c r="D78" s="272"/>
      <c r="E78" s="272"/>
      <c r="F78" s="272"/>
      <c r="G78" s="272"/>
      <c r="H78" s="272"/>
      <c r="I78" s="272"/>
      <c r="J78" s="272"/>
      <c r="K78" s="272"/>
      <c r="L78" s="272"/>
      <c r="M78" s="272"/>
      <c r="N78" s="272"/>
      <c r="O78" s="272"/>
      <c r="P78" s="272"/>
      <c r="Q78" s="295"/>
      <c r="R78" s="272"/>
      <c r="S78" s="272"/>
      <c r="T78" s="272"/>
      <c r="U78" s="272"/>
      <c r="V78" s="272"/>
      <c r="W78" s="272"/>
      <c r="X78" s="272"/>
      <c r="Y78" s="272"/>
      <c r="Z78" s="272"/>
    </row>
    <row r="79" spans="1:26" ht="16.5" customHeight="1">
      <c r="A79" s="272"/>
      <c r="B79" s="272"/>
      <c r="C79" s="272"/>
      <c r="D79" s="272"/>
      <c r="E79" s="272"/>
      <c r="F79" s="272"/>
      <c r="G79" s="272"/>
      <c r="H79" s="272"/>
      <c r="I79" s="272"/>
      <c r="J79" s="272"/>
      <c r="K79" s="272"/>
      <c r="L79" s="272"/>
      <c r="M79" s="272"/>
      <c r="N79" s="272"/>
      <c r="O79" s="272"/>
      <c r="P79" s="272"/>
      <c r="Q79" s="295"/>
      <c r="R79" s="272"/>
      <c r="S79" s="272"/>
      <c r="T79" s="272"/>
      <c r="U79" s="272"/>
      <c r="V79" s="272"/>
      <c r="W79" s="272"/>
      <c r="X79" s="272"/>
      <c r="Y79" s="272"/>
      <c r="Z79" s="272"/>
    </row>
    <row r="80" spans="1:26" ht="16.5" customHeight="1">
      <c r="A80" s="272"/>
      <c r="B80" s="272"/>
      <c r="C80" s="272"/>
      <c r="D80" s="272"/>
      <c r="E80" s="272"/>
      <c r="F80" s="272"/>
      <c r="G80" s="272"/>
      <c r="H80" s="272"/>
      <c r="I80" s="272"/>
      <c r="J80" s="272"/>
      <c r="K80" s="272"/>
      <c r="L80" s="272"/>
      <c r="M80" s="272"/>
      <c r="N80" s="272"/>
      <c r="O80" s="272"/>
      <c r="P80" s="272"/>
      <c r="Q80" s="295"/>
      <c r="R80" s="272"/>
      <c r="S80" s="272"/>
      <c r="T80" s="272"/>
      <c r="U80" s="272"/>
      <c r="V80" s="272"/>
      <c r="W80" s="272"/>
      <c r="X80" s="272"/>
      <c r="Y80" s="272"/>
      <c r="Z80" s="272"/>
    </row>
    <row r="81" spans="1:26" ht="16.5" customHeight="1">
      <c r="A81" s="272"/>
      <c r="B81" s="272"/>
      <c r="C81" s="272"/>
      <c r="D81" s="272"/>
      <c r="E81" s="272"/>
      <c r="F81" s="272"/>
      <c r="G81" s="272"/>
      <c r="H81" s="272"/>
      <c r="I81" s="272"/>
      <c r="J81" s="272"/>
      <c r="K81" s="272"/>
      <c r="L81" s="272"/>
      <c r="M81" s="272"/>
      <c r="N81" s="272"/>
      <c r="O81" s="272"/>
      <c r="P81" s="272"/>
      <c r="Q81" s="295"/>
      <c r="R81" s="272"/>
      <c r="S81" s="272"/>
      <c r="T81" s="272"/>
      <c r="U81" s="272"/>
      <c r="V81" s="272"/>
      <c r="W81" s="272"/>
      <c r="X81" s="272"/>
      <c r="Y81" s="272"/>
      <c r="Z81" s="272"/>
    </row>
    <row r="82" spans="1:26" ht="16.5" customHeight="1">
      <c r="A82" s="272"/>
      <c r="B82" s="272"/>
      <c r="C82" s="272"/>
      <c r="D82" s="272"/>
      <c r="E82" s="272"/>
      <c r="F82" s="272"/>
      <c r="G82" s="272"/>
      <c r="H82" s="272"/>
      <c r="I82" s="272"/>
      <c r="J82" s="272"/>
      <c r="K82" s="272"/>
      <c r="L82" s="272"/>
      <c r="M82" s="272"/>
      <c r="N82" s="272"/>
      <c r="O82" s="272"/>
      <c r="P82" s="272"/>
      <c r="Q82" s="295"/>
      <c r="R82" s="272"/>
      <c r="S82" s="272"/>
      <c r="T82" s="272"/>
      <c r="U82" s="272"/>
      <c r="V82" s="272"/>
      <c r="W82" s="272"/>
      <c r="X82" s="272"/>
      <c r="Y82" s="272"/>
      <c r="Z82" s="272"/>
    </row>
    <row r="83" spans="1:26" ht="16.5" customHeight="1">
      <c r="A83" s="272"/>
      <c r="B83" s="272"/>
      <c r="C83" s="272"/>
      <c r="D83" s="272"/>
      <c r="E83" s="272"/>
      <c r="F83" s="272"/>
      <c r="G83" s="272"/>
      <c r="H83" s="272"/>
      <c r="I83" s="272"/>
      <c r="J83" s="272"/>
      <c r="K83" s="272"/>
      <c r="L83" s="272"/>
      <c r="M83" s="272"/>
      <c r="N83" s="272"/>
      <c r="O83" s="272"/>
      <c r="P83" s="272"/>
      <c r="Q83" s="295"/>
      <c r="R83" s="272"/>
      <c r="S83" s="272"/>
      <c r="T83" s="272"/>
      <c r="U83" s="272"/>
      <c r="V83" s="272"/>
      <c r="W83" s="272"/>
      <c r="X83" s="272"/>
      <c r="Y83" s="272"/>
      <c r="Z83" s="272"/>
    </row>
    <row r="84" spans="1:26" ht="16.5" customHeight="1">
      <c r="A84" s="272"/>
      <c r="B84" s="272"/>
      <c r="C84" s="272"/>
      <c r="D84" s="272"/>
      <c r="E84" s="272"/>
      <c r="F84" s="272"/>
      <c r="G84" s="272"/>
      <c r="H84" s="272"/>
      <c r="I84" s="272"/>
      <c r="J84" s="272"/>
      <c r="K84" s="272"/>
      <c r="L84" s="272"/>
      <c r="M84" s="272"/>
      <c r="N84" s="272"/>
      <c r="O84" s="272"/>
      <c r="P84" s="272"/>
      <c r="Q84" s="295"/>
      <c r="R84" s="272"/>
      <c r="S84" s="272"/>
      <c r="T84" s="272"/>
      <c r="U84" s="272"/>
      <c r="V84" s="272"/>
      <c r="W84" s="272"/>
      <c r="X84" s="272"/>
      <c r="Y84" s="272"/>
      <c r="Z84" s="272"/>
    </row>
    <row r="85" spans="1:26" ht="16.5" customHeight="1">
      <c r="A85" s="272"/>
      <c r="B85" s="272"/>
      <c r="C85" s="272"/>
      <c r="D85" s="272"/>
      <c r="E85" s="272"/>
      <c r="F85" s="272"/>
      <c r="G85" s="272"/>
      <c r="H85" s="272"/>
      <c r="I85" s="272"/>
      <c r="J85" s="272"/>
      <c r="K85" s="272"/>
      <c r="L85" s="272"/>
      <c r="M85" s="272"/>
      <c r="N85" s="272"/>
      <c r="O85" s="272"/>
      <c r="P85" s="272"/>
      <c r="Q85" s="295"/>
      <c r="R85" s="272"/>
      <c r="S85" s="272"/>
      <c r="T85" s="272"/>
      <c r="U85" s="272"/>
      <c r="V85" s="272"/>
      <c r="W85" s="272"/>
      <c r="X85" s="272"/>
      <c r="Y85" s="272"/>
      <c r="Z85" s="272"/>
    </row>
    <row r="86" spans="1:26" ht="16.5" customHeight="1">
      <c r="A86" s="272"/>
      <c r="B86" s="272"/>
      <c r="C86" s="272"/>
      <c r="D86" s="272"/>
      <c r="E86" s="272"/>
      <c r="F86" s="272"/>
      <c r="G86" s="272"/>
      <c r="H86" s="272"/>
      <c r="I86" s="272"/>
      <c r="J86" s="272"/>
      <c r="K86" s="272"/>
      <c r="L86" s="272"/>
      <c r="M86" s="272"/>
      <c r="N86" s="272"/>
      <c r="O86" s="272"/>
      <c r="P86" s="272"/>
      <c r="Q86" s="295"/>
      <c r="R86" s="272"/>
      <c r="S86" s="272"/>
      <c r="T86" s="272"/>
      <c r="U86" s="272"/>
      <c r="V86" s="272"/>
      <c r="W86" s="272"/>
      <c r="X86" s="272"/>
      <c r="Y86" s="272"/>
      <c r="Z86" s="272"/>
    </row>
    <row r="87" spans="1:26" ht="16.5" customHeight="1">
      <c r="A87" s="272"/>
      <c r="B87" s="272"/>
      <c r="C87" s="272"/>
      <c r="D87" s="272"/>
      <c r="E87" s="272"/>
      <c r="F87" s="272"/>
      <c r="G87" s="272"/>
      <c r="H87" s="272"/>
      <c r="I87" s="272"/>
      <c r="J87" s="272"/>
      <c r="K87" s="272"/>
      <c r="L87" s="272"/>
      <c r="M87" s="272"/>
      <c r="N87" s="272"/>
      <c r="O87" s="272"/>
      <c r="P87" s="272"/>
      <c r="Q87" s="295"/>
      <c r="R87" s="272"/>
      <c r="S87" s="272"/>
      <c r="T87" s="272"/>
      <c r="U87" s="272"/>
      <c r="V87" s="272"/>
      <c r="W87" s="272"/>
      <c r="X87" s="272"/>
      <c r="Y87" s="272"/>
      <c r="Z87" s="272"/>
    </row>
    <row r="88" spans="1:26" ht="16.5" customHeight="1">
      <c r="A88" s="272"/>
      <c r="B88" s="272"/>
      <c r="C88" s="272"/>
      <c r="D88" s="272"/>
      <c r="E88" s="272"/>
      <c r="F88" s="272"/>
      <c r="G88" s="272"/>
      <c r="H88" s="272"/>
      <c r="I88" s="272"/>
      <c r="J88" s="272"/>
      <c r="K88" s="272"/>
      <c r="L88" s="272"/>
      <c r="M88" s="272"/>
      <c r="N88" s="272"/>
      <c r="O88" s="272"/>
      <c r="P88" s="272"/>
      <c r="Q88" s="295"/>
      <c r="R88" s="272"/>
      <c r="S88" s="272"/>
      <c r="T88" s="272"/>
      <c r="U88" s="272"/>
      <c r="V88" s="272"/>
      <c r="W88" s="272"/>
      <c r="X88" s="272"/>
      <c r="Y88" s="272"/>
      <c r="Z88" s="272"/>
    </row>
    <row r="89" spans="1:26" ht="16.5" customHeight="1">
      <c r="A89" s="272"/>
      <c r="B89" s="272"/>
      <c r="C89" s="272"/>
      <c r="D89" s="272"/>
      <c r="E89" s="272"/>
      <c r="F89" s="272"/>
      <c r="G89" s="272"/>
      <c r="H89" s="272"/>
      <c r="I89" s="272"/>
      <c r="J89" s="272"/>
      <c r="K89" s="272"/>
      <c r="L89" s="272"/>
      <c r="M89" s="272"/>
      <c r="N89" s="272"/>
      <c r="O89" s="272"/>
      <c r="P89" s="272"/>
      <c r="Q89" s="295"/>
      <c r="R89" s="272"/>
      <c r="S89" s="272"/>
      <c r="T89" s="272"/>
      <c r="U89" s="272"/>
      <c r="V89" s="272"/>
      <c r="W89" s="272"/>
      <c r="X89" s="272"/>
      <c r="Y89" s="272"/>
      <c r="Z89" s="272"/>
    </row>
    <row r="90" spans="1:26" ht="16.5" customHeight="1">
      <c r="A90" s="272"/>
      <c r="B90" s="272"/>
      <c r="C90" s="272"/>
      <c r="D90" s="272"/>
      <c r="E90" s="272"/>
      <c r="F90" s="272"/>
      <c r="G90" s="272"/>
      <c r="H90" s="272"/>
      <c r="I90" s="272"/>
      <c r="J90" s="272"/>
      <c r="K90" s="272"/>
      <c r="L90" s="272"/>
      <c r="M90" s="272"/>
      <c r="N90" s="272"/>
      <c r="O90" s="272"/>
      <c r="P90" s="272"/>
      <c r="Q90" s="295"/>
      <c r="R90" s="272"/>
      <c r="S90" s="272"/>
      <c r="T90" s="272"/>
      <c r="U90" s="272"/>
      <c r="V90" s="272"/>
      <c r="W90" s="272"/>
      <c r="X90" s="272"/>
      <c r="Y90" s="272"/>
      <c r="Z90" s="272"/>
    </row>
    <row r="91" spans="1:26" ht="16.5" customHeight="1">
      <c r="A91" s="272"/>
      <c r="B91" s="272"/>
      <c r="C91" s="272"/>
      <c r="D91" s="272"/>
      <c r="E91" s="272"/>
      <c r="F91" s="272"/>
      <c r="G91" s="272"/>
      <c r="H91" s="272"/>
      <c r="I91" s="272"/>
      <c r="J91" s="272"/>
      <c r="K91" s="272"/>
      <c r="L91" s="272"/>
      <c r="M91" s="272"/>
      <c r="N91" s="272"/>
      <c r="O91" s="272"/>
      <c r="P91" s="272"/>
      <c r="Q91" s="295"/>
      <c r="R91" s="272"/>
      <c r="S91" s="272"/>
      <c r="T91" s="272"/>
      <c r="U91" s="272"/>
      <c r="V91" s="272"/>
      <c r="W91" s="272"/>
      <c r="X91" s="272"/>
      <c r="Y91" s="272"/>
      <c r="Z91" s="272"/>
    </row>
    <row r="92" spans="1:26" ht="16.5" customHeight="1">
      <c r="A92" s="272"/>
      <c r="B92" s="272"/>
      <c r="C92" s="272"/>
      <c r="D92" s="272"/>
      <c r="E92" s="272"/>
      <c r="F92" s="272"/>
      <c r="G92" s="272"/>
      <c r="H92" s="272"/>
      <c r="I92" s="272"/>
      <c r="J92" s="272"/>
      <c r="K92" s="272"/>
      <c r="L92" s="272"/>
      <c r="M92" s="272"/>
      <c r="N92" s="272"/>
      <c r="O92" s="272"/>
      <c r="P92" s="272"/>
      <c r="Q92" s="295"/>
      <c r="R92" s="272"/>
      <c r="S92" s="272"/>
      <c r="T92" s="272"/>
      <c r="U92" s="272"/>
      <c r="V92" s="272"/>
      <c r="W92" s="272"/>
      <c r="X92" s="272"/>
      <c r="Y92" s="272"/>
      <c r="Z92" s="272"/>
    </row>
    <row r="93" spans="1:26" ht="16.5" customHeight="1">
      <c r="A93" s="272"/>
      <c r="B93" s="272"/>
      <c r="C93" s="272"/>
      <c r="D93" s="272"/>
      <c r="E93" s="272"/>
      <c r="F93" s="272"/>
      <c r="G93" s="272"/>
      <c r="H93" s="272"/>
      <c r="I93" s="272"/>
      <c r="J93" s="272"/>
      <c r="K93" s="272"/>
      <c r="L93" s="272"/>
      <c r="M93" s="272"/>
      <c r="N93" s="272"/>
      <c r="O93" s="272"/>
      <c r="P93" s="272"/>
      <c r="Q93" s="295"/>
      <c r="R93" s="272"/>
      <c r="S93" s="272"/>
      <c r="T93" s="272"/>
      <c r="U93" s="272"/>
      <c r="V93" s="272"/>
      <c r="W93" s="272"/>
      <c r="X93" s="272"/>
      <c r="Y93" s="272"/>
      <c r="Z93" s="272"/>
    </row>
    <row r="94" spans="1:26" ht="16.5" customHeight="1">
      <c r="A94" s="272"/>
      <c r="B94" s="272"/>
      <c r="C94" s="272"/>
      <c r="D94" s="272"/>
      <c r="E94" s="272"/>
      <c r="F94" s="272"/>
      <c r="G94" s="272"/>
      <c r="H94" s="272"/>
      <c r="I94" s="272"/>
      <c r="J94" s="272"/>
      <c r="K94" s="272"/>
      <c r="L94" s="272"/>
      <c r="M94" s="272"/>
      <c r="N94" s="272"/>
      <c r="O94" s="272"/>
      <c r="P94" s="272"/>
      <c r="Q94" s="295"/>
      <c r="R94" s="272"/>
      <c r="S94" s="272"/>
      <c r="T94" s="272"/>
      <c r="U94" s="272"/>
      <c r="V94" s="272"/>
      <c r="W94" s="272"/>
      <c r="X94" s="272"/>
      <c r="Y94" s="272"/>
      <c r="Z94" s="272"/>
    </row>
    <row r="95" spans="1:26" ht="16.5" customHeight="1">
      <c r="A95" s="272"/>
      <c r="B95" s="272"/>
      <c r="C95" s="272"/>
      <c r="D95" s="272"/>
      <c r="E95" s="272"/>
      <c r="F95" s="272"/>
      <c r="G95" s="272"/>
      <c r="H95" s="272"/>
      <c r="I95" s="272"/>
      <c r="J95" s="272"/>
      <c r="K95" s="272"/>
      <c r="L95" s="272"/>
      <c r="M95" s="272"/>
      <c r="N95" s="272"/>
      <c r="O95" s="272"/>
      <c r="P95" s="272"/>
      <c r="Q95" s="295"/>
      <c r="R95" s="272"/>
      <c r="S95" s="272"/>
      <c r="T95" s="272"/>
      <c r="U95" s="272"/>
      <c r="V95" s="272"/>
      <c r="W95" s="272"/>
      <c r="X95" s="272"/>
      <c r="Y95" s="272"/>
      <c r="Z95" s="272"/>
    </row>
    <row r="96" spans="1:26" ht="16.5" customHeight="1">
      <c r="A96" s="272"/>
      <c r="B96" s="272"/>
      <c r="C96" s="272"/>
      <c r="D96" s="272"/>
      <c r="E96" s="272"/>
      <c r="F96" s="272"/>
      <c r="G96" s="272"/>
      <c r="H96" s="272"/>
      <c r="I96" s="272"/>
      <c r="J96" s="272"/>
      <c r="K96" s="272"/>
      <c r="L96" s="272"/>
      <c r="M96" s="272"/>
      <c r="N96" s="272"/>
      <c r="O96" s="272"/>
      <c r="P96" s="272"/>
      <c r="Q96" s="295"/>
      <c r="R96" s="272"/>
      <c r="S96" s="272"/>
      <c r="T96" s="272"/>
      <c r="U96" s="272"/>
      <c r="V96" s="272"/>
      <c r="W96" s="272"/>
      <c r="X96" s="272"/>
      <c r="Y96" s="272"/>
      <c r="Z96" s="272"/>
    </row>
    <row r="97" spans="1:26" ht="16.5" customHeight="1">
      <c r="A97" s="272"/>
      <c r="B97" s="272"/>
      <c r="C97" s="272"/>
      <c r="D97" s="272"/>
      <c r="E97" s="272"/>
      <c r="F97" s="272"/>
      <c r="G97" s="272"/>
      <c r="H97" s="272"/>
      <c r="I97" s="272"/>
      <c r="J97" s="272"/>
      <c r="K97" s="272"/>
      <c r="L97" s="272"/>
      <c r="M97" s="272"/>
      <c r="N97" s="272"/>
      <c r="O97" s="272"/>
      <c r="P97" s="272"/>
      <c r="Q97" s="295"/>
      <c r="R97" s="272"/>
      <c r="S97" s="272"/>
      <c r="T97" s="272"/>
      <c r="U97" s="272"/>
      <c r="V97" s="272"/>
      <c r="W97" s="272"/>
      <c r="X97" s="272"/>
      <c r="Y97" s="272"/>
      <c r="Z97" s="272"/>
    </row>
    <row r="98" spans="1:26" ht="16.5" customHeight="1">
      <c r="A98" s="272"/>
      <c r="B98" s="272"/>
      <c r="C98" s="272"/>
      <c r="D98" s="272"/>
      <c r="E98" s="272"/>
      <c r="F98" s="272"/>
      <c r="G98" s="272"/>
      <c r="H98" s="272"/>
      <c r="I98" s="272"/>
      <c r="J98" s="272"/>
      <c r="K98" s="272"/>
      <c r="L98" s="272"/>
      <c r="M98" s="272"/>
      <c r="N98" s="272"/>
      <c r="O98" s="272"/>
      <c r="P98" s="272"/>
      <c r="Q98" s="295"/>
      <c r="R98" s="272"/>
      <c r="S98" s="272"/>
      <c r="T98" s="272"/>
      <c r="U98" s="272"/>
      <c r="V98" s="272"/>
      <c r="W98" s="272"/>
      <c r="X98" s="272"/>
      <c r="Y98" s="272"/>
      <c r="Z98" s="272"/>
    </row>
    <row r="99" spans="1:26" ht="16.5" customHeight="1">
      <c r="A99" s="272"/>
      <c r="B99" s="272"/>
      <c r="C99" s="272"/>
      <c r="D99" s="272"/>
      <c r="E99" s="272"/>
      <c r="F99" s="272"/>
      <c r="G99" s="272"/>
      <c r="H99" s="272"/>
      <c r="I99" s="272"/>
      <c r="J99" s="272"/>
      <c r="K99" s="272"/>
      <c r="L99" s="272"/>
      <c r="M99" s="272"/>
      <c r="N99" s="272"/>
      <c r="O99" s="272"/>
      <c r="P99" s="272"/>
      <c r="Q99" s="295"/>
      <c r="R99" s="272"/>
      <c r="S99" s="272"/>
      <c r="T99" s="272"/>
      <c r="U99" s="272"/>
      <c r="V99" s="272"/>
      <c r="W99" s="272"/>
      <c r="X99" s="272"/>
      <c r="Y99" s="272"/>
      <c r="Z99" s="272"/>
    </row>
    <row r="100" spans="1:26" ht="16.5" customHeight="1">
      <c r="A100" s="272"/>
      <c r="B100" s="272"/>
      <c r="C100" s="272"/>
      <c r="D100" s="272"/>
      <c r="E100" s="272"/>
      <c r="F100" s="272"/>
      <c r="G100" s="272"/>
      <c r="H100" s="272"/>
      <c r="I100" s="272"/>
      <c r="J100" s="272"/>
      <c r="K100" s="272"/>
      <c r="L100" s="272"/>
      <c r="M100" s="272"/>
      <c r="N100" s="272"/>
      <c r="O100" s="272"/>
      <c r="P100" s="272"/>
      <c r="Q100" s="295"/>
      <c r="R100" s="272"/>
      <c r="S100" s="272"/>
      <c r="T100" s="272"/>
      <c r="U100" s="272"/>
      <c r="V100" s="272"/>
      <c r="W100" s="272"/>
      <c r="X100" s="272"/>
      <c r="Y100" s="272"/>
      <c r="Z100" s="272"/>
    </row>
    <row r="101" spans="1:26" ht="16.5" customHeight="1">
      <c r="A101" s="272"/>
      <c r="B101" s="272"/>
      <c r="C101" s="272"/>
      <c r="D101" s="272"/>
      <c r="E101" s="272"/>
      <c r="F101" s="272"/>
      <c r="G101" s="272"/>
      <c r="H101" s="272"/>
      <c r="I101" s="272"/>
      <c r="J101" s="272"/>
      <c r="K101" s="272"/>
      <c r="L101" s="272"/>
      <c r="M101" s="272"/>
      <c r="N101" s="272"/>
      <c r="O101" s="272"/>
      <c r="P101" s="272"/>
      <c r="Q101" s="295"/>
      <c r="R101" s="272"/>
      <c r="S101" s="272"/>
      <c r="T101" s="272"/>
      <c r="U101" s="272"/>
      <c r="V101" s="272"/>
      <c r="W101" s="272"/>
      <c r="X101" s="272"/>
      <c r="Y101" s="272"/>
      <c r="Z101" s="272"/>
    </row>
    <row r="102" spans="1:26" ht="16.5" customHeight="1">
      <c r="A102" s="272"/>
      <c r="B102" s="272"/>
      <c r="C102" s="272"/>
      <c r="D102" s="272"/>
      <c r="E102" s="272"/>
      <c r="F102" s="272"/>
      <c r="G102" s="272"/>
      <c r="H102" s="272"/>
      <c r="I102" s="272"/>
      <c r="J102" s="272"/>
      <c r="K102" s="272"/>
      <c r="L102" s="272"/>
      <c r="M102" s="272"/>
      <c r="N102" s="272"/>
      <c r="O102" s="272"/>
      <c r="P102" s="272"/>
      <c r="Q102" s="295"/>
      <c r="R102" s="272"/>
      <c r="S102" s="272"/>
      <c r="T102" s="272"/>
      <c r="U102" s="272"/>
      <c r="V102" s="272"/>
      <c r="W102" s="272"/>
      <c r="X102" s="272"/>
      <c r="Y102" s="272"/>
      <c r="Z102" s="272"/>
    </row>
    <row r="103" spans="1:26" ht="16.5" customHeight="1">
      <c r="A103" s="272"/>
      <c r="B103" s="272"/>
      <c r="C103" s="272"/>
      <c r="D103" s="272"/>
      <c r="E103" s="272"/>
      <c r="F103" s="272"/>
      <c r="G103" s="272"/>
      <c r="H103" s="272"/>
      <c r="I103" s="272"/>
      <c r="J103" s="272"/>
      <c r="K103" s="272"/>
      <c r="L103" s="272"/>
      <c r="M103" s="272"/>
      <c r="N103" s="272"/>
      <c r="O103" s="272"/>
      <c r="P103" s="272"/>
      <c r="Q103" s="295"/>
      <c r="R103" s="272"/>
      <c r="S103" s="272"/>
      <c r="T103" s="272"/>
      <c r="U103" s="272"/>
      <c r="V103" s="272"/>
      <c r="W103" s="272"/>
      <c r="X103" s="272"/>
      <c r="Y103" s="272"/>
      <c r="Z103" s="272"/>
    </row>
    <row r="104" spans="1:26" ht="16.5" customHeight="1">
      <c r="A104" s="272"/>
      <c r="B104" s="272"/>
      <c r="C104" s="272"/>
      <c r="D104" s="272"/>
      <c r="E104" s="272"/>
      <c r="F104" s="272"/>
      <c r="G104" s="272"/>
      <c r="H104" s="272"/>
      <c r="I104" s="272"/>
      <c r="J104" s="272"/>
      <c r="K104" s="272"/>
      <c r="L104" s="272"/>
      <c r="M104" s="272"/>
      <c r="N104" s="272"/>
      <c r="O104" s="272"/>
      <c r="P104" s="272"/>
      <c r="Q104" s="295"/>
      <c r="R104" s="272"/>
      <c r="S104" s="272"/>
      <c r="T104" s="272"/>
      <c r="U104" s="272"/>
      <c r="V104" s="272"/>
      <c r="W104" s="272"/>
      <c r="X104" s="272"/>
      <c r="Y104" s="272"/>
      <c r="Z104" s="272"/>
    </row>
    <row r="105" spans="1:26" ht="16.5" customHeight="1">
      <c r="A105" s="272"/>
      <c r="B105" s="272"/>
      <c r="C105" s="272"/>
      <c r="D105" s="272"/>
      <c r="E105" s="272"/>
      <c r="F105" s="272"/>
      <c r="G105" s="272"/>
      <c r="H105" s="272"/>
      <c r="I105" s="272"/>
      <c r="J105" s="272"/>
      <c r="K105" s="272"/>
      <c r="L105" s="272"/>
      <c r="M105" s="272"/>
      <c r="N105" s="272"/>
      <c r="O105" s="272"/>
      <c r="P105" s="272"/>
      <c r="Q105" s="295"/>
      <c r="R105" s="272"/>
      <c r="S105" s="272"/>
      <c r="T105" s="272"/>
      <c r="U105" s="272"/>
      <c r="V105" s="272"/>
      <c r="W105" s="272"/>
      <c r="X105" s="272"/>
      <c r="Y105" s="272"/>
      <c r="Z105" s="272"/>
    </row>
    <row r="106" spans="1:26" ht="16.5" customHeight="1">
      <c r="A106" s="272"/>
      <c r="B106" s="272"/>
      <c r="C106" s="272"/>
      <c r="D106" s="272"/>
      <c r="E106" s="272"/>
      <c r="F106" s="272"/>
      <c r="G106" s="272"/>
      <c r="H106" s="272"/>
      <c r="I106" s="272"/>
      <c r="J106" s="272"/>
      <c r="K106" s="272"/>
      <c r="L106" s="272"/>
      <c r="M106" s="272"/>
      <c r="N106" s="272"/>
      <c r="O106" s="272"/>
      <c r="P106" s="272"/>
      <c r="Q106" s="295"/>
      <c r="R106" s="272"/>
      <c r="S106" s="272"/>
      <c r="T106" s="272"/>
      <c r="U106" s="272"/>
      <c r="V106" s="272"/>
      <c r="W106" s="272"/>
      <c r="X106" s="272"/>
      <c r="Y106" s="272"/>
      <c r="Z106" s="272"/>
    </row>
    <row r="107" spans="1:26" ht="16.5" customHeight="1">
      <c r="A107" s="272"/>
      <c r="B107" s="272"/>
      <c r="C107" s="272"/>
      <c r="D107" s="272"/>
      <c r="E107" s="272"/>
      <c r="F107" s="272"/>
      <c r="G107" s="272"/>
      <c r="H107" s="272"/>
      <c r="I107" s="272"/>
      <c r="J107" s="272"/>
      <c r="K107" s="272"/>
      <c r="L107" s="272"/>
      <c r="M107" s="272"/>
      <c r="N107" s="272"/>
      <c r="O107" s="272"/>
      <c r="P107" s="272"/>
      <c r="Q107" s="295"/>
      <c r="R107" s="272"/>
      <c r="S107" s="272"/>
      <c r="T107" s="272"/>
      <c r="U107" s="272"/>
      <c r="V107" s="272"/>
      <c r="W107" s="272"/>
      <c r="X107" s="272"/>
      <c r="Y107" s="272"/>
      <c r="Z107" s="272"/>
    </row>
    <row r="108" spans="1:26" ht="16.5" customHeight="1">
      <c r="A108" s="272"/>
      <c r="B108" s="272"/>
      <c r="C108" s="272"/>
      <c r="D108" s="272"/>
      <c r="E108" s="272"/>
      <c r="F108" s="272"/>
      <c r="G108" s="272"/>
      <c r="H108" s="272"/>
      <c r="I108" s="272"/>
      <c r="J108" s="272"/>
      <c r="K108" s="272"/>
      <c r="L108" s="272"/>
      <c r="M108" s="272"/>
      <c r="N108" s="272"/>
      <c r="O108" s="272"/>
      <c r="P108" s="272"/>
      <c r="Q108" s="295"/>
      <c r="R108" s="272"/>
      <c r="S108" s="272"/>
      <c r="T108" s="272"/>
      <c r="U108" s="272"/>
      <c r="V108" s="272"/>
      <c r="W108" s="272"/>
      <c r="X108" s="272"/>
      <c r="Y108" s="272"/>
      <c r="Z108" s="272"/>
    </row>
    <row r="109" spans="1:26" ht="16.5" customHeight="1">
      <c r="A109" s="272"/>
      <c r="B109" s="272"/>
      <c r="C109" s="272"/>
      <c r="D109" s="272"/>
      <c r="E109" s="272"/>
      <c r="F109" s="272"/>
      <c r="G109" s="272"/>
      <c r="H109" s="272"/>
      <c r="I109" s="272"/>
      <c r="J109" s="272"/>
      <c r="K109" s="272"/>
      <c r="L109" s="272"/>
      <c r="M109" s="272"/>
      <c r="N109" s="272"/>
      <c r="O109" s="272"/>
      <c r="P109" s="272"/>
      <c r="Q109" s="295"/>
      <c r="R109" s="272"/>
      <c r="S109" s="272"/>
      <c r="T109" s="272"/>
      <c r="U109" s="272"/>
      <c r="V109" s="272"/>
      <c r="W109" s="272"/>
      <c r="X109" s="272"/>
      <c r="Y109" s="272"/>
      <c r="Z109" s="272"/>
    </row>
    <row r="110" spans="1:26" ht="16.5" customHeight="1">
      <c r="A110" s="272"/>
      <c r="B110" s="272"/>
      <c r="C110" s="272"/>
      <c r="D110" s="272"/>
      <c r="E110" s="272"/>
      <c r="F110" s="272"/>
      <c r="G110" s="272"/>
      <c r="H110" s="272"/>
      <c r="I110" s="272"/>
      <c r="J110" s="272"/>
      <c r="K110" s="272"/>
      <c r="L110" s="272"/>
      <c r="M110" s="272"/>
      <c r="N110" s="272"/>
      <c r="O110" s="272"/>
      <c r="P110" s="272"/>
      <c r="Q110" s="295"/>
      <c r="R110" s="272"/>
      <c r="S110" s="272"/>
      <c r="T110" s="272"/>
      <c r="U110" s="272"/>
      <c r="V110" s="272"/>
      <c r="W110" s="272"/>
      <c r="X110" s="272"/>
      <c r="Y110" s="272"/>
      <c r="Z110" s="272"/>
    </row>
    <row r="111" spans="1:26" ht="16.5" customHeight="1">
      <c r="A111" s="272"/>
      <c r="B111" s="272"/>
      <c r="C111" s="272"/>
      <c r="D111" s="272"/>
      <c r="E111" s="272"/>
      <c r="F111" s="272"/>
      <c r="G111" s="272"/>
      <c r="H111" s="272"/>
      <c r="I111" s="272"/>
      <c r="J111" s="272"/>
      <c r="K111" s="272"/>
      <c r="L111" s="272"/>
      <c r="M111" s="272"/>
      <c r="N111" s="272"/>
      <c r="O111" s="272"/>
      <c r="P111" s="272"/>
      <c r="Q111" s="295"/>
      <c r="R111" s="272"/>
      <c r="S111" s="272"/>
      <c r="T111" s="272"/>
      <c r="U111" s="272"/>
      <c r="V111" s="272"/>
      <c r="W111" s="272"/>
      <c r="X111" s="272"/>
      <c r="Y111" s="272"/>
      <c r="Z111" s="272"/>
    </row>
    <row r="112" spans="1:26" ht="16.5" customHeight="1">
      <c r="A112" s="272"/>
      <c r="B112" s="272"/>
      <c r="C112" s="272"/>
      <c r="D112" s="272"/>
      <c r="E112" s="272"/>
      <c r="F112" s="272"/>
      <c r="G112" s="272"/>
      <c r="H112" s="272"/>
      <c r="I112" s="272"/>
      <c r="J112" s="272"/>
      <c r="K112" s="272"/>
      <c r="L112" s="272"/>
      <c r="M112" s="272"/>
      <c r="N112" s="272"/>
      <c r="O112" s="272"/>
      <c r="P112" s="272"/>
      <c r="Q112" s="295"/>
      <c r="R112" s="272"/>
      <c r="S112" s="272"/>
      <c r="T112" s="272"/>
      <c r="U112" s="272"/>
      <c r="V112" s="272"/>
      <c r="W112" s="272"/>
      <c r="X112" s="272"/>
      <c r="Y112" s="272"/>
      <c r="Z112" s="272"/>
    </row>
    <row r="113" spans="1:26" ht="16.5" customHeight="1">
      <c r="A113" s="272"/>
      <c r="B113" s="272"/>
      <c r="C113" s="272"/>
      <c r="D113" s="272"/>
      <c r="E113" s="272"/>
      <c r="F113" s="272"/>
      <c r="G113" s="272"/>
      <c r="H113" s="272"/>
      <c r="I113" s="272"/>
      <c r="J113" s="272"/>
      <c r="K113" s="272"/>
      <c r="L113" s="272"/>
      <c r="M113" s="272"/>
      <c r="N113" s="272"/>
      <c r="O113" s="272"/>
      <c r="P113" s="272"/>
      <c r="Q113" s="295"/>
      <c r="R113" s="272"/>
      <c r="S113" s="272"/>
      <c r="T113" s="272"/>
      <c r="U113" s="272"/>
      <c r="V113" s="272"/>
      <c r="W113" s="272"/>
      <c r="X113" s="272"/>
      <c r="Y113" s="272"/>
      <c r="Z113" s="272"/>
    </row>
    <row r="114" spans="1:26" ht="16.5" customHeight="1">
      <c r="A114" s="272"/>
      <c r="B114" s="272"/>
      <c r="C114" s="272"/>
      <c r="D114" s="272"/>
      <c r="E114" s="272"/>
      <c r="F114" s="272"/>
      <c r="G114" s="272"/>
      <c r="H114" s="272"/>
      <c r="I114" s="272"/>
      <c r="J114" s="272"/>
      <c r="K114" s="272"/>
      <c r="L114" s="272"/>
      <c r="M114" s="272"/>
      <c r="N114" s="272"/>
      <c r="O114" s="272"/>
      <c r="P114" s="272"/>
      <c r="Q114" s="295"/>
      <c r="R114" s="272"/>
      <c r="S114" s="272"/>
      <c r="T114" s="272"/>
      <c r="U114" s="272"/>
      <c r="V114" s="272"/>
      <c r="W114" s="272"/>
      <c r="X114" s="272"/>
      <c r="Y114" s="272"/>
      <c r="Z114" s="272"/>
    </row>
    <row r="115" spans="1:26" ht="16.5" customHeight="1">
      <c r="A115" s="272"/>
      <c r="B115" s="272"/>
      <c r="C115" s="272"/>
      <c r="D115" s="272"/>
      <c r="E115" s="272"/>
      <c r="F115" s="272"/>
      <c r="G115" s="272"/>
      <c r="H115" s="272"/>
      <c r="I115" s="272"/>
      <c r="J115" s="272"/>
      <c r="K115" s="272"/>
      <c r="L115" s="272"/>
      <c r="M115" s="272"/>
      <c r="N115" s="272"/>
      <c r="O115" s="272"/>
      <c r="P115" s="272"/>
      <c r="Q115" s="295"/>
      <c r="R115" s="272"/>
      <c r="S115" s="272"/>
      <c r="T115" s="272"/>
      <c r="U115" s="272"/>
      <c r="V115" s="272"/>
      <c r="W115" s="272"/>
      <c r="X115" s="272"/>
      <c r="Y115" s="272"/>
      <c r="Z115" s="272"/>
    </row>
    <row r="116" spans="1:26" ht="16.5" customHeight="1">
      <c r="A116" s="272"/>
      <c r="B116" s="272"/>
      <c r="C116" s="272"/>
      <c r="D116" s="272"/>
      <c r="E116" s="272"/>
      <c r="F116" s="272"/>
      <c r="G116" s="272"/>
      <c r="H116" s="272"/>
      <c r="I116" s="272"/>
      <c r="J116" s="272"/>
      <c r="K116" s="272"/>
      <c r="L116" s="272"/>
      <c r="M116" s="272"/>
      <c r="N116" s="272"/>
      <c r="O116" s="272"/>
      <c r="P116" s="272"/>
      <c r="Q116" s="295"/>
      <c r="R116" s="272"/>
      <c r="S116" s="272"/>
      <c r="T116" s="272"/>
      <c r="U116" s="272"/>
      <c r="V116" s="272"/>
      <c r="W116" s="272"/>
      <c r="X116" s="272"/>
      <c r="Y116" s="272"/>
      <c r="Z116" s="272"/>
    </row>
    <row r="117" spans="1:26" ht="16.5" customHeight="1">
      <c r="A117" s="272"/>
      <c r="B117" s="272"/>
      <c r="C117" s="272"/>
      <c r="D117" s="272"/>
      <c r="E117" s="272"/>
      <c r="F117" s="272"/>
      <c r="G117" s="272"/>
      <c r="H117" s="272"/>
      <c r="I117" s="272"/>
      <c r="J117" s="272"/>
      <c r="K117" s="272"/>
      <c r="L117" s="272"/>
      <c r="M117" s="272"/>
      <c r="N117" s="272"/>
      <c r="O117" s="272"/>
      <c r="P117" s="272"/>
      <c r="Q117" s="295"/>
      <c r="R117" s="272"/>
      <c r="S117" s="272"/>
      <c r="T117" s="272"/>
      <c r="U117" s="272"/>
      <c r="V117" s="272"/>
      <c r="W117" s="272"/>
      <c r="X117" s="272"/>
      <c r="Y117" s="272"/>
      <c r="Z117" s="272"/>
    </row>
    <row r="118" spans="1:26" ht="16.5" customHeight="1">
      <c r="A118" s="272"/>
      <c r="B118" s="272"/>
      <c r="C118" s="272"/>
      <c r="D118" s="272"/>
      <c r="E118" s="272"/>
      <c r="F118" s="272"/>
      <c r="G118" s="272"/>
      <c r="H118" s="272"/>
      <c r="I118" s="272"/>
      <c r="J118" s="272"/>
      <c r="K118" s="272"/>
      <c r="L118" s="272"/>
      <c r="M118" s="272"/>
      <c r="N118" s="272"/>
      <c r="O118" s="272"/>
      <c r="P118" s="272"/>
      <c r="Q118" s="295"/>
      <c r="R118" s="272"/>
      <c r="S118" s="272"/>
      <c r="T118" s="272"/>
      <c r="U118" s="272"/>
      <c r="V118" s="272"/>
      <c r="W118" s="272"/>
      <c r="X118" s="272"/>
      <c r="Y118" s="272"/>
      <c r="Z118" s="272"/>
    </row>
    <row r="119" spans="1:26" ht="16.5" customHeight="1">
      <c r="A119" s="272"/>
      <c r="B119" s="272"/>
      <c r="C119" s="272"/>
      <c r="D119" s="272"/>
      <c r="E119" s="272"/>
      <c r="F119" s="272"/>
      <c r="G119" s="272"/>
      <c r="H119" s="272"/>
      <c r="I119" s="272"/>
      <c r="J119" s="272"/>
      <c r="K119" s="272"/>
      <c r="L119" s="272"/>
      <c r="M119" s="272"/>
      <c r="N119" s="272"/>
      <c r="O119" s="272"/>
      <c r="P119" s="272"/>
      <c r="Q119" s="295"/>
      <c r="R119" s="272"/>
      <c r="S119" s="272"/>
      <c r="T119" s="272"/>
      <c r="U119" s="272"/>
      <c r="V119" s="272"/>
      <c r="W119" s="272"/>
      <c r="X119" s="272"/>
      <c r="Y119" s="272"/>
      <c r="Z119" s="272"/>
    </row>
    <row r="120" spans="1:26" ht="16.5" customHeight="1">
      <c r="A120" s="272"/>
      <c r="B120" s="272"/>
      <c r="C120" s="272"/>
      <c r="D120" s="272"/>
      <c r="E120" s="272"/>
      <c r="F120" s="272"/>
      <c r="G120" s="272"/>
      <c r="H120" s="272"/>
      <c r="I120" s="272"/>
      <c r="J120" s="272"/>
      <c r="K120" s="272"/>
      <c r="L120" s="272"/>
      <c r="M120" s="272"/>
      <c r="N120" s="272"/>
      <c r="O120" s="272"/>
      <c r="P120" s="272"/>
      <c r="Q120" s="295"/>
      <c r="R120" s="272"/>
      <c r="S120" s="272"/>
      <c r="T120" s="272"/>
      <c r="U120" s="272"/>
      <c r="V120" s="272"/>
      <c r="W120" s="272"/>
      <c r="X120" s="272"/>
      <c r="Y120" s="272"/>
      <c r="Z120" s="272"/>
    </row>
    <row r="121" spans="1:26" ht="16.5" customHeight="1">
      <c r="A121" s="272"/>
      <c r="B121" s="272"/>
      <c r="C121" s="272"/>
      <c r="D121" s="272"/>
      <c r="E121" s="272"/>
      <c r="F121" s="272"/>
      <c r="G121" s="272"/>
      <c r="H121" s="272"/>
      <c r="I121" s="272"/>
      <c r="J121" s="272"/>
      <c r="K121" s="272"/>
      <c r="L121" s="272"/>
      <c r="M121" s="272"/>
      <c r="N121" s="272"/>
      <c r="O121" s="272"/>
      <c r="P121" s="272"/>
      <c r="Q121" s="295"/>
      <c r="R121" s="272"/>
      <c r="S121" s="272"/>
      <c r="T121" s="272"/>
      <c r="U121" s="272"/>
      <c r="V121" s="272"/>
      <c r="W121" s="272"/>
      <c r="X121" s="272"/>
      <c r="Y121" s="272"/>
      <c r="Z121" s="272"/>
    </row>
    <row r="122" spans="1:26" ht="16.5" customHeight="1">
      <c r="A122" s="272"/>
      <c r="B122" s="272"/>
      <c r="C122" s="272"/>
      <c r="D122" s="272"/>
      <c r="E122" s="272"/>
      <c r="F122" s="272"/>
      <c r="G122" s="272"/>
      <c r="H122" s="272"/>
      <c r="I122" s="272"/>
      <c r="J122" s="272"/>
      <c r="K122" s="272"/>
      <c r="L122" s="272"/>
      <c r="M122" s="272"/>
      <c r="N122" s="272"/>
      <c r="O122" s="272"/>
      <c r="P122" s="272"/>
      <c r="Q122" s="295"/>
      <c r="R122" s="272"/>
      <c r="S122" s="272"/>
      <c r="T122" s="272"/>
      <c r="U122" s="272"/>
      <c r="V122" s="272"/>
      <c r="W122" s="272"/>
      <c r="X122" s="272"/>
      <c r="Y122" s="272"/>
      <c r="Z122" s="272"/>
    </row>
    <row r="123" spans="1:26" ht="16.5" customHeight="1">
      <c r="A123" s="272"/>
      <c r="B123" s="272"/>
      <c r="C123" s="272"/>
      <c r="D123" s="272"/>
      <c r="E123" s="272"/>
      <c r="F123" s="272"/>
      <c r="G123" s="272"/>
      <c r="H123" s="272"/>
      <c r="I123" s="272"/>
      <c r="J123" s="272"/>
      <c r="K123" s="272"/>
      <c r="L123" s="272"/>
      <c r="M123" s="272"/>
      <c r="N123" s="272"/>
      <c r="O123" s="272"/>
      <c r="P123" s="272"/>
      <c r="Q123" s="295"/>
      <c r="R123" s="272"/>
      <c r="S123" s="272"/>
      <c r="T123" s="272"/>
      <c r="U123" s="272"/>
      <c r="V123" s="272"/>
      <c r="W123" s="272"/>
      <c r="X123" s="272"/>
      <c r="Y123" s="272"/>
      <c r="Z123" s="272"/>
    </row>
    <row r="124" spans="1:26" ht="16.5" customHeight="1">
      <c r="A124" s="272"/>
      <c r="B124" s="272"/>
      <c r="C124" s="272"/>
      <c r="D124" s="272"/>
      <c r="E124" s="272"/>
      <c r="F124" s="272"/>
      <c r="G124" s="272"/>
      <c r="H124" s="272"/>
      <c r="I124" s="272"/>
      <c r="J124" s="272"/>
      <c r="K124" s="272"/>
      <c r="L124" s="272"/>
      <c r="M124" s="272"/>
      <c r="N124" s="272"/>
      <c r="O124" s="272"/>
      <c r="P124" s="272"/>
      <c r="Q124" s="295"/>
      <c r="R124" s="272"/>
      <c r="S124" s="272"/>
      <c r="T124" s="272"/>
      <c r="U124" s="272"/>
      <c r="V124" s="272"/>
      <c r="W124" s="272"/>
      <c r="X124" s="272"/>
      <c r="Y124" s="272"/>
      <c r="Z124" s="272"/>
    </row>
    <row r="125" spans="1:26" ht="16.5" customHeight="1">
      <c r="A125" s="272"/>
      <c r="B125" s="272"/>
      <c r="C125" s="272"/>
      <c r="D125" s="272"/>
      <c r="E125" s="272"/>
      <c r="F125" s="272"/>
      <c r="G125" s="272"/>
      <c r="H125" s="272"/>
      <c r="I125" s="272"/>
      <c r="J125" s="272"/>
      <c r="K125" s="272"/>
      <c r="L125" s="272"/>
      <c r="M125" s="272"/>
      <c r="N125" s="272"/>
      <c r="O125" s="272"/>
      <c r="P125" s="272"/>
      <c r="Q125" s="295"/>
      <c r="R125" s="272"/>
      <c r="S125" s="272"/>
      <c r="T125" s="272"/>
      <c r="U125" s="272"/>
      <c r="V125" s="272"/>
      <c r="W125" s="272"/>
      <c r="X125" s="272"/>
      <c r="Y125" s="272"/>
      <c r="Z125" s="272"/>
    </row>
    <row r="126" spans="1:26" ht="16.5" customHeight="1">
      <c r="A126" s="272"/>
      <c r="B126" s="272"/>
      <c r="C126" s="272"/>
      <c r="D126" s="272"/>
      <c r="E126" s="272"/>
      <c r="F126" s="272"/>
      <c r="G126" s="272"/>
      <c r="H126" s="272"/>
      <c r="I126" s="272"/>
      <c r="J126" s="272"/>
      <c r="K126" s="272"/>
      <c r="L126" s="272"/>
      <c r="M126" s="272"/>
      <c r="N126" s="272"/>
      <c r="O126" s="272"/>
      <c r="P126" s="272"/>
      <c r="Q126" s="295"/>
      <c r="R126" s="272"/>
      <c r="S126" s="272"/>
      <c r="T126" s="272"/>
      <c r="U126" s="272"/>
      <c r="V126" s="272"/>
      <c r="W126" s="272"/>
      <c r="X126" s="272"/>
      <c r="Y126" s="272"/>
      <c r="Z126" s="272"/>
    </row>
    <row r="127" spans="1:26" ht="16.5" customHeight="1">
      <c r="A127" s="272"/>
      <c r="B127" s="272"/>
      <c r="C127" s="272"/>
      <c r="D127" s="272"/>
      <c r="E127" s="272"/>
      <c r="F127" s="272"/>
      <c r="G127" s="272"/>
      <c r="H127" s="272"/>
      <c r="I127" s="272"/>
      <c r="J127" s="272"/>
      <c r="K127" s="272"/>
      <c r="L127" s="272"/>
      <c r="M127" s="272"/>
      <c r="N127" s="272"/>
      <c r="O127" s="272"/>
      <c r="P127" s="272"/>
      <c r="Q127" s="295"/>
      <c r="R127" s="272"/>
      <c r="S127" s="272"/>
      <c r="T127" s="272"/>
      <c r="U127" s="272"/>
      <c r="V127" s="272"/>
      <c r="W127" s="272"/>
      <c r="X127" s="272"/>
      <c r="Y127" s="272"/>
      <c r="Z127" s="272"/>
    </row>
    <row r="128" spans="1:26" ht="16.5" customHeight="1">
      <c r="A128" s="272"/>
      <c r="B128" s="272"/>
      <c r="C128" s="272"/>
      <c r="D128" s="272"/>
      <c r="E128" s="272"/>
      <c r="F128" s="272"/>
      <c r="G128" s="272"/>
      <c r="H128" s="272"/>
      <c r="I128" s="272"/>
      <c r="J128" s="272"/>
      <c r="K128" s="272"/>
      <c r="L128" s="272"/>
      <c r="M128" s="272"/>
      <c r="N128" s="272"/>
      <c r="O128" s="272"/>
      <c r="P128" s="272"/>
      <c r="Q128" s="295"/>
      <c r="R128" s="272"/>
      <c r="S128" s="272"/>
      <c r="T128" s="272"/>
      <c r="U128" s="272"/>
      <c r="V128" s="272"/>
      <c r="W128" s="272"/>
      <c r="X128" s="272"/>
      <c r="Y128" s="272"/>
      <c r="Z128" s="272"/>
    </row>
    <row r="129" spans="1:26" ht="16.5" customHeight="1">
      <c r="A129" s="272"/>
      <c r="B129" s="272"/>
      <c r="C129" s="272"/>
      <c r="D129" s="272"/>
      <c r="E129" s="272"/>
      <c r="F129" s="272"/>
      <c r="G129" s="272"/>
      <c r="H129" s="272"/>
      <c r="I129" s="272"/>
      <c r="J129" s="272"/>
      <c r="K129" s="272"/>
      <c r="L129" s="272"/>
      <c r="M129" s="272"/>
      <c r="N129" s="272"/>
      <c r="O129" s="272"/>
      <c r="P129" s="272"/>
      <c r="Q129" s="295"/>
      <c r="R129" s="272"/>
      <c r="S129" s="272"/>
      <c r="T129" s="272"/>
      <c r="U129" s="272"/>
      <c r="V129" s="272"/>
      <c r="W129" s="272"/>
      <c r="X129" s="272"/>
      <c r="Y129" s="272"/>
      <c r="Z129" s="272"/>
    </row>
    <row r="130" spans="1:26" ht="16.5" customHeight="1">
      <c r="A130" s="272"/>
      <c r="B130" s="272"/>
      <c r="C130" s="272"/>
      <c r="D130" s="272"/>
      <c r="E130" s="272"/>
      <c r="F130" s="272"/>
      <c r="G130" s="272"/>
      <c r="H130" s="272"/>
      <c r="I130" s="272"/>
      <c r="J130" s="272"/>
      <c r="K130" s="272"/>
      <c r="L130" s="272"/>
      <c r="M130" s="272"/>
      <c r="N130" s="272"/>
      <c r="O130" s="272"/>
      <c r="P130" s="272"/>
      <c r="Q130" s="295"/>
      <c r="R130" s="272"/>
      <c r="S130" s="272"/>
      <c r="T130" s="272"/>
      <c r="U130" s="272"/>
      <c r="V130" s="272"/>
      <c r="W130" s="272"/>
      <c r="X130" s="272"/>
      <c r="Y130" s="272"/>
      <c r="Z130" s="272"/>
    </row>
    <row r="131" spans="1:26" ht="16.5" customHeight="1">
      <c r="A131" s="272"/>
      <c r="B131" s="272"/>
      <c r="C131" s="272"/>
      <c r="D131" s="272"/>
      <c r="E131" s="272"/>
      <c r="F131" s="272"/>
      <c r="G131" s="272"/>
      <c r="H131" s="272"/>
      <c r="I131" s="272"/>
      <c r="J131" s="272"/>
      <c r="K131" s="272"/>
      <c r="L131" s="272"/>
      <c r="M131" s="272"/>
      <c r="N131" s="272"/>
      <c r="O131" s="272"/>
      <c r="P131" s="272"/>
      <c r="Q131" s="295"/>
      <c r="R131" s="272"/>
      <c r="S131" s="272"/>
      <c r="T131" s="272"/>
      <c r="U131" s="272"/>
      <c r="V131" s="272"/>
      <c r="W131" s="272"/>
      <c r="X131" s="272"/>
      <c r="Y131" s="272"/>
      <c r="Z131" s="272"/>
    </row>
    <row r="132" spans="1:26" ht="16.5" customHeight="1">
      <c r="A132" s="272"/>
      <c r="B132" s="272"/>
      <c r="C132" s="272"/>
      <c r="D132" s="272"/>
      <c r="E132" s="272"/>
      <c r="F132" s="272"/>
      <c r="G132" s="272"/>
      <c r="H132" s="272"/>
      <c r="I132" s="272"/>
      <c r="J132" s="272"/>
      <c r="K132" s="272"/>
      <c r="L132" s="272"/>
      <c r="M132" s="272"/>
      <c r="N132" s="272"/>
      <c r="O132" s="272"/>
      <c r="P132" s="272"/>
      <c r="Q132" s="295"/>
      <c r="R132" s="272"/>
      <c r="S132" s="272"/>
      <c r="T132" s="272"/>
      <c r="U132" s="272"/>
      <c r="V132" s="272"/>
      <c r="W132" s="272"/>
      <c r="X132" s="272"/>
      <c r="Y132" s="272"/>
      <c r="Z132" s="272"/>
    </row>
    <row r="133" spans="1:26" ht="16.5" customHeight="1">
      <c r="A133" s="272"/>
      <c r="B133" s="272"/>
      <c r="C133" s="272"/>
      <c r="D133" s="272"/>
      <c r="E133" s="272"/>
      <c r="F133" s="272"/>
      <c r="G133" s="272"/>
      <c r="H133" s="272"/>
      <c r="I133" s="272"/>
      <c r="J133" s="272"/>
      <c r="K133" s="272"/>
      <c r="L133" s="272"/>
      <c r="M133" s="272"/>
      <c r="N133" s="272"/>
      <c r="O133" s="272"/>
      <c r="P133" s="272"/>
      <c r="Q133" s="295"/>
      <c r="R133" s="272"/>
      <c r="S133" s="272"/>
      <c r="T133" s="272"/>
      <c r="U133" s="272"/>
      <c r="V133" s="272"/>
      <c r="W133" s="272"/>
      <c r="X133" s="272"/>
      <c r="Y133" s="272"/>
      <c r="Z133" s="272"/>
    </row>
    <row r="134" spans="1:26" ht="16.5" customHeight="1">
      <c r="A134" s="272"/>
      <c r="B134" s="272"/>
      <c r="C134" s="272"/>
      <c r="D134" s="272"/>
      <c r="E134" s="272"/>
      <c r="F134" s="272"/>
      <c r="G134" s="272"/>
      <c r="H134" s="272"/>
      <c r="I134" s="272"/>
      <c r="J134" s="272"/>
      <c r="K134" s="272"/>
      <c r="L134" s="272"/>
      <c r="M134" s="272"/>
      <c r="N134" s="272"/>
      <c r="O134" s="272"/>
      <c r="P134" s="272"/>
      <c r="Q134" s="295"/>
      <c r="R134" s="272"/>
      <c r="S134" s="272"/>
      <c r="T134" s="272"/>
      <c r="U134" s="272"/>
      <c r="V134" s="272"/>
      <c r="W134" s="272"/>
      <c r="X134" s="272"/>
      <c r="Y134" s="272"/>
      <c r="Z134" s="272"/>
    </row>
    <row r="135" spans="1:26" ht="16.5" customHeight="1">
      <c r="A135" s="272"/>
      <c r="B135" s="272"/>
      <c r="C135" s="272"/>
      <c r="D135" s="272"/>
      <c r="E135" s="272"/>
      <c r="F135" s="272"/>
      <c r="G135" s="272"/>
      <c r="H135" s="272"/>
      <c r="I135" s="272"/>
      <c r="J135" s="272"/>
      <c r="K135" s="272"/>
      <c r="L135" s="272"/>
      <c r="M135" s="272"/>
      <c r="N135" s="272"/>
      <c r="O135" s="272"/>
      <c r="P135" s="272"/>
      <c r="Q135" s="295"/>
      <c r="R135" s="272"/>
      <c r="S135" s="272"/>
      <c r="T135" s="272"/>
      <c r="U135" s="272"/>
      <c r="V135" s="272"/>
      <c r="W135" s="272"/>
      <c r="X135" s="272"/>
      <c r="Y135" s="272"/>
      <c r="Z135" s="272"/>
    </row>
    <row r="136" spans="1:26" ht="16.5" customHeight="1">
      <c r="A136" s="272"/>
      <c r="B136" s="272"/>
      <c r="C136" s="272"/>
      <c r="D136" s="272"/>
      <c r="E136" s="272"/>
      <c r="F136" s="272"/>
      <c r="G136" s="272"/>
      <c r="H136" s="272"/>
      <c r="I136" s="272"/>
      <c r="J136" s="272"/>
      <c r="K136" s="272"/>
      <c r="L136" s="272"/>
      <c r="M136" s="272"/>
      <c r="N136" s="272"/>
      <c r="O136" s="272"/>
      <c r="P136" s="272"/>
      <c r="Q136" s="295"/>
      <c r="R136" s="272"/>
      <c r="S136" s="272"/>
      <c r="T136" s="272"/>
      <c r="U136" s="272"/>
      <c r="V136" s="272"/>
      <c r="W136" s="272"/>
      <c r="X136" s="272"/>
      <c r="Y136" s="272"/>
      <c r="Z136" s="272"/>
    </row>
    <row r="137" spans="1:26" ht="16.5" customHeight="1">
      <c r="A137" s="272"/>
      <c r="B137" s="272"/>
      <c r="C137" s="272"/>
      <c r="D137" s="272"/>
      <c r="E137" s="272"/>
      <c r="F137" s="272"/>
      <c r="G137" s="272"/>
      <c r="H137" s="272"/>
      <c r="I137" s="272"/>
      <c r="J137" s="272"/>
      <c r="K137" s="272"/>
      <c r="L137" s="272"/>
      <c r="M137" s="272"/>
      <c r="N137" s="272"/>
      <c r="O137" s="272"/>
      <c r="P137" s="272"/>
      <c r="Q137" s="295"/>
      <c r="R137" s="272"/>
      <c r="S137" s="272"/>
      <c r="T137" s="272"/>
      <c r="U137" s="272"/>
      <c r="V137" s="272"/>
      <c r="W137" s="272"/>
      <c r="X137" s="272"/>
      <c r="Y137" s="272"/>
      <c r="Z137" s="272"/>
    </row>
    <row r="138" spans="1:26" ht="16.5" customHeight="1">
      <c r="A138" s="272"/>
      <c r="B138" s="272"/>
      <c r="C138" s="272"/>
      <c r="D138" s="272"/>
      <c r="E138" s="272"/>
      <c r="F138" s="272"/>
      <c r="G138" s="272"/>
      <c r="H138" s="272"/>
      <c r="I138" s="272"/>
      <c r="J138" s="272"/>
      <c r="K138" s="272"/>
      <c r="L138" s="272"/>
      <c r="M138" s="272"/>
      <c r="N138" s="272"/>
      <c r="O138" s="272"/>
      <c r="P138" s="272"/>
      <c r="Q138" s="295"/>
      <c r="R138" s="272"/>
      <c r="S138" s="272"/>
      <c r="T138" s="272"/>
      <c r="U138" s="272"/>
      <c r="V138" s="272"/>
      <c r="W138" s="272"/>
      <c r="X138" s="272"/>
      <c r="Y138" s="272"/>
      <c r="Z138" s="272"/>
    </row>
    <row r="139" spans="1:26" ht="16.5" customHeight="1">
      <c r="A139" s="272"/>
      <c r="B139" s="272"/>
      <c r="C139" s="272"/>
      <c r="D139" s="272"/>
      <c r="E139" s="272"/>
      <c r="F139" s="272"/>
      <c r="G139" s="272"/>
      <c r="H139" s="272"/>
      <c r="I139" s="272"/>
      <c r="J139" s="272"/>
      <c r="K139" s="272"/>
      <c r="L139" s="272"/>
      <c r="M139" s="272"/>
      <c r="N139" s="272"/>
      <c r="O139" s="272"/>
      <c r="P139" s="272"/>
      <c r="Q139" s="295"/>
      <c r="R139" s="272"/>
      <c r="S139" s="272"/>
      <c r="T139" s="272"/>
      <c r="U139" s="272"/>
      <c r="V139" s="272"/>
      <c r="W139" s="272"/>
      <c r="X139" s="272"/>
      <c r="Y139" s="272"/>
      <c r="Z139" s="272"/>
    </row>
    <row r="140" spans="1:26" ht="16.5" customHeight="1">
      <c r="A140" s="272"/>
      <c r="B140" s="272"/>
      <c r="C140" s="272"/>
      <c r="D140" s="272"/>
      <c r="E140" s="272"/>
      <c r="F140" s="272"/>
      <c r="G140" s="272"/>
      <c r="H140" s="272"/>
      <c r="I140" s="272"/>
      <c r="J140" s="272"/>
      <c r="K140" s="272"/>
      <c r="L140" s="272"/>
      <c r="M140" s="272"/>
      <c r="N140" s="272"/>
      <c r="O140" s="272"/>
      <c r="P140" s="272"/>
      <c r="Q140" s="295"/>
      <c r="R140" s="272"/>
      <c r="S140" s="272"/>
      <c r="T140" s="272"/>
      <c r="U140" s="272"/>
      <c r="V140" s="272"/>
      <c r="W140" s="272"/>
      <c r="X140" s="272"/>
      <c r="Y140" s="272"/>
      <c r="Z140" s="272"/>
    </row>
    <row r="141" spans="1:26" ht="16.5" customHeight="1">
      <c r="A141" s="272"/>
      <c r="B141" s="272"/>
      <c r="C141" s="272"/>
      <c r="D141" s="272"/>
      <c r="E141" s="272"/>
      <c r="F141" s="272"/>
      <c r="G141" s="272"/>
      <c r="H141" s="272"/>
      <c r="I141" s="272"/>
      <c r="J141" s="272"/>
      <c r="K141" s="272"/>
      <c r="L141" s="272"/>
      <c r="M141" s="272"/>
      <c r="N141" s="272"/>
      <c r="O141" s="272"/>
      <c r="P141" s="272"/>
      <c r="Q141" s="295"/>
      <c r="R141" s="272"/>
      <c r="S141" s="272"/>
      <c r="T141" s="272"/>
      <c r="U141" s="272"/>
      <c r="V141" s="272"/>
      <c r="W141" s="272"/>
      <c r="X141" s="272"/>
      <c r="Y141" s="272"/>
      <c r="Z141" s="272"/>
    </row>
    <row r="142" spans="1:26" ht="16.5" customHeight="1">
      <c r="A142" s="272"/>
      <c r="B142" s="272"/>
      <c r="C142" s="272"/>
      <c r="D142" s="272"/>
      <c r="E142" s="272"/>
      <c r="F142" s="272"/>
      <c r="G142" s="272"/>
      <c r="H142" s="272"/>
      <c r="I142" s="272"/>
      <c r="J142" s="272"/>
      <c r="K142" s="272"/>
      <c r="L142" s="272"/>
      <c r="M142" s="272"/>
      <c r="N142" s="272"/>
      <c r="O142" s="272"/>
      <c r="P142" s="272"/>
      <c r="Q142" s="295"/>
      <c r="R142" s="272"/>
      <c r="S142" s="272"/>
      <c r="T142" s="272"/>
      <c r="U142" s="272"/>
      <c r="V142" s="272"/>
      <c r="W142" s="272"/>
      <c r="X142" s="272"/>
      <c r="Y142" s="272"/>
      <c r="Z142" s="272"/>
    </row>
    <row r="143" spans="1:26" ht="16.5" customHeight="1">
      <c r="A143" s="272"/>
      <c r="B143" s="272"/>
      <c r="C143" s="272"/>
      <c r="D143" s="272"/>
      <c r="E143" s="272"/>
      <c r="F143" s="272"/>
      <c r="G143" s="272"/>
      <c r="H143" s="272"/>
      <c r="I143" s="272"/>
      <c r="J143" s="272"/>
      <c r="K143" s="272"/>
      <c r="L143" s="272"/>
      <c r="M143" s="272"/>
      <c r="N143" s="272"/>
      <c r="O143" s="272"/>
      <c r="P143" s="272"/>
      <c r="Q143" s="295"/>
      <c r="R143" s="272"/>
      <c r="S143" s="272"/>
      <c r="T143" s="272"/>
      <c r="U143" s="272"/>
      <c r="V143" s="272"/>
      <c r="W143" s="272"/>
      <c r="X143" s="272"/>
      <c r="Y143" s="272"/>
      <c r="Z143" s="272"/>
    </row>
    <row r="144" spans="1:26" ht="16.5" customHeight="1">
      <c r="A144" s="272"/>
      <c r="B144" s="272"/>
      <c r="C144" s="272"/>
      <c r="D144" s="272"/>
      <c r="E144" s="272"/>
      <c r="F144" s="272"/>
      <c r="G144" s="272"/>
      <c r="H144" s="272"/>
      <c r="I144" s="272"/>
      <c r="J144" s="272"/>
      <c r="K144" s="272"/>
      <c r="L144" s="272"/>
      <c r="M144" s="272"/>
      <c r="N144" s="272"/>
      <c r="O144" s="272"/>
      <c r="P144" s="272"/>
      <c r="Q144" s="295"/>
      <c r="R144" s="272"/>
      <c r="S144" s="272"/>
      <c r="T144" s="272"/>
      <c r="U144" s="272"/>
      <c r="V144" s="272"/>
      <c r="W144" s="272"/>
      <c r="X144" s="272"/>
      <c r="Y144" s="272"/>
      <c r="Z144" s="272"/>
    </row>
    <row r="145" spans="1:26" ht="16.5" customHeight="1">
      <c r="A145" s="272"/>
      <c r="B145" s="272"/>
      <c r="C145" s="272"/>
      <c r="D145" s="272"/>
      <c r="E145" s="272"/>
      <c r="F145" s="272"/>
      <c r="G145" s="272"/>
      <c r="H145" s="272"/>
      <c r="I145" s="272"/>
      <c r="J145" s="272"/>
      <c r="K145" s="272"/>
      <c r="L145" s="272"/>
      <c r="M145" s="272"/>
      <c r="N145" s="272"/>
      <c r="O145" s="272"/>
      <c r="P145" s="272"/>
      <c r="Q145" s="295"/>
      <c r="R145" s="272"/>
      <c r="S145" s="272"/>
      <c r="T145" s="272"/>
      <c r="U145" s="272"/>
      <c r="V145" s="272"/>
      <c r="W145" s="272"/>
      <c r="X145" s="272"/>
      <c r="Y145" s="272"/>
      <c r="Z145" s="272"/>
    </row>
    <row r="146" spans="1:26" ht="16.5" customHeight="1">
      <c r="A146" s="272"/>
      <c r="B146" s="272"/>
      <c r="C146" s="272"/>
      <c r="D146" s="272"/>
      <c r="E146" s="272"/>
      <c r="F146" s="272"/>
      <c r="G146" s="272"/>
      <c r="H146" s="272"/>
      <c r="I146" s="272"/>
      <c r="J146" s="272"/>
      <c r="K146" s="272"/>
      <c r="L146" s="272"/>
      <c r="M146" s="272"/>
      <c r="N146" s="272"/>
      <c r="O146" s="272"/>
      <c r="P146" s="272"/>
      <c r="Q146" s="295"/>
      <c r="R146" s="272"/>
      <c r="S146" s="272"/>
      <c r="T146" s="272"/>
      <c r="U146" s="272"/>
      <c r="V146" s="272"/>
      <c r="W146" s="272"/>
      <c r="X146" s="272"/>
      <c r="Y146" s="272"/>
      <c r="Z146" s="272"/>
    </row>
    <row r="147" spans="1:26" ht="16.5" customHeight="1">
      <c r="A147" s="272"/>
      <c r="B147" s="272"/>
      <c r="C147" s="272"/>
      <c r="D147" s="272"/>
      <c r="E147" s="272"/>
      <c r="F147" s="272"/>
      <c r="G147" s="272"/>
      <c r="H147" s="272"/>
      <c r="I147" s="272"/>
      <c r="J147" s="272"/>
      <c r="K147" s="272"/>
      <c r="L147" s="272"/>
      <c r="M147" s="272"/>
      <c r="N147" s="272"/>
      <c r="O147" s="272"/>
      <c r="P147" s="272"/>
      <c r="Q147" s="295"/>
      <c r="R147" s="272"/>
      <c r="S147" s="272"/>
      <c r="T147" s="272"/>
      <c r="U147" s="272"/>
      <c r="V147" s="272"/>
      <c r="W147" s="272"/>
      <c r="X147" s="272"/>
      <c r="Y147" s="272"/>
      <c r="Z147" s="272"/>
    </row>
    <row r="148" spans="1:26" ht="16.5" customHeight="1">
      <c r="A148" s="272"/>
      <c r="B148" s="272"/>
      <c r="C148" s="272"/>
      <c r="D148" s="272"/>
      <c r="E148" s="272"/>
      <c r="F148" s="272"/>
      <c r="G148" s="272"/>
      <c r="H148" s="272"/>
      <c r="I148" s="272"/>
      <c r="J148" s="272"/>
      <c r="K148" s="272"/>
      <c r="L148" s="272"/>
      <c r="M148" s="272"/>
      <c r="N148" s="272"/>
      <c r="O148" s="272"/>
      <c r="P148" s="272"/>
      <c r="Q148" s="295"/>
      <c r="R148" s="272"/>
      <c r="S148" s="272"/>
      <c r="T148" s="272"/>
      <c r="U148" s="272"/>
      <c r="V148" s="272"/>
      <c r="W148" s="272"/>
      <c r="X148" s="272"/>
      <c r="Y148" s="272"/>
      <c r="Z148" s="272"/>
    </row>
    <row r="149" spans="1:26" ht="16.5" customHeight="1">
      <c r="A149" s="272"/>
      <c r="B149" s="272"/>
      <c r="C149" s="272"/>
      <c r="D149" s="272"/>
      <c r="E149" s="272"/>
      <c r="F149" s="272"/>
      <c r="G149" s="272"/>
      <c r="H149" s="272"/>
      <c r="I149" s="272"/>
      <c r="J149" s="272"/>
      <c r="K149" s="272"/>
      <c r="L149" s="272"/>
      <c r="M149" s="272"/>
      <c r="N149" s="272"/>
      <c r="O149" s="272"/>
      <c r="P149" s="272"/>
      <c r="Q149" s="295"/>
      <c r="R149" s="272"/>
      <c r="S149" s="272"/>
      <c r="T149" s="272"/>
      <c r="U149" s="272"/>
      <c r="V149" s="272"/>
      <c r="W149" s="272"/>
      <c r="X149" s="272"/>
      <c r="Y149" s="272"/>
      <c r="Z149" s="272"/>
    </row>
    <row r="150" spans="1:26" ht="16.5" customHeight="1">
      <c r="A150" s="272"/>
      <c r="B150" s="272"/>
      <c r="C150" s="272"/>
      <c r="D150" s="272"/>
      <c r="E150" s="272"/>
      <c r="F150" s="272"/>
      <c r="G150" s="272"/>
      <c r="H150" s="272"/>
      <c r="I150" s="272"/>
      <c r="J150" s="272"/>
      <c r="K150" s="272"/>
      <c r="L150" s="272"/>
      <c r="M150" s="272"/>
      <c r="N150" s="272"/>
      <c r="O150" s="272"/>
      <c r="P150" s="272"/>
      <c r="Q150" s="295"/>
      <c r="R150" s="272"/>
      <c r="S150" s="272"/>
      <c r="T150" s="272"/>
      <c r="U150" s="272"/>
      <c r="V150" s="272"/>
      <c r="W150" s="272"/>
      <c r="X150" s="272"/>
      <c r="Y150" s="272"/>
      <c r="Z150" s="272"/>
    </row>
    <row r="151" spans="1:26" ht="16.5" customHeight="1">
      <c r="A151" s="272"/>
      <c r="B151" s="272"/>
      <c r="C151" s="272"/>
      <c r="D151" s="272"/>
      <c r="E151" s="272"/>
      <c r="F151" s="272"/>
      <c r="G151" s="272"/>
      <c r="H151" s="272"/>
      <c r="I151" s="272"/>
      <c r="J151" s="272"/>
      <c r="K151" s="272"/>
      <c r="L151" s="272"/>
      <c r="M151" s="272"/>
      <c r="N151" s="272"/>
      <c r="O151" s="272"/>
      <c r="P151" s="272"/>
      <c r="Q151" s="295"/>
      <c r="R151" s="272"/>
      <c r="S151" s="272"/>
      <c r="T151" s="272"/>
      <c r="U151" s="272"/>
      <c r="V151" s="272"/>
      <c r="W151" s="272"/>
      <c r="X151" s="272"/>
      <c r="Y151" s="272"/>
      <c r="Z151" s="272"/>
    </row>
    <row r="152" spans="1:26" ht="16.5" customHeight="1">
      <c r="A152" s="272"/>
      <c r="B152" s="272"/>
      <c r="C152" s="272"/>
      <c r="D152" s="272"/>
      <c r="E152" s="272"/>
      <c r="F152" s="272"/>
      <c r="G152" s="272"/>
      <c r="H152" s="272"/>
      <c r="I152" s="272"/>
      <c r="J152" s="272"/>
      <c r="K152" s="272"/>
      <c r="L152" s="272"/>
      <c r="M152" s="272"/>
      <c r="N152" s="272"/>
      <c r="O152" s="272"/>
      <c r="P152" s="272"/>
      <c r="Q152" s="295"/>
      <c r="R152" s="272"/>
      <c r="S152" s="272"/>
      <c r="T152" s="272"/>
      <c r="U152" s="272"/>
      <c r="V152" s="272"/>
      <c r="W152" s="272"/>
      <c r="X152" s="272"/>
      <c r="Y152" s="272"/>
      <c r="Z152" s="272"/>
    </row>
    <row r="153" spans="1:26" ht="16.5" customHeight="1">
      <c r="A153" s="272"/>
      <c r="B153" s="272"/>
      <c r="C153" s="272"/>
      <c r="D153" s="272"/>
      <c r="E153" s="272"/>
      <c r="F153" s="272"/>
      <c r="G153" s="272"/>
      <c r="H153" s="272"/>
      <c r="I153" s="272"/>
      <c r="J153" s="272"/>
      <c r="K153" s="272"/>
      <c r="L153" s="272"/>
      <c r="M153" s="272"/>
      <c r="N153" s="272"/>
      <c r="O153" s="272"/>
      <c r="P153" s="272"/>
      <c r="Q153" s="295"/>
      <c r="R153" s="272"/>
      <c r="S153" s="272"/>
      <c r="T153" s="272"/>
      <c r="U153" s="272"/>
      <c r="V153" s="272"/>
      <c r="W153" s="272"/>
      <c r="X153" s="272"/>
      <c r="Y153" s="272"/>
      <c r="Z153" s="272"/>
    </row>
    <row r="154" spans="1:26" ht="16.5" customHeight="1">
      <c r="A154" s="272"/>
      <c r="B154" s="272"/>
      <c r="C154" s="272"/>
      <c r="D154" s="272"/>
      <c r="E154" s="272"/>
      <c r="F154" s="272"/>
      <c r="G154" s="272"/>
      <c r="H154" s="272"/>
      <c r="I154" s="272"/>
      <c r="J154" s="272"/>
      <c r="K154" s="272"/>
      <c r="L154" s="272"/>
      <c r="M154" s="272"/>
      <c r="N154" s="272"/>
      <c r="O154" s="272"/>
      <c r="P154" s="272"/>
      <c r="Q154" s="295"/>
      <c r="R154" s="272"/>
      <c r="S154" s="272"/>
      <c r="T154" s="272"/>
      <c r="U154" s="272"/>
      <c r="V154" s="272"/>
      <c r="W154" s="272"/>
      <c r="X154" s="272"/>
      <c r="Y154" s="272"/>
      <c r="Z154" s="272"/>
    </row>
    <row r="155" spans="1:26" ht="16.5" customHeight="1">
      <c r="A155" s="272"/>
      <c r="B155" s="272"/>
      <c r="C155" s="272"/>
      <c r="D155" s="272"/>
      <c r="E155" s="272"/>
      <c r="F155" s="272"/>
      <c r="G155" s="272"/>
      <c r="H155" s="272"/>
      <c r="I155" s="272"/>
      <c r="J155" s="272"/>
      <c r="K155" s="272"/>
      <c r="L155" s="272"/>
      <c r="M155" s="272"/>
      <c r="N155" s="272"/>
      <c r="O155" s="272"/>
      <c r="P155" s="272"/>
      <c r="Q155" s="295"/>
      <c r="R155" s="272"/>
      <c r="S155" s="272"/>
      <c r="T155" s="272"/>
      <c r="U155" s="272"/>
      <c r="V155" s="272"/>
      <c r="W155" s="272"/>
      <c r="X155" s="272"/>
      <c r="Y155" s="272"/>
      <c r="Z155" s="272"/>
    </row>
    <row r="156" spans="1:26" ht="16.5" customHeight="1">
      <c r="A156" s="272"/>
      <c r="B156" s="272"/>
      <c r="C156" s="272"/>
      <c r="D156" s="272"/>
      <c r="E156" s="272"/>
      <c r="F156" s="272"/>
      <c r="G156" s="272"/>
      <c r="H156" s="272"/>
      <c r="I156" s="272"/>
      <c r="J156" s="272"/>
      <c r="K156" s="272"/>
      <c r="L156" s="272"/>
      <c r="M156" s="272"/>
      <c r="N156" s="272"/>
      <c r="O156" s="272"/>
      <c r="P156" s="272"/>
      <c r="Q156" s="295"/>
      <c r="R156" s="272"/>
      <c r="S156" s="272"/>
      <c r="T156" s="272"/>
      <c r="U156" s="272"/>
      <c r="V156" s="272"/>
      <c r="W156" s="272"/>
      <c r="X156" s="272"/>
      <c r="Y156" s="272"/>
      <c r="Z156" s="272"/>
    </row>
    <row r="157" spans="1:26" ht="16.5" customHeight="1">
      <c r="A157" s="272"/>
      <c r="B157" s="272"/>
      <c r="C157" s="272"/>
      <c r="D157" s="272"/>
      <c r="E157" s="272"/>
      <c r="F157" s="272"/>
      <c r="G157" s="272"/>
      <c r="H157" s="272"/>
      <c r="I157" s="272"/>
      <c r="J157" s="272"/>
      <c r="K157" s="272"/>
      <c r="L157" s="272"/>
      <c r="M157" s="272"/>
      <c r="N157" s="272"/>
      <c r="O157" s="272"/>
      <c r="P157" s="272"/>
      <c r="Q157" s="295"/>
      <c r="R157" s="272"/>
      <c r="S157" s="272"/>
      <c r="T157" s="272"/>
      <c r="U157" s="272"/>
      <c r="V157" s="272"/>
      <c r="W157" s="272"/>
      <c r="X157" s="272"/>
      <c r="Y157" s="272"/>
      <c r="Z157" s="272"/>
    </row>
    <row r="158" spans="1:26" ht="16.5" customHeight="1">
      <c r="A158" s="272"/>
      <c r="B158" s="272"/>
      <c r="C158" s="272"/>
      <c r="D158" s="272"/>
      <c r="E158" s="272"/>
      <c r="F158" s="272"/>
      <c r="G158" s="272"/>
      <c r="H158" s="272"/>
      <c r="I158" s="272"/>
      <c r="J158" s="272"/>
      <c r="K158" s="272"/>
      <c r="L158" s="272"/>
      <c r="M158" s="272"/>
      <c r="N158" s="272"/>
      <c r="O158" s="272"/>
      <c r="P158" s="272"/>
      <c r="Q158" s="295"/>
      <c r="R158" s="272"/>
      <c r="S158" s="272"/>
      <c r="T158" s="272"/>
      <c r="U158" s="272"/>
      <c r="V158" s="272"/>
      <c r="W158" s="272"/>
      <c r="X158" s="272"/>
      <c r="Y158" s="272"/>
      <c r="Z158" s="272"/>
    </row>
    <row r="159" spans="1:26" ht="16.5" customHeight="1">
      <c r="A159" s="272"/>
      <c r="B159" s="272"/>
      <c r="C159" s="272"/>
      <c r="D159" s="272"/>
      <c r="E159" s="272"/>
      <c r="F159" s="272"/>
      <c r="G159" s="272"/>
      <c r="H159" s="272"/>
      <c r="I159" s="272"/>
      <c r="J159" s="272"/>
      <c r="K159" s="272"/>
      <c r="L159" s="272"/>
      <c r="M159" s="272"/>
      <c r="N159" s="272"/>
      <c r="O159" s="272"/>
      <c r="P159" s="272"/>
      <c r="Q159" s="295"/>
      <c r="R159" s="272"/>
      <c r="S159" s="272"/>
      <c r="T159" s="272"/>
      <c r="U159" s="272"/>
      <c r="V159" s="272"/>
      <c r="W159" s="272"/>
      <c r="X159" s="272"/>
      <c r="Y159" s="272"/>
      <c r="Z159" s="272"/>
    </row>
    <row r="160" spans="1:26" ht="16.5" customHeight="1">
      <c r="A160" s="272"/>
      <c r="B160" s="272"/>
      <c r="C160" s="272"/>
      <c r="D160" s="272"/>
      <c r="E160" s="272"/>
      <c r="F160" s="272"/>
      <c r="G160" s="272"/>
      <c r="H160" s="272"/>
      <c r="I160" s="272"/>
      <c r="J160" s="272"/>
      <c r="K160" s="272"/>
      <c r="L160" s="272"/>
      <c r="M160" s="272"/>
      <c r="N160" s="272"/>
      <c r="O160" s="272"/>
      <c r="P160" s="272"/>
      <c r="Q160" s="295"/>
      <c r="R160" s="272"/>
      <c r="S160" s="272"/>
      <c r="T160" s="272"/>
      <c r="U160" s="272"/>
      <c r="V160" s="272"/>
      <c r="W160" s="272"/>
      <c r="X160" s="272"/>
      <c r="Y160" s="272"/>
      <c r="Z160" s="272"/>
    </row>
    <row r="161" spans="1:26" ht="16.5" customHeight="1">
      <c r="A161" s="272"/>
      <c r="B161" s="272"/>
      <c r="C161" s="272"/>
      <c r="D161" s="272"/>
      <c r="E161" s="272"/>
      <c r="F161" s="272"/>
      <c r="G161" s="272"/>
      <c r="H161" s="272"/>
      <c r="I161" s="272"/>
      <c r="J161" s="272"/>
      <c r="K161" s="272"/>
      <c r="L161" s="272"/>
      <c r="M161" s="272"/>
      <c r="N161" s="272"/>
      <c r="O161" s="272"/>
      <c r="P161" s="272"/>
      <c r="Q161" s="295"/>
      <c r="R161" s="272"/>
      <c r="S161" s="272"/>
      <c r="T161" s="272"/>
      <c r="U161" s="272"/>
      <c r="V161" s="272"/>
      <c r="W161" s="272"/>
      <c r="X161" s="272"/>
      <c r="Y161" s="272"/>
      <c r="Z161" s="272"/>
    </row>
    <row r="162" spans="1:26" ht="16.5" customHeight="1">
      <c r="A162" s="272"/>
      <c r="B162" s="272"/>
      <c r="C162" s="272"/>
      <c r="D162" s="272"/>
      <c r="E162" s="272"/>
      <c r="F162" s="272"/>
      <c r="G162" s="272"/>
      <c r="H162" s="272"/>
      <c r="I162" s="272"/>
      <c r="J162" s="272"/>
      <c r="K162" s="272"/>
      <c r="L162" s="272"/>
      <c r="M162" s="272"/>
      <c r="N162" s="272"/>
      <c r="O162" s="272"/>
      <c r="P162" s="272"/>
      <c r="Q162" s="295"/>
      <c r="R162" s="272"/>
      <c r="S162" s="272"/>
      <c r="T162" s="272"/>
      <c r="U162" s="272"/>
      <c r="V162" s="272"/>
      <c r="W162" s="272"/>
      <c r="X162" s="272"/>
      <c r="Y162" s="272"/>
      <c r="Z162" s="272"/>
    </row>
    <row r="163" spans="1:26" ht="16.5" customHeight="1">
      <c r="A163" s="272"/>
      <c r="B163" s="272"/>
      <c r="C163" s="272"/>
      <c r="D163" s="272"/>
      <c r="E163" s="272"/>
      <c r="F163" s="272"/>
      <c r="G163" s="272"/>
      <c r="H163" s="272"/>
      <c r="I163" s="272"/>
      <c r="J163" s="272"/>
      <c r="K163" s="272"/>
      <c r="L163" s="272"/>
      <c r="M163" s="272"/>
      <c r="N163" s="272"/>
      <c r="O163" s="272"/>
      <c r="P163" s="272"/>
      <c r="Q163" s="295"/>
      <c r="R163" s="272"/>
      <c r="S163" s="272"/>
      <c r="T163" s="272"/>
      <c r="U163" s="272"/>
      <c r="V163" s="272"/>
      <c r="W163" s="272"/>
      <c r="X163" s="272"/>
      <c r="Y163" s="272"/>
      <c r="Z163" s="272"/>
    </row>
    <row r="164" spans="1:26" ht="16.5" customHeight="1">
      <c r="A164" s="272"/>
      <c r="B164" s="272"/>
      <c r="C164" s="272"/>
      <c r="D164" s="272"/>
      <c r="E164" s="272"/>
      <c r="F164" s="272"/>
      <c r="G164" s="272"/>
      <c r="H164" s="272"/>
      <c r="I164" s="272"/>
      <c r="J164" s="272"/>
      <c r="K164" s="272"/>
      <c r="L164" s="272"/>
      <c r="M164" s="272"/>
      <c r="N164" s="272"/>
      <c r="O164" s="272"/>
      <c r="P164" s="272"/>
      <c r="Q164" s="295"/>
      <c r="R164" s="272"/>
      <c r="S164" s="272"/>
      <c r="T164" s="272"/>
      <c r="U164" s="272"/>
      <c r="V164" s="272"/>
      <c r="W164" s="272"/>
      <c r="X164" s="272"/>
      <c r="Y164" s="272"/>
      <c r="Z164" s="272"/>
    </row>
    <row r="165" spans="1:26" ht="16.5" customHeight="1">
      <c r="A165" s="272"/>
      <c r="B165" s="272"/>
      <c r="C165" s="272"/>
      <c r="D165" s="272"/>
      <c r="E165" s="272"/>
      <c r="F165" s="272"/>
      <c r="G165" s="272"/>
      <c r="H165" s="272"/>
      <c r="I165" s="272"/>
      <c r="J165" s="272"/>
      <c r="K165" s="272"/>
      <c r="L165" s="272"/>
      <c r="M165" s="272"/>
      <c r="N165" s="272"/>
      <c r="O165" s="272"/>
      <c r="P165" s="272"/>
      <c r="Q165" s="295"/>
      <c r="R165" s="272"/>
      <c r="S165" s="272"/>
      <c r="T165" s="272"/>
      <c r="U165" s="272"/>
      <c r="V165" s="272"/>
      <c r="W165" s="272"/>
      <c r="X165" s="272"/>
      <c r="Y165" s="272"/>
      <c r="Z165" s="272"/>
    </row>
    <row r="166" spans="1:26" ht="16.5" customHeight="1">
      <c r="A166" s="272"/>
      <c r="B166" s="272"/>
      <c r="C166" s="272"/>
      <c r="D166" s="272"/>
      <c r="E166" s="272"/>
      <c r="F166" s="272"/>
      <c r="G166" s="272"/>
      <c r="H166" s="272"/>
      <c r="I166" s="272"/>
      <c r="J166" s="272"/>
      <c r="K166" s="272"/>
      <c r="L166" s="272"/>
      <c r="M166" s="272"/>
      <c r="N166" s="272"/>
      <c r="O166" s="272"/>
      <c r="P166" s="272"/>
      <c r="Q166" s="295"/>
      <c r="R166" s="272"/>
      <c r="S166" s="272"/>
      <c r="T166" s="272"/>
      <c r="U166" s="272"/>
      <c r="V166" s="272"/>
      <c r="W166" s="272"/>
      <c r="X166" s="272"/>
      <c r="Y166" s="272"/>
      <c r="Z166" s="272"/>
    </row>
    <row r="167" spans="1:26" ht="16.5" customHeight="1">
      <c r="A167" s="272"/>
      <c r="B167" s="272"/>
      <c r="C167" s="272"/>
      <c r="D167" s="272"/>
      <c r="E167" s="272"/>
      <c r="F167" s="272"/>
      <c r="G167" s="272"/>
      <c r="H167" s="272"/>
      <c r="I167" s="272"/>
      <c r="J167" s="272"/>
      <c r="K167" s="272"/>
      <c r="L167" s="272"/>
      <c r="M167" s="272"/>
      <c r="N167" s="272"/>
      <c r="O167" s="272"/>
      <c r="P167" s="272"/>
      <c r="Q167" s="295"/>
      <c r="R167" s="272"/>
      <c r="S167" s="272"/>
      <c r="T167" s="272"/>
      <c r="U167" s="272"/>
      <c r="V167" s="272"/>
      <c r="W167" s="272"/>
      <c r="X167" s="272"/>
      <c r="Y167" s="272"/>
      <c r="Z167" s="272"/>
    </row>
    <row r="168" spans="1:26" ht="16.5" customHeight="1">
      <c r="A168" s="272"/>
      <c r="B168" s="272"/>
      <c r="C168" s="272"/>
      <c r="D168" s="272"/>
      <c r="E168" s="272"/>
      <c r="F168" s="272"/>
      <c r="G168" s="272"/>
      <c r="H168" s="272"/>
      <c r="I168" s="272"/>
      <c r="J168" s="272"/>
      <c r="K168" s="272"/>
      <c r="L168" s="272"/>
      <c r="M168" s="272"/>
      <c r="N168" s="272"/>
      <c r="O168" s="272"/>
      <c r="P168" s="272"/>
      <c r="Q168" s="295"/>
      <c r="R168" s="272"/>
      <c r="S168" s="272"/>
      <c r="T168" s="272"/>
      <c r="U168" s="272"/>
      <c r="V168" s="272"/>
      <c r="W168" s="272"/>
      <c r="X168" s="272"/>
      <c r="Y168" s="272"/>
      <c r="Z168" s="272"/>
    </row>
    <row r="169" spans="1:26" ht="16.5" customHeight="1">
      <c r="A169" s="272"/>
      <c r="B169" s="272"/>
      <c r="C169" s="272"/>
      <c r="D169" s="272"/>
      <c r="E169" s="272"/>
      <c r="F169" s="272"/>
      <c r="G169" s="272"/>
      <c r="H169" s="272"/>
      <c r="I169" s="272"/>
      <c r="J169" s="272"/>
      <c r="K169" s="272"/>
      <c r="L169" s="272"/>
      <c r="M169" s="272"/>
      <c r="N169" s="272"/>
      <c r="O169" s="272"/>
      <c r="P169" s="272"/>
      <c r="Q169" s="295"/>
      <c r="R169" s="272"/>
      <c r="S169" s="272"/>
      <c r="T169" s="272"/>
      <c r="U169" s="272"/>
      <c r="V169" s="272"/>
      <c r="W169" s="272"/>
      <c r="X169" s="272"/>
      <c r="Y169" s="272"/>
      <c r="Z169" s="272"/>
    </row>
    <row r="170" spans="1:26" ht="16.5" customHeight="1">
      <c r="A170" s="272"/>
      <c r="B170" s="272"/>
      <c r="C170" s="272"/>
      <c r="D170" s="272"/>
      <c r="E170" s="272"/>
      <c r="F170" s="272"/>
      <c r="G170" s="272"/>
      <c r="H170" s="272"/>
      <c r="I170" s="272"/>
      <c r="J170" s="272"/>
      <c r="K170" s="272"/>
      <c r="L170" s="272"/>
      <c r="M170" s="272"/>
      <c r="N170" s="272"/>
      <c r="O170" s="272"/>
      <c r="P170" s="272"/>
      <c r="Q170" s="295"/>
      <c r="R170" s="272"/>
      <c r="S170" s="272"/>
      <c r="T170" s="272"/>
      <c r="U170" s="272"/>
      <c r="V170" s="272"/>
      <c r="W170" s="272"/>
      <c r="X170" s="272"/>
      <c r="Y170" s="272"/>
      <c r="Z170" s="272"/>
    </row>
    <row r="171" spans="1:26" ht="16.5" customHeight="1">
      <c r="A171" s="272"/>
      <c r="B171" s="272"/>
      <c r="C171" s="272"/>
      <c r="D171" s="272"/>
      <c r="E171" s="272"/>
      <c r="F171" s="272"/>
      <c r="G171" s="272"/>
      <c r="H171" s="272"/>
      <c r="I171" s="272"/>
      <c r="J171" s="272"/>
      <c r="K171" s="272"/>
      <c r="L171" s="272"/>
      <c r="M171" s="272"/>
      <c r="N171" s="272"/>
      <c r="O171" s="272"/>
      <c r="P171" s="272"/>
      <c r="Q171" s="295"/>
      <c r="R171" s="272"/>
      <c r="S171" s="272"/>
      <c r="T171" s="272"/>
      <c r="U171" s="272"/>
      <c r="V171" s="272"/>
      <c r="W171" s="272"/>
      <c r="X171" s="272"/>
      <c r="Y171" s="272"/>
      <c r="Z171" s="272"/>
    </row>
    <row r="172" spans="1:26" ht="16.5" customHeight="1">
      <c r="A172" s="272"/>
      <c r="B172" s="272"/>
      <c r="C172" s="272"/>
      <c r="D172" s="272"/>
      <c r="E172" s="272"/>
      <c r="F172" s="272"/>
      <c r="G172" s="272"/>
      <c r="H172" s="272"/>
      <c r="I172" s="272"/>
      <c r="J172" s="272"/>
      <c r="K172" s="272"/>
      <c r="L172" s="272"/>
      <c r="M172" s="272"/>
      <c r="N172" s="272"/>
      <c r="O172" s="272"/>
      <c r="P172" s="272"/>
      <c r="Q172" s="295"/>
      <c r="R172" s="272"/>
      <c r="S172" s="272"/>
      <c r="T172" s="272"/>
      <c r="U172" s="272"/>
      <c r="V172" s="272"/>
      <c r="W172" s="272"/>
      <c r="X172" s="272"/>
      <c r="Y172" s="272"/>
      <c r="Z172" s="272"/>
    </row>
    <row r="173" spans="1:26" ht="16.5" customHeight="1">
      <c r="A173" s="272"/>
      <c r="B173" s="272"/>
      <c r="C173" s="272"/>
      <c r="D173" s="272"/>
      <c r="E173" s="272"/>
      <c r="F173" s="272"/>
      <c r="G173" s="272"/>
      <c r="H173" s="272"/>
      <c r="I173" s="272"/>
      <c r="J173" s="272"/>
      <c r="K173" s="272"/>
      <c r="L173" s="272"/>
      <c r="M173" s="272"/>
      <c r="N173" s="272"/>
      <c r="O173" s="272"/>
      <c r="P173" s="272"/>
      <c r="Q173" s="295"/>
      <c r="R173" s="272"/>
      <c r="S173" s="272"/>
      <c r="T173" s="272"/>
      <c r="U173" s="272"/>
      <c r="V173" s="272"/>
      <c r="W173" s="272"/>
      <c r="X173" s="272"/>
      <c r="Y173" s="272"/>
      <c r="Z173" s="272"/>
    </row>
    <row r="174" spans="1:26" ht="16.5" customHeight="1">
      <c r="A174" s="272"/>
      <c r="B174" s="272"/>
      <c r="C174" s="272"/>
      <c r="D174" s="272"/>
      <c r="E174" s="272"/>
      <c r="F174" s="272"/>
      <c r="G174" s="272"/>
      <c r="H174" s="272"/>
      <c r="I174" s="272"/>
      <c r="J174" s="272"/>
      <c r="K174" s="272"/>
      <c r="L174" s="272"/>
      <c r="M174" s="272"/>
      <c r="N174" s="272"/>
      <c r="O174" s="272"/>
      <c r="P174" s="272"/>
      <c r="Q174" s="295"/>
      <c r="R174" s="272"/>
      <c r="S174" s="272"/>
      <c r="T174" s="272"/>
      <c r="U174" s="272"/>
      <c r="V174" s="272"/>
      <c r="W174" s="272"/>
      <c r="X174" s="272"/>
      <c r="Y174" s="272"/>
      <c r="Z174" s="272"/>
    </row>
    <row r="175" spans="1:26" ht="16.5" customHeight="1">
      <c r="A175" s="272"/>
      <c r="B175" s="272"/>
      <c r="C175" s="272"/>
      <c r="D175" s="272"/>
      <c r="E175" s="272"/>
      <c r="F175" s="272"/>
      <c r="G175" s="272"/>
      <c r="H175" s="272"/>
      <c r="I175" s="272"/>
      <c r="J175" s="272"/>
      <c r="K175" s="272"/>
      <c r="L175" s="272"/>
      <c r="M175" s="272"/>
      <c r="N175" s="272"/>
      <c r="O175" s="272"/>
      <c r="P175" s="272"/>
      <c r="Q175" s="295"/>
      <c r="R175" s="272"/>
      <c r="S175" s="272"/>
      <c r="T175" s="272"/>
      <c r="U175" s="272"/>
      <c r="V175" s="272"/>
      <c r="W175" s="272"/>
      <c r="X175" s="272"/>
      <c r="Y175" s="272"/>
      <c r="Z175" s="272"/>
    </row>
    <row r="176" spans="1:26" ht="16.5" customHeight="1">
      <c r="A176" s="272"/>
      <c r="B176" s="272"/>
      <c r="C176" s="272"/>
      <c r="D176" s="272"/>
      <c r="E176" s="272"/>
      <c r="F176" s="272"/>
      <c r="G176" s="272"/>
      <c r="H176" s="272"/>
      <c r="I176" s="272"/>
      <c r="J176" s="272"/>
      <c r="K176" s="272"/>
      <c r="L176" s="272"/>
      <c r="M176" s="272"/>
      <c r="N176" s="272"/>
      <c r="O176" s="272"/>
      <c r="P176" s="272"/>
      <c r="Q176" s="295"/>
      <c r="R176" s="272"/>
      <c r="S176" s="272"/>
      <c r="T176" s="272"/>
      <c r="U176" s="272"/>
      <c r="V176" s="272"/>
      <c r="W176" s="272"/>
      <c r="X176" s="272"/>
      <c r="Y176" s="272"/>
      <c r="Z176" s="272"/>
    </row>
    <row r="177" spans="1:26" ht="16.5" customHeight="1">
      <c r="A177" s="272"/>
      <c r="B177" s="272"/>
      <c r="C177" s="272"/>
      <c r="D177" s="272"/>
      <c r="E177" s="272"/>
      <c r="F177" s="272"/>
      <c r="G177" s="272"/>
      <c r="H177" s="272"/>
      <c r="I177" s="272"/>
      <c r="J177" s="272"/>
      <c r="K177" s="272"/>
      <c r="L177" s="272"/>
      <c r="M177" s="272"/>
      <c r="N177" s="272"/>
      <c r="O177" s="272"/>
      <c r="P177" s="272"/>
      <c r="Q177" s="295"/>
      <c r="R177" s="272"/>
      <c r="S177" s="272"/>
      <c r="T177" s="272"/>
      <c r="U177" s="272"/>
      <c r="V177" s="272"/>
      <c r="W177" s="272"/>
      <c r="X177" s="272"/>
      <c r="Y177" s="272"/>
      <c r="Z177" s="272"/>
    </row>
    <row r="178" spans="1:26" ht="16.5" customHeight="1">
      <c r="A178" s="272"/>
      <c r="B178" s="272"/>
      <c r="C178" s="272"/>
      <c r="D178" s="272"/>
      <c r="E178" s="272"/>
      <c r="F178" s="272"/>
      <c r="G178" s="272"/>
      <c r="H178" s="272"/>
      <c r="I178" s="272"/>
      <c r="J178" s="272"/>
      <c r="K178" s="272"/>
      <c r="L178" s="272"/>
      <c r="M178" s="272"/>
      <c r="N178" s="272"/>
      <c r="O178" s="272"/>
      <c r="P178" s="272"/>
      <c r="Q178" s="295"/>
      <c r="R178" s="272"/>
      <c r="S178" s="272"/>
      <c r="T178" s="272"/>
      <c r="U178" s="272"/>
      <c r="V178" s="272"/>
      <c r="W178" s="272"/>
      <c r="X178" s="272"/>
      <c r="Y178" s="272"/>
      <c r="Z178" s="272"/>
    </row>
    <row r="179" spans="1:26" ht="16.5" customHeight="1">
      <c r="A179" s="272"/>
      <c r="B179" s="272"/>
      <c r="C179" s="272"/>
      <c r="D179" s="272"/>
      <c r="E179" s="272"/>
      <c r="F179" s="272"/>
      <c r="G179" s="272"/>
      <c r="H179" s="272"/>
      <c r="I179" s="272"/>
      <c r="J179" s="272"/>
      <c r="K179" s="272"/>
      <c r="L179" s="272"/>
      <c r="M179" s="272"/>
      <c r="N179" s="272"/>
      <c r="O179" s="272"/>
      <c r="P179" s="272"/>
      <c r="Q179" s="295"/>
      <c r="R179" s="272"/>
      <c r="S179" s="272"/>
      <c r="T179" s="272"/>
      <c r="U179" s="272"/>
      <c r="V179" s="272"/>
      <c r="W179" s="272"/>
      <c r="X179" s="272"/>
      <c r="Y179" s="272"/>
      <c r="Z179" s="272"/>
    </row>
    <row r="180" spans="1:26" ht="16.5" customHeight="1">
      <c r="A180" s="272"/>
      <c r="B180" s="272"/>
      <c r="C180" s="272"/>
      <c r="D180" s="272"/>
      <c r="E180" s="272"/>
      <c r="F180" s="272"/>
      <c r="G180" s="272"/>
      <c r="H180" s="272"/>
      <c r="I180" s="272"/>
      <c r="J180" s="272"/>
      <c r="K180" s="272"/>
      <c r="L180" s="272"/>
      <c r="M180" s="272"/>
      <c r="N180" s="272"/>
      <c r="O180" s="272"/>
      <c r="P180" s="272"/>
      <c r="Q180" s="295"/>
      <c r="R180" s="272"/>
      <c r="S180" s="272"/>
      <c r="T180" s="272"/>
      <c r="U180" s="272"/>
      <c r="V180" s="272"/>
      <c r="W180" s="272"/>
      <c r="X180" s="272"/>
      <c r="Y180" s="272"/>
      <c r="Z180" s="272"/>
    </row>
    <row r="181" spans="1:26" ht="16.5" customHeight="1">
      <c r="A181" s="272"/>
      <c r="B181" s="272"/>
      <c r="C181" s="272"/>
      <c r="D181" s="272"/>
      <c r="E181" s="272"/>
      <c r="F181" s="272"/>
      <c r="G181" s="272"/>
      <c r="H181" s="272"/>
      <c r="I181" s="272"/>
      <c r="J181" s="272"/>
      <c r="K181" s="272"/>
      <c r="L181" s="272"/>
      <c r="M181" s="272"/>
      <c r="N181" s="272"/>
      <c r="O181" s="272"/>
      <c r="P181" s="272"/>
      <c r="Q181" s="295"/>
      <c r="R181" s="272"/>
      <c r="S181" s="272"/>
      <c r="T181" s="272"/>
      <c r="U181" s="272"/>
      <c r="V181" s="272"/>
      <c r="W181" s="272"/>
      <c r="X181" s="272"/>
      <c r="Y181" s="272"/>
      <c r="Z181" s="272"/>
    </row>
    <row r="182" spans="1:26" ht="16.5" customHeight="1">
      <c r="A182" s="272"/>
      <c r="B182" s="272"/>
      <c r="C182" s="272"/>
      <c r="D182" s="272"/>
      <c r="E182" s="272"/>
      <c r="F182" s="272"/>
      <c r="G182" s="272"/>
      <c r="H182" s="272"/>
      <c r="I182" s="272"/>
      <c r="J182" s="272"/>
      <c r="K182" s="272"/>
      <c r="L182" s="272"/>
      <c r="M182" s="272"/>
      <c r="N182" s="272"/>
      <c r="O182" s="272"/>
      <c r="P182" s="272"/>
      <c r="Q182" s="295"/>
      <c r="R182" s="272"/>
      <c r="S182" s="272"/>
      <c r="T182" s="272"/>
      <c r="U182" s="272"/>
      <c r="V182" s="272"/>
      <c r="W182" s="272"/>
      <c r="X182" s="272"/>
      <c r="Y182" s="272"/>
      <c r="Z182" s="272"/>
    </row>
    <row r="183" spans="1:26" ht="16.5" customHeight="1">
      <c r="A183" s="272"/>
      <c r="B183" s="272"/>
      <c r="C183" s="272"/>
      <c r="D183" s="272"/>
      <c r="E183" s="272"/>
      <c r="F183" s="272"/>
      <c r="G183" s="272"/>
      <c r="H183" s="272"/>
      <c r="I183" s="272"/>
      <c r="J183" s="272"/>
      <c r="K183" s="272"/>
      <c r="L183" s="272"/>
      <c r="M183" s="272"/>
      <c r="N183" s="272"/>
      <c r="O183" s="272"/>
      <c r="P183" s="272"/>
      <c r="Q183" s="295"/>
      <c r="R183" s="272"/>
      <c r="S183" s="272"/>
      <c r="T183" s="272"/>
      <c r="U183" s="272"/>
      <c r="V183" s="272"/>
      <c r="W183" s="272"/>
      <c r="X183" s="272"/>
      <c r="Y183" s="272"/>
      <c r="Z183" s="272"/>
    </row>
    <row r="184" spans="1:26" ht="16.5" customHeight="1">
      <c r="A184" s="272"/>
      <c r="B184" s="272"/>
      <c r="C184" s="272"/>
      <c r="D184" s="272"/>
      <c r="E184" s="272"/>
      <c r="F184" s="272"/>
      <c r="G184" s="272"/>
      <c r="H184" s="272"/>
      <c r="I184" s="272"/>
      <c r="J184" s="272"/>
      <c r="K184" s="272"/>
      <c r="L184" s="272"/>
      <c r="M184" s="272"/>
      <c r="N184" s="272"/>
      <c r="O184" s="272"/>
      <c r="P184" s="272"/>
      <c r="Q184" s="295"/>
      <c r="R184" s="272"/>
      <c r="S184" s="272"/>
      <c r="T184" s="272"/>
      <c r="U184" s="272"/>
      <c r="V184" s="272"/>
      <c r="W184" s="272"/>
      <c r="X184" s="272"/>
      <c r="Y184" s="272"/>
      <c r="Z184" s="272"/>
    </row>
    <row r="185" spans="1:26" ht="16.5" customHeight="1">
      <c r="A185" s="272"/>
      <c r="B185" s="272"/>
      <c r="C185" s="272"/>
      <c r="D185" s="272"/>
      <c r="E185" s="272"/>
      <c r="F185" s="272"/>
      <c r="G185" s="272"/>
      <c r="H185" s="272"/>
      <c r="I185" s="272"/>
      <c r="J185" s="272"/>
      <c r="K185" s="272"/>
      <c r="L185" s="272"/>
      <c r="M185" s="272"/>
      <c r="N185" s="272"/>
      <c r="O185" s="272"/>
      <c r="P185" s="272"/>
      <c r="Q185" s="295"/>
      <c r="R185" s="272"/>
      <c r="S185" s="272"/>
      <c r="T185" s="272"/>
      <c r="U185" s="272"/>
      <c r="V185" s="272"/>
      <c r="W185" s="272"/>
      <c r="X185" s="272"/>
      <c r="Y185" s="272"/>
      <c r="Z185" s="272"/>
    </row>
    <row r="186" spans="1:26" ht="16.5" customHeight="1">
      <c r="A186" s="272"/>
      <c r="B186" s="272"/>
      <c r="C186" s="272"/>
      <c r="D186" s="272"/>
      <c r="E186" s="272"/>
      <c r="F186" s="272"/>
      <c r="G186" s="272"/>
      <c r="H186" s="272"/>
      <c r="I186" s="272"/>
      <c r="J186" s="272"/>
      <c r="K186" s="272"/>
      <c r="L186" s="272"/>
      <c r="M186" s="272"/>
      <c r="N186" s="272"/>
      <c r="O186" s="272"/>
      <c r="P186" s="272"/>
      <c r="Q186" s="295"/>
      <c r="R186" s="272"/>
      <c r="S186" s="272"/>
      <c r="T186" s="272"/>
      <c r="U186" s="272"/>
      <c r="V186" s="272"/>
      <c r="W186" s="272"/>
      <c r="X186" s="272"/>
      <c r="Y186" s="272"/>
      <c r="Z186" s="272"/>
    </row>
    <row r="187" spans="1:26" ht="16.5" customHeight="1">
      <c r="A187" s="272"/>
      <c r="B187" s="272"/>
      <c r="C187" s="272"/>
      <c r="D187" s="272"/>
      <c r="E187" s="272"/>
      <c r="F187" s="272"/>
      <c r="G187" s="272"/>
      <c r="H187" s="272"/>
      <c r="I187" s="272"/>
      <c r="J187" s="272"/>
      <c r="K187" s="272"/>
      <c r="L187" s="272"/>
      <c r="M187" s="272"/>
      <c r="N187" s="272"/>
      <c r="O187" s="272"/>
      <c r="P187" s="272"/>
      <c r="Q187" s="295"/>
      <c r="R187" s="272"/>
      <c r="S187" s="272"/>
      <c r="T187" s="272"/>
      <c r="U187" s="272"/>
      <c r="V187" s="272"/>
      <c r="W187" s="272"/>
      <c r="X187" s="272"/>
      <c r="Y187" s="272"/>
      <c r="Z187" s="272"/>
    </row>
    <row r="188" spans="1:26" ht="16.5" customHeight="1">
      <c r="A188" s="272"/>
      <c r="B188" s="272"/>
      <c r="C188" s="272"/>
      <c r="D188" s="272"/>
      <c r="E188" s="272"/>
      <c r="F188" s="272"/>
      <c r="G188" s="272"/>
      <c r="H188" s="272"/>
      <c r="I188" s="272"/>
      <c r="J188" s="272"/>
      <c r="K188" s="272"/>
      <c r="L188" s="272"/>
      <c r="M188" s="272"/>
      <c r="N188" s="272"/>
      <c r="O188" s="272"/>
      <c r="P188" s="272"/>
      <c r="Q188" s="295"/>
      <c r="R188" s="272"/>
      <c r="S188" s="272"/>
      <c r="T188" s="272"/>
      <c r="U188" s="272"/>
      <c r="V188" s="272"/>
      <c r="W188" s="272"/>
      <c r="X188" s="272"/>
      <c r="Y188" s="272"/>
      <c r="Z188" s="272"/>
    </row>
    <row r="189" spans="1:26" ht="16.5" customHeight="1">
      <c r="A189" s="272"/>
      <c r="B189" s="272"/>
      <c r="C189" s="272"/>
      <c r="D189" s="272"/>
      <c r="E189" s="272"/>
      <c r="F189" s="272"/>
      <c r="G189" s="272"/>
      <c r="H189" s="272"/>
      <c r="I189" s="272"/>
      <c r="J189" s="272"/>
      <c r="K189" s="272"/>
      <c r="L189" s="272"/>
      <c r="M189" s="272"/>
      <c r="N189" s="272"/>
      <c r="O189" s="272"/>
      <c r="P189" s="272"/>
      <c r="Q189" s="295"/>
      <c r="R189" s="272"/>
      <c r="S189" s="272"/>
      <c r="T189" s="272"/>
      <c r="U189" s="272"/>
      <c r="V189" s="272"/>
      <c r="W189" s="272"/>
      <c r="X189" s="272"/>
      <c r="Y189" s="272"/>
      <c r="Z189" s="272"/>
    </row>
    <row r="190" spans="1:26" ht="16.5" customHeight="1">
      <c r="A190" s="272"/>
      <c r="B190" s="272"/>
      <c r="C190" s="272"/>
      <c r="D190" s="272"/>
      <c r="E190" s="272"/>
      <c r="F190" s="272"/>
      <c r="G190" s="272"/>
      <c r="H190" s="272"/>
      <c r="I190" s="272"/>
      <c r="J190" s="272"/>
      <c r="K190" s="272"/>
      <c r="L190" s="272"/>
      <c r="M190" s="272"/>
      <c r="N190" s="272"/>
      <c r="O190" s="272"/>
      <c r="P190" s="272"/>
      <c r="Q190" s="295"/>
      <c r="R190" s="272"/>
      <c r="S190" s="272"/>
      <c r="T190" s="272"/>
      <c r="U190" s="272"/>
      <c r="V190" s="272"/>
      <c r="W190" s="272"/>
      <c r="X190" s="272"/>
      <c r="Y190" s="272"/>
      <c r="Z190" s="272"/>
    </row>
    <row r="191" spans="1:26" ht="16.5" customHeight="1">
      <c r="A191" s="272"/>
      <c r="B191" s="272"/>
      <c r="C191" s="272"/>
      <c r="D191" s="272"/>
      <c r="E191" s="272"/>
      <c r="F191" s="272"/>
      <c r="G191" s="272"/>
      <c r="H191" s="272"/>
      <c r="I191" s="272"/>
      <c r="J191" s="272"/>
      <c r="K191" s="272"/>
      <c r="L191" s="272"/>
      <c r="M191" s="272"/>
      <c r="N191" s="272"/>
      <c r="O191" s="272"/>
      <c r="P191" s="272"/>
      <c r="Q191" s="295"/>
      <c r="R191" s="272"/>
      <c r="S191" s="272"/>
      <c r="T191" s="272"/>
      <c r="U191" s="272"/>
      <c r="V191" s="272"/>
      <c r="W191" s="272"/>
      <c r="X191" s="272"/>
      <c r="Y191" s="272"/>
      <c r="Z191" s="272"/>
    </row>
    <row r="192" spans="1:26" ht="16.5" customHeight="1">
      <c r="A192" s="272"/>
      <c r="B192" s="272"/>
      <c r="C192" s="272"/>
      <c r="D192" s="272"/>
      <c r="E192" s="272"/>
      <c r="F192" s="272"/>
      <c r="G192" s="272"/>
      <c r="H192" s="272"/>
      <c r="I192" s="272"/>
      <c r="J192" s="272"/>
      <c r="K192" s="272"/>
      <c r="L192" s="272"/>
      <c r="M192" s="272"/>
      <c r="N192" s="272"/>
      <c r="O192" s="272"/>
      <c r="P192" s="272"/>
      <c r="Q192" s="295"/>
      <c r="R192" s="272"/>
      <c r="S192" s="272"/>
      <c r="T192" s="272"/>
      <c r="U192" s="272"/>
      <c r="V192" s="272"/>
      <c r="W192" s="272"/>
      <c r="X192" s="272"/>
      <c r="Y192" s="272"/>
      <c r="Z192" s="272"/>
    </row>
    <row r="193" spans="1:26" ht="16.5" customHeight="1">
      <c r="A193" s="272"/>
      <c r="B193" s="272"/>
      <c r="C193" s="272"/>
      <c r="D193" s="272"/>
      <c r="E193" s="272"/>
      <c r="F193" s="272"/>
      <c r="G193" s="272"/>
      <c r="H193" s="272"/>
      <c r="I193" s="272"/>
      <c r="J193" s="272"/>
      <c r="K193" s="272"/>
      <c r="L193" s="272"/>
      <c r="M193" s="272"/>
      <c r="N193" s="272"/>
      <c r="O193" s="272"/>
      <c r="P193" s="272"/>
      <c r="Q193" s="295"/>
      <c r="R193" s="272"/>
      <c r="S193" s="272"/>
      <c r="T193" s="272"/>
      <c r="U193" s="272"/>
      <c r="V193" s="272"/>
      <c r="W193" s="272"/>
      <c r="X193" s="272"/>
      <c r="Y193" s="272"/>
      <c r="Z193" s="272"/>
    </row>
    <row r="194" spans="1:26" ht="16.5" customHeight="1">
      <c r="A194" s="272"/>
      <c r="B194" s="272"/>
      <c r="C194" s="272"/>
      <c r="D194" s="272"/>
      <c r="E194" s="272"/>
      <c r="F194" s="272"/>
      <c r="G194" s="272"/>
      <c r="H194" s="272"/>
      <c r="I194" s="272"/>
      <c r="J194" s="272"/>
      <c r="K194" s="272"/>
      <c r="L194" s="272"/>
      <c r="M194" s="272"/>
      <c r="N194" s="272"/>
      <c r="O194" s="272"/>
      <c r="P194" s="272"/>
      <c r="Q194" s="295"/>
      <c r="R194" s="272"/>
      <c r="S194" s="272"/>
      <c r="T194" s="272"/>
      <c r="U194" s="272"/>
      <c r="V194" s="272"/>
      <c r="W194" s="272"/>
      <c r="X194" s="272"/>
      <c r="Y194" s="272"/>
      <c r="Z194" s="272"/>
    </row>
    <row r="195" spans="1:26" ht="16.5" customHeight="1">
      <c r="A195" s="272"/>
      <c r="B195" s="272"/>
      <c r="C195" s="272"/>
      <c r="D195" s="272"/>
      <c r="E195" s="272"/>
      <c r="F195" s="272"/>
      <c r="G195" s="272"/>
      <c r="H195" s="272"/>
      <c r="I195" s="272"/>
      <c r="J195" s="272"/>
      <c r="K195" s="272"/>
      <c r="L195" s="272"/>
      <c r="M195" s="272"/>
      <c r="N195" s="272"/>
      <c r="O195" s="272"/>
      <c r="P195" s="272"/>
      <c r="Q195" s="295"/>
      <c r="R195" s="272"/>
      <c r="S195" s="272"/>
      <c r="T195" s="272"/>
      <c r="U195" s="272"/>
      <c r="V195" s="272"/>
      <c r="W195" s="272"/>
      <c r="X195" s="272"/>
      <c r="Y195" s="272"/>
      <c r="Z195" s="272"/>
    </row>
    <row r="196" spans="1:26" ht="16.5" customHeight="1">
      <c r="A196" s="272"/>
      <c r="B196" s="272"/>
      <c r="C196" s="272"/>
      <c r="D196" s="272"/>
      <c r="E196" s="272"/>
      <c r="F196" s="272"/>
      <c r="G196" s="272"/>
      <c r="H196" s="272"/>
      <c r="I196" s="272"/>
      <c r="J196" s="272"/>
      <c r="K196" s="272"/>
      <c r="L196" s="272"/>
      <c r="M196" s="272"/>
      <c r="N196" s="272"/>
      <c r="O196" s="272"/>
      <c r="P196" s="272"/>
      <c r="Q196" s="295"/>
      <c r="R196" s="272"/>
      <c r="S196" s="272"/>
      <c r="T196" s="272"/>
      <c r="U196" s="272"/>
      <c r="V196" s="272"/>
      <c r="W196" s="272"/>
      <c r="X196" s="272"/>
      <c r="Y196" s="272"/>
      <c r="Z196" s="272"/>
    </row>
    <row r="197" spans="1:26" ht="16.5" customHeight="1">
      <c r="A197" s="272"/>
      <c r="B197" s="272"/>
      <c r="C197" s="272"/>
      <c r="D197" s="272"/>
      <c r="E197" s="272"/>
      <c r="F197" s="272"/>
      <c r="G197" s="272"/>
      <c r="H197" s="272"/>
      <c r="I197" s="272"/>
      <c r="J197" s="272"/>
      <c r="K197" s="272"/>
      <c r="L197" s="272"/>
      <c r="M197" s="272"/>
      <c r="N197" s="272"/>
      <c r="O197" s="272"/>
      <c r="P197" s="272"/>
      <c r="Q197" s="295"/>
      <c r="R197" s="272"/>
      <c r="S197" s="272"/>
      <c r="T197" s="272"/>
      <c r="U197" s="272"/>
      <c r="V197" s="272"/>
      <c r="W197" s="272"/>
      <c r="X197" s="272"/>
      <c r="Y197" s="272"/>
      <c r="Z197" s="272"/>
    </row>
    <row r="198" spans="1:26" ht="16.5" customHeight="1">
      <c r="A198" s="272"/>
      <c r="B198" s="272"/>
      <c r="C198" s="272"/>
      <c r="D198" s="272"/>
      <c r="E198" s="272"/>
      <c r="F198" s="272"/>
      <c r="G198" s="272"/>
      <c r="H198" s="272"/>
      <c r="I198" s="272"/>
      <c r="J198" s="272"/>
      <c r="K198" s="272"/>
      <c r="L198" s="272"/>
      <c r="M198" s="272"/>
      <c r="N198" s="272"/>
      <c r="O198" s="272"/>
      <c r="P198" s="272"/>
      <c r="Q198" s="295"/>
      <c r="R198" s="272"/>
      <c r="S198" s="272"/>
      <c r="T198" s="272"/>
      <c r="U198" s="272"/>
      <c r="V198" s="272"/>
      <c r="W198" s="272"/>
      <c r="X198" s="272"/>
      <c r="Y198" s="272"/>
      <c r="Z198" s="272"/>
    </row>
    <row r="199" spans="1:26" ht="16.5" customHeight="1">
      <c r="A199" s="272"/>
      <c r="B199" s="272"/>
      <c r="C199" s="272"/>
      <c r="D199" s="272"/>
      <c r="E199" s="272"/>
      <c r="F199" s="272"/>
      <c r="G199" s="272"/>
      <c r="H199" s="272"/>
      <c r="I199" s="272"/>
      <c r="J199" s="272"/>
      <c r="K199" s="272"/>
      <c r="L199" s="272"/>
      <c r="M199" s="272"/>
      <c r="N199" s="272"/>
      <c r="O199" s="272"/>
      <c r="P199" s="272"/>
      <c r="Q199" s="295"/>
      <c r="R199" s="272"/>
      <c r="S199" s="272"/>
      <c r="T199" s="272"/>
      <c r="U199" s="272"/>
      <c r="V199" s="272"/>
      <c r="W199" s="272"/>
      <c r="X199" s="272"/>
      <c r="Y199" s="272"/>
      <c r="Z199" s="272"/>
    </row>
    <row r="200" spans="1:26" ht="16.5" customHeight="1">
      <c r="A200" s="272"/>
      <c r="B200" s="272"/>
      <c r="C200" s="272"/>
      <c r="D200" s="272"/>
      <c r="E200" s="272"/>
      <c r="F200" s="272"/>
      <c r="G200" s="272"/>
      <c r="H200" s="272"/>
      <c r="I200" s="272"/>
      <c r="J200" s="272"/>
      <c r="K200" s="272"/>
      <c r="L200" s="272"/>
      <c r="M200" s="272"/>
      <c r="N200" s="272"/>
      <c r="O200" s="272"/>
      <c r="P200" s="272"/>
      <c r="Q200" s="295"/>
      <c r="R200" s="272"/>
      <c r="S200" s="272"/>
      <c r="T200" s="272"/>
      <c r="U200" s="272"/>
      <c r="V200" s="272"/>
      <c r="W200" s="272"/>
      <c r="X200" s="272"/>
      <c r="Y200" s="272"/>
      <c r="Z200" s="272"/>
    </row>
    <row r="201" spans="1:26" ht="16.5" customHeight="1">
      <c r="A201" s="272"/>
      <c r="B201" s="272"/>
      <c r="C201" s="272"/>
      <c r="D201" s="272"/>
      <c r="E201" s="272"/>
      <c r="F201" s="272"/>
      <c r="G201" s="272"/>
      <c r="H201" s="272"/>
      <c r="I201" s="272"/>
      <c r="J201" s="272"/>
      <c r="K201" s="272"/>
      <c r="L201" s="272"/>
      <c r="M201" s="272"/>
      <c r="N201" s="272"/>
      <c r="O201" s="272"/>
      <c r="P201" s="272"/>
      <c r="Q201" s="295"/>
      <c r="R201" s="272"/>
      <c r="S201" s="272"/>
      <c r="T201" s="272"/>
      <c r="U201" s="272"/>
      <c r="V201" s="272"/>
      <c r="W201" s="272"/>
      <c r="X201" s="272"/>
      <c r="Y201" s="272"/>
      <c r="Z201" s="272"/>
    </row>
    <row r="202" spans="1:26" ht="16.5" customHeight="1">
      <c r="A202" s="272"/>
      <c r="B202" s="272"/>
      <c r="C202" s="272"/>
      <c r="D202" s="272"/>
      <c r="E202" s="272"/>
      <c r="F202" s="272"/>
      <c r="G202" s="272"/>
      <c r="H202" s="272"/>
      <c r="I202" s="272"/>
      <c r="J202" s="272"/>
      <c r="K202" s="272"/>
      <c r="L202" s="272"/>
      <c r="M202" s="272"/>
      <c r="N202" s="272"/>
      <c r="O202" s="272"/>
      <c r="P202" s="272"/>
      <c r="Q202" s="295"/>
      <c r="R202" s="272"/>
      <c r="S202" s="272"/>
      <c r="T202" s="272"/>
      <c r="U202" s="272"/>
      <c r="V202" s="272"/>
      <c r="W202" s="272"/>
      <c r="X202" s="272"/>
      <c r="Y202" s="272"/>
      <c r="Z202" s="272"/>
    </row>
    <row r="203" spans="1:26" ht="16.5" customHeight="1">
      <c r="A203" s="272"/>
      <c r="B203" s="272"/>
      <c r="C203" s="272"/>
      <c r="D203" s="272"/>
      <c r="E203" s="272"/>
      <c r="F203" s="272"/>
      <c r="G203" s="272"/>
      <c r="H203" s="272"/>
      <c r="I203" s="272"/>
      <c r="J203" s="272"/>
      <c r="K203" s="272"/>
      <c r="L203" s="272"/>
      <c r="M203" s="272"/>
      <c r="N203" s="272"/>
      <c r="O203" s="272"/>
      <c r="P203" s="272"/>
      <c r="Q203" s="295"/>
      <c r="R203" s="272"/>
      <c r="S203" s="272"/>
      <c r="T203" s="272"/>
      <c r="U203" s="272"/>
      <c r="V203" s="272"/>
      <c r="W203" s="272"/>
      <c r="X203" s="272"/>
      <c r="Y203" s="272"/>
      <c r="Z203" s="272"/>
    </row>
    <row r="204" spans="1:26" ht="16.5" customHeight="1">
      <c r="A204" s="272"/>
      <c r="B204" s="272"/>
      <c r="C204" s="272"/>
      <c r="D204" s="272"/>
      <c r="E204" s="272"/>
      <c r="F204" s="272"/>
      <c r="G204" s="272"/>
      <c r="H204" s="272"/>
      <c r="I204" s="272"/>
      <c r="J204" s="272"/>
      <c r="K204" s="272"/>
      <c r="L204" s="272"/>
      <c r="M204" s="272"/>
      <c r="N204" s="272"/>
      <c r="O204" s="272"/>
      <c r="P204" s="272"/>
      <c r="Q204" s="295"/>
      <c r="R204" s="272"/>
      <c r="S204" s="272"/>
      <c r="T204" s="272"/>
      <c r="U204" s="272"/>
      <c r="V204" s="272"/>
      <c r="W204" s="272"/>
      <c r="X204" s="272"/>
      <c r="Y204" s="272"/>
      <c r="Z204" s="272"/>
    </row>
    <row r="205" spans="1:26" ht="16.5" customHeight="1">
      <c r="A205" s="272"/>
      <c r="B205" s="272"/>
      <c r="C205" s="272"/>
      <c r="D205" s="272"/>
      <c r="E205" s="272"/>
      <c r="F205" s="272"/>
      <c r="G205" s="272"/>
      <c r="H205" s="272"/>
      <c r="I205" s="272"/>
      <c r="J205" s="272"/>
      <c r="K205" s="272"/>
      <c r="L205" s="272"/>
      <c r="M205" s="272"/>
      <c r="N205" s="272"/>
      <c r="O205" s="272"/>
      <c r="P205" s="272"/>
      <c r="Q205" s="295"/>
      <c r="R205" s="272"/>
      <c r="S205" s="272"/>
      <c r="T205" s="272"/>
      <c r="U205" s="272"/>
      <c r="V205" s="272"/>
      <c r="W205" s="272"/>
      <c r="X205" s="272"/>
      <c r="Y205" s="272"/>
      <c r="Z205" s="272"/>
    </row>
    <row r="206" spans="1:26" ht="16.5" customHeight="1">
      <c r="A206" s="272"/>
      <c r="B206" s="272"/>
      <c r="C206" s="272"/>
      <c r="D206" s="272"/>
      <c r="E206" s="272"/>
      <c r="F206" s="272"/>
      <c r="G206" s="272"/>
      <c r="H206" s="272"/>
      <c r="I206" s="272"/>
      <c r="J206" s="272"/>
      <c r="K206" s="272"/>
      <c r="L206" s="272"/>
      <c r="M206" s="272"/>
      <c r="N206" s="272"/>
      <c r="O206" s="272"/>
      <c r="P206" s="272"/>
      <c r="Q206" s="295"/>
      <c r="R206" s="272"/>
      <c r="S206" s="272"/>
      <c r="T206" s="272"/>
      <c r="U206" s="272"/>
      <c r="V206" s="272"/>
      <c r="W206" s="272"/>
      <c r="X206" s="272"/>
      <c r="Y206" s="272"/>
      <c r="Z206" s="272"/>
    </row>
    <row r="207" spans="1:26" ht="16.5" customHeight="1">
      <c r="A207" s="272"/>
      <c r="B207" s="272"/>
      <c r="C207" s="272"/>
      <c r="D207" s="272"/>
      <c r="E207" s="272"/>
      <c r="F207" s="272"/>
      <c r="G207" s="272"/>
      <c r="H207" s="272"/>
      <c r="I207" s="272"/>
      <c r="J207" s="272"/>
      <c r="K207" s="272"/>
      <c r="L207" s="272"/>
      <c r="M207" s="272"/>
      <c r="N207" s="272"/>
      <c r="O207" s="272"/>
      <c r="P207" s="272"/>
      <c r="Q207" s="295"/>
      <c r="R207" s="272"/>
      <c r="S207" s="272"/>
      <c r="T207" s="272"/>
      <c r="U207" s="272"/>
      <c r="V207" s="272"/>
      <c r="W207" s="272"/>
      <c r="X207" s="272"/>
      <c r="Y207" s="272"/>
      <c r="Z207" s="272"/>
    </row>
    <row r="208" spans="1:26" ht="16.5" customHeight="1">
      <c r="A208" s="272"/>
      <c r="B208" s="272"/>
      <c r="C208" s="272"/>
      <c r="D208" s="272"/>
      <c r="E208" s="272"/>
      <c r="F208" s="272"/>
      <c r="G208" s="272"/>
      <c r="H208" s="272"/>
      <c r="I208" s="272"/>
      <c r="J208" s="272"/>
      <c r="K208" s="272"/>
      <c r="L208" s="272"/>
      <c r="M208" s="272"/>
      <c r="N208" s="272"/>
      <c r="O208" s="272"/>
      <c r="P208" s="272"/>
      <c r="Q208" s="295"/>
      <c r="R208" s="272"/>
      <c r="S208" s="272"/>
      <c r="T208" s="272"/>
      <c r="U208" s="272"/>
      <c r="V208" s="272"/>
      <c r="W208" s="272"/>
      <c r="X208" s="272"/>
      <c r="Y208" s="272"/>
      <c r="Z208" s="272"/>
    </row>
    <row r="209" spans="1:26" ht="16.5" customHeight="1">
      <c r="A209" s="272"/>
      <c r="B209" s="272"/>
      <c r="C209" s="272"/>
      <c r="D209" s="272"/>
      <c r="E209" s="272"/>
      <c r="F209" s="272"/>
      <c r="G209" s="272"/>
      <c r="H209" s="272"/>
      <c r="I209" s="272"/>
      <c r="J209" s="272"/>
      <c r="K209" s="272"/>
      <c r="L209" s="272"/>
      <c r="M209" s="272"/>
      <c r="N209" s="272"/>
      <c r="O209" s="272"/>
      <c r="P209" s="272"/>
      <c r="Q209" s="295"/>
      <c r="R209" s="272"/>
      <c r="S209" s="272"/>
      <c r="T209" s="272"/>
      <c r="U209" s="272"/>
      <c r="V209" s="272"/>
      <c r="W209" s="272"/>
      <c r="X209" s="272"/>
      <c r="Y209" s="272"/>
      <c r="Z209" s="272"/>
    </row>
    <row r="210" spans="1:26" ht="16.5" customHeight="1">
      <c r="A210" s="272"/>
      <c r="B210" s="272"/>
      <c r="C210" s="272"/>
      <c r="D210" s="272"/>
      <c r="E210" s="272"/>
      <c r="F210" s="272"/>
      <c r="G210" s="272"/>
      <c r="H210" s="272"/>
      <c r="I210" s="272"/>
      <c r="J210" s="272"/>
      <c r="K210" s="272"/>
      <c r="L210" s="272"/>
      <c r="M210" s="272"/>
      <c r="N210" s="272"/>
      <c r="O210" s="272"/>
      <c r="P210" s="272"/>
      <c r="Q210" s="295"/>
      <c r="R210" s="272"/>
      <c r="S210" s="272"/>
      <c r="T210" s="272"/>
      <c r="U210" s="272"/>
      <c r="V210" s="272"/>
      <c r="W210" s="272"/>
      <c r="X210" s="272"/>
      <c r="Y210" s="272"/>
      <c r="Z210" s="272"/>
    </row>
    <row r="211" spans="1:26" ht="16.5" customHeight="1">
      <c r="A211" s="272"/>
      <c r="B211" s="272"/>
      <c r="C211" s="272"/>
      <c r="D211" s="272"/>
      <c r="E211" s="272"/>
      <c r="F211" s="272"/>
      <c r="G211" s="272"/>
      <c r="H211" s="272"/>
      <c r="I211" s="272"/>
      <c r="J211" s="272"/>
      <c r="K211" s="272"/>
      <c r="L211" s="272"/>
      <c r="M211" s="272"/>
      <c r="N211" s="272"/>
      <c r="O211" s="272"/>
      <c r="P211" s="272"/>
      <c r="Q211" s="295"/>
      <c r="R211" s="272"/>
      <c r="S211" s="272"/>
      <c r="T211" s="272"/>
      <c r="U211" s="272"/>
      <c r="V211" s="272"/>
      <c r="W211" s="272"/>
      <c r="X211" s="272"/>
      <c r="Y211" s="272"/>
      <c r="Z211" s="272"/>
    </row>
    <row r="212" spans="1:26" ht="16.5" customHeight="1">
      <c r="A212" s="272"/>
      <c r="B212" s="272"/>
      <c r="C212" s="272"/>
      <c r="D212" s="272"/>
      <c r="E212" s="272"/>
      <c r="F212" s="272"/>
      <c r="G212" s="272"/>
      <c r="H212" s="272"/>
      <c r="I212" s="272"/>
      <c r="J212" s="272"/>
      <c r="K212" s="272"/>
      <c r="L212" s="272"/>
      <c r="M212" s="272"/>
      <c r="N212" s="272"/>
      <c r="O212" s="272"/>
      <c r="P212" s="272"/>
      <c r="Q212" s="295"/>
      <c r="R212" s="272"/>
      <c r="S212" s="272"/>
      <c r="T212" s="272"/>
      <c r="U212" s="272"/>
      <c r="V212" s="272"/>
      <c r="W212" s="272"/>
      <c r="X212" s="272"/>
      <c r="Y212" s="272"/>
      <c r="Z212" s="272"/>
    </row>
    <row r="213" spans="1:26" ht="16.5" customHeight="1">
      <c r="A213" s="272"/>
      <c r="B213" s="272"/>
      <c r="C213" s="272"/>
      <c r="D213" s="272"/>
      <c r="E213" s="272"/>
      <c r="F213" s="272"/>
      <c r="G213" s="272"/>
      <c r="H213" s="272"/>
      <c r="I213" s="272"/>
      <c r="J213" s="272"/>
      <c r="K213" s="272"/>
      <c r="L213" s="272"/>
      <c r="M213" s="272"/>
      <c r="N213" s="272"/>
      <c r="O213" s="272"/>
      <c r="P213" s="272"/>
      <c r="Q213" s="295"/>
      <c r="R213" s="272"/>
      <c r="S213" s="272"/>
      <c r="T213" s="272"/>
      <c r="U213" s="272"/>
      <c r="V213" s="272"/>
      <c r="W213" s="272"/>
      <c r="X213" s="272"/>
      <c r="Y213" s="272"/>
      <c r="Z213" s="272"/>
    </row>
    <row r="214" spans="1:26" ht="16.5" customHeight="1">
      <c r="A214" s="272"/>
      <c r="B214" s="272"/>
      <c r="C214" s="272"/>
      <c r="D214" s="272"/>
      <c r="E214" s="272"/>
      <c r="F214" s="272"/>
      <c r="G214" s="272"/>
      <c r="H214" s="272"/>
      <c r="I214" s="272"/>
      <c r="J214" s="272"/>
      <c r="K214" s="272"/>
      <c r="L214" s="272"/>
      <c r="M214" s="272"/>
      <c r="N214" s="272"/>
      <c r="O214" s="272"/>
      <c r="P214" s="272"/>
      <c r="Q214" s="295"/>
      <c r="R214" s="272"/>
      <c r="S214" s="272"/>
      <c r="T214" s="272"/>
      <c r="U214" s="272"/>
      <c r="V214" s="272"/>
      <c r="W214" s="272"/>
      <c r="X214" s="272"/>
      <c r="Y214" s="272"/>
      <c r="Z214" s="272"/>
    </row>
    <row r="215" spans="1:26" ht="16.5" customHeight="1">
      <c r="A215" s="272"/>
      <c r="B215" s="272"/>
      <c r="C215" s="272"/>
      <c r="D215" s="272"/>
      <c r="E215" s="272"/>
      <c r="F215" s="272"/>
      <c r="G215" s="272"/>
      <c r="H215" s="272"/>
      <c r="I215" s="272"/>
      <c r="J215" s="272"/>
      <c r="K215" s="272"/>
      <c r="L215" s="272"/>
      <c r="M215" s="272"/>
      <c r="N215" s="272"/>
      <c r="O215" s="272"/>
      <c r="P215" s="272"/>
      <c r="Q215" s="295"/>
      <c r="R215" s="272"/>
      <c r="S215" s="272"/>
      <c r="T215" s="272"/>
      <c r="U215" s="272"/>
      <c r="V215" s="272"/>
      <c r="W215" s="272"/>
      <c r="X215" s="272"/>
      <c r="Y215" s="272"/>
      <c r="Z215" s="272"/>
    </row>
    <row r="216" spans="1:26" ht="16.5" customHeight="1">
      <c r="A216" s="272"/>
      <c r="B216" s="272"/>
      <c r="C216" s="272"/>
      <c r="D216" s="272"/>
      <c r="E216" s="272"/>
      <c r="F216" s="272"/>
      <c r="G216" s="272"/>
      <c r="H216" s="272"/>
      <c r="I216" s="272"/>
      <c r="J216" s="272"/>
      <c r="K216" s="272"/>
      <c r="L216" s="272"/>
      <c r="M216" s="272"/>
      <c r="N216" s="272"/>
      <c r="O216" s="272"/>
      <c r="P216" s="272"/>
      <c r="Q216" s="295"/>
      <c r="R216" s="272"/>
      <c r="S216" s="272"/>
      <c r="T216" s="272"/>
      <c r="U216" s="272"/>
      <c r="V216" s="272"/>
      <c r="W216" s="272"/>
      <c r="X216" s="272"/>
      <c r="Y216" s="272"/>
      <c r="Z216" s="272"/>
    </row>
    <row r="217" spans="1:26" ht="16.5" customHeight="1">
      <c r="A217" s="272"/>
      <c r="B217" s="272"/>
      <c r="C217" s="272"/>
      <c r="D217" s="272"/>
      <c r="E217" s="272"/>
      <c r="F217" s="272"/>
      <c r="G217" s="272"/>
      <c r="H217" s="272"/>
      <c r="I217" s="272"/>
      <c r="J217" s="272"/>
      <c r="K217" s="272"/>
      <c r="L217" s="272"/>
      <c r="M217" s="272"/>
      <c r="N217" s="272"/>
      <c r="O217" s="272"/>
      <c r="P217" s="272"/>
      <c r="Q217" s="295"/>
      <c r="R217" s="272"/>
      <c r="S217" s="272"/>
      <c r="T217" s="272"/>
      <c r="U217" s="272"/>
      <c r="V217" s="272"/>
      <c r="W217" s="272"/>
      <c r="X217" s="272"/>
      <c r="Y217" s="272"/>
      <c r="Z217" s="272"/>
    </row>
    <row r="218" spans="1:26" ht="16.5" customHeight="1">
      <c r="A218" s="272"/>
      <c r="B218" s="272"/>
      <c r="C218" s="272"/>
      <c r="D218" s="272"/>
      <c r="E218" s="272"/>
      <c r="F218" s="272"/>
      <c r="G218" s="272"/>
      <c r="H218" s="272"/>
      <c r="I218" s="272"/>
      <c r="J218" s="272"/>
      <c r="K218" s="272"/>
      <c r="L218" s="272"/>
      <c r="M218" s="272"/>
      <c r="N218" s="272"/>
      <c r="O218" s="272"/>
      <c r="P218" s="272"/>
      <c r="Q218" s="295"/>
      <c r="R218" s="272"/>
      <c r="S218" s="272"/>
      <c r="T218" s="272"/>
      <c r="U218" s="272"/>
      <c r="V218" s="272"/>
      <c r="W218" s="272"/>
      <c r="X218" s="272"/>
      <c r="Y218" s="272"/>
      <c r="Z218" s="272"/>
    </row>
    <row r="219" spans="1:26" ht="16.5" customHeight="1">
      <c r="A219" s="272"/>
      <c r="B219" s="272"/>
      <c r="C219" s="272"/>
      <c r="D219" s="272"/>
      <c r="E219" s="272"/>
      <c r="F219" s="272"/>
      <c r="G219" s="272"/>
      <c r="H219" s="272"/>
      <c r="I219" s="272"/>
      <c r="J219" s="272"/>
      <c r="K219" s="272"/>
      <c r="L219" s="272"/>
      <c r="M219" s="272"/>
      <c r="N219" s="272"/>
      <c r="O219" s="272"/>
      <c r="P219" s="272"/>
      <c r="Q219" s="295"/>
      <c r="R219" s="272"/>
      <c r="S219" s="272"/>
      <c r="T219" s="272"/>
      <c r="U219" s="272"/>
      <c r="V219" s="272"/>
      <c r="W219" s="272"/>
      <c r="X219" s="272"/>
      <c r="Y219" s="272"/>
      <c r="Z219" s="272"/>
    </row>
    <row r="220" spans="1:26" ht="16.5" customHeight="1">
      <c r="A220" s="272"/>
      <c r="B220" s="272"/>
      <c r="C220" s="272"/>
      <c r="D220" s="272"/>
      <c r="E220" s="272"/>
      <c r="F220" s="272"/>
      <c r="G220" s="272"/>
      <c r="H220" s="272"/>
      <c r="I220" s="272"/>
      <c r="J220" s="272"/>
      <c r="K220" s="272"/>
      <c r="L220" s="272"/>
      <c r="M220" s="272"/>
      <c r="N220" s="272"/>
      <c r="O220" s="272"/>
      <c r="P220" s="272"/>
      <c r="Q220" s="295"/>
      <c r="R220" s="272"/>
      <c r="S220" s="272"/>
      <c r="T220" s="272"/>
      <c r="U220" s="272"/>
      <c r="V220" s="272"/>
      <c r="W220" s="272"/>
      <c r="X220" s="272"/>
      <c r="Y220" s="272"/>
      <c r="Z220" s="272"/>
    </row>
    <row r="221" spans="1:26" ht="16.5" customHeight="1">
      <c r="A221" s="272"/>
      <c r="B221" s="272"/>
      <c r="C221" s="272"/>
      <c r="D221" s="272"/>
      <c r="E221" s="272"/>
      <c r="F221" s="272"/>
      <c r="G221" s="272"/>
      <c r="H221" s="272"/>
      <c r="I221" s="272"/>
      <c r="J221" s="272"/>
      <c r="K221" s="272"/>
      <c r="L221" s="272"/>
      <c r="M221" s="272"/>
      <c r="N221" s="272"/>
      <c r="O221" s="272"/>
      <c r="P221" s="272"/>
      <c r="Q221" s="295"/>
      <c r="R221" s="272"/>
      <c r="S221" s="272"/>
      <c r="T221" s="272"/>
      <c r="U221" s="272"/>
      <c r="V221" s="272"/>
      <c r="W221" s="272"/>
      <c r="X221" s="272"/>
      <c r="Y221" s="272"/>
      <c r="Z221" s="272"/>
    </row>
    <row r="222" spans="1:26" ht="16.5" customHeight="1">
      <c r="A222" s="272"/>
      <c r="B222" s="272"/>
      <c r="C222" s="272"/>
      <c r="D222" s="272"/>
      <c r="E222" s="272"/>
      <c r="F222" s="272"/>
      <c r="G222" s="272"/>
      <c r="H222" s="272"/>
      <c r="I222" s="272"/>
      <c r="J222" s="272"/>
      <c r="K222" s="272"/>
      <c r="L222" s="272"/>
      <c r="M222" s="272"/>
      <c r="N222" s="272"/>
      <c r="O222" s="272"/>
      <c r="P222" s="272"/>
      <c r="Q222" s="295"/>
      <c r="R222" s="272"/>
      <c r="S222" s="272"/>
      <c r="T222" s="272"/>
      <c r="U222" s="272"/>
      <c r="V222" s="272"/>
      <c r="W222" s="272"/>
      <c r="X222" s="272"/>
      <c r="Y222" s="272"/>
      <c r="Z222" s="272"/>
    </row>
    <row r="223" spans="1:26" ht="16.5" customHeight="1">
      <c r="A223" s="272"/>
      <c r="B223" s="272"/>
      <c r="C223" s="272"/>
      <c r="D223" s="272"/>
      <c r="E223" s="272"/>
      <c r="F223" s="272"/>
      <c r="G223" s="272"/>
      <c r="H223" s="272"/>
      <c r="I223" s="272"/>
      <c r="J223" s="272"/>
      <c r="K223" s="272"/>
      <c r="L223" s="272"/>
      <c r="M223" s="272"/>
      <c r="N223" s="272"/>
      <c r="O223" s="272"/>
      <c r="P223" s="272"/>
      <c r="Q223" s="295"/>
      <c r="R223" s="272"/>
      <c r="S223" s="272"/>
      <c r="T223" s="272"/>
      <c r="U223" s="272"/>
      <c r="V223" s="272"/>
      <c r="W223" s="272"/>
      <c r="X223" s="272"/>
      <c r="Y223" s="272"/>
      <c r="Z223" s="272"/>
    </row>
    <row r="224" spans="1:26" ht="16.5" customHeight="1">
      <c r="A224" s="272"/>
      <c r="B224" s="272"/>
      <c r="C224" s="272"/>
      <c r="D224" s="272"/>
      <c r="E224" s="272"/>
      <c r="F224" s="272"/>
      <c r="G224" s="272"/>
      <c r="H224" s="272"/>
      <c r="I224" s="272"/>
      <c r="J224" s="272"/>
      <c r="K224" s="272"/>
      <c r="L224" s="272"/>
      <c r="M224" s="272"/>
      <c r="N224" s="272"/>
      <c r="O224" s="272"/>
      <c r="P224" s="272"/>
      <c r="Q224" s="295"/>
      <c r="R224" s="272"/>
      <c r="S224" s="272"/>
      <c r="T224" s="272"/>
      <c r="U224" s="272"/>
      <c r="V224" s="272"/>
      <c r="W224" s="272"/>
      <c r="X224" s="272"/>
      <c r="Y224" s="272"/>
      <c r="Z224" s="272"/>
    </row>
    <row r="225" spans="1:26" ht="16.5" customHeight="1">
      <c r="A225" s="272"/>
      <c r="B225" s="272"/>
      <c r="C225" s="272"/>
      <c r="D225" s="272"/>
      <c r="E225" s="272"/>
      <c r="F225" s="272"/>
      <c r="G225" s="272"/>
      <c r="H225" s="272"/>
      <c r="I225" s="272"/>
      <c r="J225" s="272"/>
      <c r="K225" s="272"/>
      <c r="L225" s="272"/>
      <c r="M225" s="272"/>
      <c r="N225" s="272"/>
      <c r="O225" s="272"/>
      <c r="P225" s="272"/>
      <c r="Q225" s="295"/>
      <c r="R225" s="272"/>
      <c r="S225" s="272"/>
      <c r="T225" s="272"/>
      <c r="U225" s="272"/>
      <c r="V225" s="272"/>
      <c r="W225" s="272"/>
      <c r="X225" s="272"/>
      <c r="Y225" s="272"/>
      <c r="Z225" s="272"/>
    </row>
    <row r="226" spans="1:26" ht="16.5" customHeight="1">
      <c r="A226" s="272"/>
      <c r="B226" s="272"/>
      <c r="C226" s="272"/>
      <c r="D226" s="272"/>
      <c r="E226" s="272"/>
      <c r="F226" s="272"/>
      <c r="G226" s="272"/>
      <c r="H226" s="272"/>
      <c r="I226" s="272"/>
      <c r="J226" s="272"/>
      <c r="K226" s="272"/>
      <c r="L226" s="272"/>
      <c r="M226" s="272"/>
      <c r="N226" s="272"/>
      <c r="O226" s="272"/>
      <c r="P226" s="272"/>
      <c r="Q226" s="295"/>
      <c r="R226" s="272"/>
      <c r="S226" s="272"/>
      <c r="T226" s="272"/>
      <c r="U226" s="272"/>
      <c r="V226" s="272"/>
      <c r="W226" s="272"/>
      <c r="X226" s="272"/>
      <c r="Y226" s="272"/>
      <c r="Z226" s="272"/>
    </row>
    <row r="227" spans="1:26" ht="16.5" customHeight="1">
      <c r="A227" s="272"/>
      <c r="B227" s="272"/>
      <c r="C227" s="272"/>
      <c r="D227" s="272"/>
      <c r="E227" s="272"/>
      <c r="F227" s="272"/>
      <c r="G227" s="272"/>
      <c r="H227" s="272"/>
      <c r="I227" s="272"/>
      <c r="J227" s="272"/>
      <c r="K227" s="272"/>
      <c r="L227" s="272"/>
      <c r="M227" s="272"/>
      <c r="N227" s="272"/>
      <c r="O227" s="272"/>
      <c r="P227" s="272"/>
      <c r="Q227" s="295"/>
      <c r="R227" s="272"/>
      <c r="S227" s="272"/>
      <c r="T227" s="272"/>
      <c r="U227" s="272"/>
      <c r="V227" s="272"/>
      <c r="W227" s="272"/>
      <c r="X227" s="272"/>
      <c r="Y227" s="272"/>
      <c r="Z227" s="272"/>
    </row>
    <row r="228" spans="1:26" ht="16.5" customHeight="1">
      <c r="A228" s="272"/>
      <c r="B228" s="272"/>
      <c r="C228" s="272"/>
      <c r="D228" s="272"/>
      <c r="E228" s="272"/>
      <c r="F228" s="272"/>
      <c r="G228" s="272"/>
      <c r="H228" s="272"/>
      <c r="I228" s="272"/>
      <c r="J228" s="272"/>
      <c r="K228" s="272"/>
      <c r="L228" s="272"/>
      <c r="M228" s="272"/>
      <c r="N228" s="272"/>
      <c r="O228" s="272"/>
      <c r="P228" s="272"/>
      <c r="Q228" s="295"/>
      <c r="R228" s="272"/>
      <c r="S228" s="272"/>
      <c r="T228" s="272"/>
      <c r="U228" s="272"/>
      <c r="V228" s="272"/>
      <c r="W228" s="272"/>
      <c r="X228" s="272"/>
      <c r="Y228" s="272"/>
      <c r="Z228" s="272"/>
    </row>
    <row r="229" spans="1:26" ht="16.5" customHeight="1">
      <c r="A229" s="272"/>
      <c r="B229" s="272"/>
      <c r="C229" s="272"/>
      <c r="D229" s="272"/>
      <c r="E229" s="272"/>
      <c r="F229" s="272"/>
      <c r="G229" s="272"/>
      <c r="H229" s="272"/>
      <c r="I229" s="272"/>
      <c r="J229" s="272"/>
      <c r="K229" s="272"/>
      <c r="L229" s="272"/>
      <c r="M229" s="272"/>
      <c r="N229" s="272"/>
      <c r="O229" s="272"/>
      <c r="P229" s="272"/>
      <c r="Q229" s="295"/>
      <c r="R229" s="272"/>
      <c r="S229" s="272"/>
      <c r="T229" s="272"/>
      <c r="U229" s="272"/>
      <c r="V229" s="272"/>
      <c r="W229" s="272"/>
      <c r="X229" s="272"/>
      <c r="Y229" s="272"/>
      <c r="Z229" s="272"/>
    </row>
    <row r="230" spans="1:26" ht="16.5" customHeight="1">
      <c r="A230" s="272"/>
      <c r="B230" s="272"/>
      <c r="C230" s="272"/>
      <c r="D230" s="272"/>
      <c r="E230" s="272"/>
      <c r="F230" s="272"/>
      <c r="G230" s="272"/>
      <c r="H230" s="272"/>
      <c r="I230" s="272"/>
      <c r="J230" s="272"/>
      <c r="K230" s="272"/>
      <c r="L230" s="272"/>
      <c r="M230" s="272"/>
      <c r="N230" s="272"/>
      <c r="O230" s="272"/>
      <c r="P230" s="272"/>
      <c r="Q230" s="295"/>
      <c r="R230" s="272"/>
      <c r="S230" s="272"/>
      <c r="T230" s="272"/>
      <c r="U230" s="272"/>
      <c r="V230" s="272"/>
      <c r="W230" s="272"/>
      <c r="X230" s="272"/>
      <c r="Y230" s="272"/>
      <c r="Z230" s="272"/>
    </row>
    <row r="231" spans="1:26" ht="16.5" customHeight="1">
      <c r="A231" s="272"/>
      <c r="B231" s="272"/>
      <c r="C231" s="272"/>
      <c r="D231" s="272"/>
      <c r="E231" s="272"/>
      <c r="F231" s="272"/>
      <c r="G231" s="272"/>
      <c r="H231" s="272"/>
      <c r="I231" s="272"/>
      <c r="J231" s="272"/>
      <c r="K231" s="272"/>
      <c r="L231" s="272"/>
      <c r="M231" s="272"/>
      <c r="N231" s="272"/>
      <c r="O231" s="272"/>
      <c r="P231" s="272"/>
      <c r="Q231" s="295"/>
      <c r="R231" s="272"/>
      <c r="S231" s="272"/>
      <c r="T231" s="272"/>
      <c r="U231" s="272"/>
      <c r="V231" s="272"/>
      <c r="W231" s="272"/>
      <c r="X231" s="272"/>
      <c r="Y231" s="272"/>
      <c r="Z231" s="272"/>
    </row>
    <row r="232" spans="1:26" ht="16.5" customHeight="1">
      <c r="A232" s="272"/>
      <c r="B232" s="272"/>
      <c r="C232" s="272"/>
      <c r="D232" s="272"/>
      <c r="E232" s="272"/>
      <c r="F232" s="272"/>
      <c r="G232" s="272"/>
      <c r="H232" s="272"/>
      <c r="I232" s="272"/>
      <c r="J232" s="272"/>
      <c r="K232" s="272"/>
      <c r="L232" s="272"/>
      <c r="M232" s="272"/>
      <c r="N232" s="272"/>
      <c r="O232" s="272"/>
      <c r="P232" s="272"/>
      <c r="Q232" s="295"/>
      <c r="R232" s="272"/>
      <c r="S232" s="272"/>
      <c r="T232" s="272"/>
      <c r="U232" s="272"/>
      <c r="V232" s="272"/>
      <c r="W232" s="272"/>
      <c r="X232" s="272"/>
      <c r="Y232" s="272"/>
      <c r="Z232" s="272"/>
    </row>
    <row r="233" spans="1:26" ht="16.5" customHeight="1">
      <c r="A233" s="272"/>
      <c r="B233" s="272"/>
      <c r="C233" s="272"/>
      <c r="D233" s="272"/>
      <c r="E233" s="272"/>
      <c r="F233" s="272"/>
      <c r="G233" s="272"/>
      <c r="H233" s="272"/>
      <c r="I233" s="272"/>
      <c r="J233" s="272"/>
      <c r="K233" s="272"/>
      <c r="L233" s="272"/>
      <c r="M233" s="272"/>
      <c r="N233" s="272"/>
      <c r="O233" s="272"/>
      <c r="P233" s="272"/>
      <c r="Q233" s="295"/>
      <c r="R233" s="272"/>
      <c r="S233" s="272"/>
      <c r="T233" s="272"/>
      <c r="U233" s="272"/>
      <c r="V233" s="272"/>
      <c r="W233" s="272"/>
      <c r="X233" s="272"/>
      <c r="Y233" s="272"/>
      <c r="Z233" s="272"/>
    </row>
    <row r="234" spans="1:26" ht="16.5" customHeight="1">
      <c r="A234" s="272"/>
      <c r="B234" s="272"/>
      <c r="C234" s="272"/>
      <c r="D234" s="272"/>
      <c r="E234" s="272"/>
      <c r="F234" s="272"/>
      <c r="G234" s="272"/>
      <c r="H234" s="272"/>
      <c r="I234" s="272"/>
      <c r="J234" s="272"/>
      <c r="K234" s="272"/>
      <c r="L234" s="272"/>
      <c r="M234" s="272"/>
      <c r="N234" s="272"/>
      <c r="O234" s="272"/>
      <c r="P234" s="272"/>
      <c r="Q234" s="295"/>
      <c r="R234" s="272"/>
      <c r="S234" s="272"/>
      <c r="T234" s="272"/>
      <c r="U234" s="272"/>
      <c r="V234" s="272"/>
      <c r="W234" s="272"/>
      <c r="X234" s="272"/>
      <c r="Y234" s="272"/>
      <c r="Z234" s="272"/>
    </row>
    <row r="235" spans="1:26" ht="16.5" customHeight="1">
      <c r="A235" s="272"/>
      <c r="B235" s="272"/>
      <c r="C235" s="272"/>
      <c r="D235" s="272"/>
      <c r="E235" s="272"/>
      <c r="F235" s="272"/>
      <c r="G235" s="272"/>
      <c r="H235" s="272"/>
      <c r="I235" s="272"/>
      <c r="J235" s="272"/>
      <c r="K235" s="272"/>
      <c r="L235" s="272"/>
      <c r="M235" s="272"/>
      <c r="N235" s="272"/>
      <c r="O235" s="272"/>
      <c r="P235" s="272"/>
      <c r="Q235" s="295"/>
      <c r="R235" s="272"/>
      <c r="S235" s="272"/>
      <c r="T235" s="272"/>
      <c r="U235" s="272"/>
      <c r="V235" s="272"/>
      <c r="W235" s="272"/>
      <c r="X235" s="272"/>
      <c r="Y235" s="272"/>
      <c r="Z235" s="272"/>
    </row>
    <row r="236" spans="1:26" ht="16.5" customHeight="1">
      <c r="A236" s="272"/>
      <c r="B236" s="272"/>
      <c r="C236" s="272"/>
      <c r="D236" s="272"/>
      <c r="E236" s="272"/>
      <c r="F236" s="272"/>
      <c r="G236" s="272"/>
      <c r="H236" s="272"/>
      <c r="I236" s="272"/>
      <c r="J236" s="272"/>
      <c r="K236" s="272"/>
      <c r="L236" s="272"/>
      <c r="M236" s="272"/>
      <c r="N236" s="272"/>
      <c r="O236" s="272"/>
      <c r="P236" s="272"/>
      <c r="Q236" s="295"/>
      <c r="R236" s="272"/>
      <c r="S236" s="272"/>
      <c r="T236" s="272"/>
      <c r="U236" s="272"/>
      <c r="V236" s="272"/>
      <c r="W236" s="272"/>
      <c r="X236" s="272"/>
      <c r="Y236" s="272"/>
      <c r="Z236" s="272"/>
    </row>
    <row r="237" spans="1:26" ht="16.5" customHeight="1">
      <c r="A237" s="272"/>
      <c r="B237" s="272"/>
      <c r="C237" s="272"/>
      <c r="D237" s="272"/>
      <c r="E237" s="272"/>
      <c r="F237" s="272"/>
      <c r="G237" s="272"/>
      <c r="H237" s="272"/>
      <c r="I237" s="272"/>
      <c r="J237" s="272"/>
      <c r="K237" s="272"/>
      <c r="L237" s="272"/>
      <c r="M237" s="272"/>
      <c r="N237" s="272"/>
      <c r="O237" s="272"/>
      <c r="P237" s="272"/>
      <c r="Q237" s="295"/>
      <c r="R237" s="272"/>
      <c r="S237" s="272"/>
      <c r="T237" s="272"/>
      <c r="U237" s="272"/>
      <c r="V237" s="272"/>
      <c r="W237" s="272"/>
      <c r="X237" s="272"/>
      <c r="Y237" s="272"/>
      <c r="Z237" s="272"/>
    </row>
    <row r="238" spans="1:26" ht="16.5" customHeight="1">
      <c r="A238" s="272"/>
      <c r="B238" s="272"/>
      <c r="C238" s="272"/>
      <c r="D238" s="272"/>
      <c r="E238" s="272"/>
      <c r="F238" s="272"/>
      <c r="G238" s="272"/>
      <c r="H238" s="272"/>
      <c r="I238" s="272"/>
      <c r="J238" s="272"/>
      <c r="K238" s="272"/>
      <c r="L238" s="272"/>
      <c r="M238" s="272"/>
      <c r="N238" s="272"/>
      <c r="O238" s="272"/>
      <c r="P238" s="272"/>
      <c r="Q238" s="295"/>
      <c r="R238" s="272"/>
      <c r="S238" s="272"/>
      <c r="T238" s="272"/>
      <c r="U238" s="272"/>
      <c r="V238" s="272"/>
      <c r="W238" s="272"/>
      <c r="X238" s="272"/>
      <c r="Y238" s="272"/>
      <c r="Z238" s="272"/>
    </row>
    <row r="239" spans="1:26" ht="16.5" customHeight="1">
      <c r="A239" s="272"/>
      <c r="B239" s="272"/>
      <c r="C239" s="272"/>
      <c r="D239" s="272"/>
      <c r="E239" s="272"/>
      <c r="F239" s="272"/>
      <c r="G239" s="272"/>
      <c r="H239" s="272"/>
      <c r="I239" s="272"/>
      <c r="J239" s="272"/>
      <c r="K239" s="272"/>
      <c r="L239" s="272"/>
      <c r="M239" s="272"/>
      <c r="N239" s="272"/>
      <c r="O239" s="272"/>
      <c r="P239" s="272"/>
      <c r="Q239" s="295"/>
      <c r="R239" s="272"/>
      <c r="S239" s="272"/>
      <c r="T239" s="272"/>
      <c r="U239" s="272"/>
      <c r="V239" s="272"/>
      <c r="W239" s="272"/>
      <c r="X239" s="272"/>
      <c r="Y239" s="272"/>
      <c r="Z239" s="272"/>
    </row>
    <row r="240" spans="1:26" ht="16.5" customHeight="1">
      <c r="A240" s="272"/>
      <c r="B240" s="272"/>
      <c r="C240" s="272"/>
      <c r="D240" s="272"/>
      <c r="E240" s="272"/>
      <c r="F240" s="272"/>
      <c r="G240" s="272"/>
      <c r="H240" s="272"/>
      <c r="I240" s="272"/>
      <c r="J240" s="272"/>
      <c r="K240" s="272"/>
      <c r="L240" s="272"/>
      <c r="M240" s="272"/>
      <c r="N240" s="272"/>
      <c r="O240" s="272"/>
      <c r="P240" s="272"/>
      <c r="Q240" s="295"/>
      <c r="R240" s="272"/>
      <c r="S240" s="272"/>
      <c r="T240" s="272"/>
      <c r="U240" s="272"/>
      <c r="V240" s="272"/>
      <c r="W240" s="272"/>
      <c r="X240" s="272"/>
      <c r="Y240" s="272"/>
      <c r="Z240" s="272"/>
    </row>
    <row r="241" spans="1:26" ht="16.5" customHeight="1">
      <c r="A241" s="272"/>
      <c r="B241" s="272"/>
      <c r="C241" s="272"/>
      <c r="D241" s="272"/>
      <c r="E241" s="272"/>
      <c r="F241" s="272"/>
      <c r="G241" s="272"/>
      <c r="H241" s="272"/>
      <c r="I241" s="272"/>
      <c r="J241" s="272"/>
      <c r="K241" s="272"/>
      <c r="L241" s="272"/>
      <c r="M241" s="272"/>
      <c r="N241" s="272"/>
      <c r="O241" s="272"/>
      <c r="P241" s="272"/>
      <c r="Q241" s="295"/>
      <c r="R241" s="272"/>
      <c r="S241" s="272"/>
      <c r="T241" s="272"/>
      <c r="U241" s="272"/>
      <c r="V241" s="272"/>
      <c r="W241" s="272"/>
      <c r="X241" s="272"/>
      <c r="Y241" s="272"/>
      <c r="Z241" s="272"/>
    </row>
    <row r="242" spans="1:26" ht="16.5" customHeight="1">
      <c r="A242" s="272"/>
      <c r="B242" s="272"/>
      <c r="C242" s="272"/>
      <c r="D242" s="272"/>
      <c r="E242" s="272"/>
      <c r="F242" s="272"/>
      <c r="G242" s="272"/>
      <c r="H242" s="272"/>
      <c r="I242" s="272"/>
      <c r="J242" s="272"/>
      <c r="K242" s="272"/>
      <c r="L242" s="272"/>
      <c r="M242" s="272"/>
      <c r="N242" s="272"/>
      <c r="O242" s="272"/>
      <c r="P242" s="272"/>
      <c r="Q242" s="295"/>
      <c r="R242" s="272"/>
      <c r="S242" s="272"/>
      <c r="T242" s="272"/>
      <c r="U242" s="272"/>
      <c r="V242" s="272"/>
      <c r="W242" s="272"/>
      <c r="X242" s="272"/>
      <c r="Y242" s="272"/>
      <c r="Z242" s="272"/>
    </row>
    <row r="243" spans="1:26" ht="16.5" customHeight="1">
      <c r="A243" s="272"/>
      <c r="B243" s="272"/>
      <c r="C243" s="272"/>
      <c r="D243" s="272"/>
      <c r="E243" s="272"/>
      <c r="F243" s="272"/>
      <c r="G243" s="272"/>
      <c r="H243" s="272"/>
      <c r="I243" s="272"/>
      <c r="J243" s="272"/>
      <c r="K243" s="272"/>
      <c r="L243" s="272"/>
      <c r="M243" s="272"/>
      <c r="N243" s="272"/>
      <c r="O243" s="272"/>
      <c r="P243" s="272"/>
      <c r="Q243" s="295"/>
      <c r="R243" s="272"/>
      <c r="S243" s="272"/>
      <c r="T243" s="272"/>
      <c r="U243" s="272"/>
      <c r="V243" s="272"/>
      <c r="W243" s="272"/>
      <c r="X243" s="272"/>
      <c r="Y243" s="272"/>
      <c r="Z243" s="272"/>
    </row>
    <row r="244" spans="1:26" ht="16.5" customHeight="1">
      <c r="A244" s="272"/>
      <c r="B244" s="272"/>
      <c r="C244" s="272"/>
      <c r="D244" s="272"/>
      <c r="E244" s="272"/>
      <c r="F244" s="272"/>
      <c r="G244" s="272"/>
      <c r="H244" s="272"/>
      <c r="I244" s="272"/>
      <c r="J244" s="272"/>
      <c r="K244" s="272"/>
      <c r="L244" s="272"/>
      <c r="M244" s="272"/>
      <c r="N244" s="272"/>
      <c r="O244" s="272"/>
      <c r="P244" s="272"/>
      <c r="Q244" s="295"/>
      <c r="R244" s="272"/>
      <c r="S244" s="272"/>
      <c r="T244" s="272"/>
      <c r="U244" s="272"/>
      <c r="V244" s="272"/>
      <c r="W244" s="272"/>
      <c r="X244" s="272"/>
      <c r="Y244" s="272"/>
      <c r="Z244" s="272"/>
    </row>
    <row r="245" spans="1:26" ht="16.5" customHeight="1">
      <c r="A245" s="272"/>
      <c r="B245" s="272"/>
      <c r="C245" s="272"/>
      <c r="D245" s="272"/>
      <c r="E245" s="272"/>
      <c r="F245" s="272"/>
      <c r="G245" s="272"/>
      <c r="H245" s="272"/>
      <c r="I245" s="272"/>
      <c r="J245" s="272"/>
      <c r="K245" s="272"/>
      <c r="L245" s="272"/>
      <c r="M245" s="272"/>
      <c r="N245" s="272"/>
      <c r="O245" s="272"/>
      <c r="P245" s="272"/>
      <c r="Q245" s="295"/>
      <c r="R245" s="272"/>
      <c r="S245" s="272"/>
      <c r="T245" s="272"/>
      <c r="U245" s="272"/>
      <c r="V245" s="272"/>
      <c r="W245" s="272"/>
      <c r="X245" s="272"/>
      <c r="Y245" s="272"/>
      <c r="Z245" s="272"/>
    </row>
    <row r="246" spans="1:26" ht="16.5" customHeight="1">
      <c r="A246" s="272"/>
      <c r="B246" s="272"/>
      <c r="C246" s="272"/>
      <c r="D246" s="272"/>
      <c r="E246" s="272"/>
      <c r="F246" s="272"/>
      <c r="G246" s="272"/>
      <c r="H246" s="272"/>
      <c r="I246" s="272"/>
      <c r="J246" s="272"/>
      <c r="K246" s="272"/>
      <c r="L246" s="272"/>
      <c r="M246" s="272"/>
      <c r="N246" s="272"/>
      <c r="O246" s="272"/>
      <c r="P246" s="272"/>
      <c r="Q246" s="295"/>
      <c r="R246" s="272"/>
      <c r="S246" s="272"/>
      <c r="T246" s="272"/>
      <c r="U246" s="272"/>
      <c r="V246" s="272"/>
      <c r="W246" s="272"/>
      <c r="X246" s="272"/>
      <c r="Y246" s="272"/>
      <c r="Z246" s="272"/>
    </row>
    <row r="247" spans="1:26" ht="16.5" customHeight="1">
      <c r="A247" s="272"/>
      <c r="B247" s="272"/>
      <c r="C247" s="272"/>
      <c r="D247" s="272"/>
      <c r="E247" s="272"/>
      <c r="F247" s="272"/>
      <c r="G247" s="272"/>
      <c r="H247" s="272"/>
      <c r="I247" s="272"/>
      <c r="J247" s="272"/>
      <c r="K247" s="272"/>
      <c r="L247" s="272"/>
      <c r="M247" s="272"/>
      <c r="N247" s="272"/>
      <c r="O247" s="272"/>
      <c r="P247" s="272"/>
      <c r="Q247" s="295"/>
      <c r="R247" s="272"/>
      <c r="S247" s="272"/>
      <c r="T247" s="272"/>
      <c r="U247" s="272"/>
      <c r="V247" s="272"/>
      <c r="W247" s="272"/>
      <c r="X247" s="272"/>
      <c r="Y247" s="272"/>
      <c r="Z247" s="272"/>
    </row>
    <row r="248" spans="1:26" ht="16.5" customHeight="1">
      <c r="A248" s="272"/>
      <c r="B248" s="272"/>
      <c r="C248" s="272"/>
      <c r="D248" s="272"/>
      <c r="E248" s="272"/>
      <c r="F248" s="272"/>
      <c r="G248" s="272"/>
      <c r="H248" s="272"/>
      <c r="I248" s="272"/>
      <c r="J248" s="272"/>
      <c r="K248" s="272"/>
      <c r="L248" s="272"/>
      <c r="M248" s="272"/>
      <c r="N248" s="272"/>
      <c r="O248" s="272"/>
      <c r="P248" s="272"/>
      <c r="Q248" s="295"/>
      <c r="R248" s="272"/>
      <c r="S248" s="272"/>
      <c r="T248" s="272"/>
      <c r="U248" s="272"/>
      <c r="V248" s="272"/>
      <c r="W248" s="272"/>
      <c r="X248" s="272"/>
      <c r="Y248" s="272"/>
      <c r="Z248" s="272"/>
    </row>
    <row r="249" spans="1:26" ht="16.5" customHeight="1">
      <c r="A249" s="272"/>
      <c r="B249" s="272"/>
      <c r="C249" s="272"/>
      <c r="D249" s="272"/>
      <c r="E249" s="272"/>
      <c r="F249" s="272"/>
      <c r="G249" s="272"/>
      <c r="H249" s="272"/>
      <c r="I249" s="272"/>
      <c r="J249" s="272"/>
      <c r="K249" s="272"/>
      <c r="L249" s="272"/>
      <c r="M249" s="272"/>
      <c r="N249" s="272"/>
      <c r="O249" s="272"/>
      <c r="P249" s="272"/>
      <c r="Q249" s="295"/>
      <c r="R249" s="272"/>
      <c r="S249" s="272"/>
      <c r="T249" s="272"/>
      <c r="U249" s="272"/>
      <c r="V249" s="272"/>
      <c r="W249" s="272"/>
      <c r="X249" s="272"/>
      <c r="Y249" s="272"/>
      <c r="Z249" s="272"/>
    </row>
    <row r="250" spans="1:26" ht="16.5" customHeight="1">
      <c r="A250" s="272"/>
      <c r="B250" s="272"/>
      <c r="C250" s="272"/>
      <c r="D250" s="272"/>
      <c r="E250" s="272"/>
      <c r="F250" s="272"/>
      <c r="G250" s="272"/>
      <c r="H250" s="272"/>
      <c r="I250" s="272"/>
      <c r="J250" s="272"/>
      <c r="K250" s="272"/>
      <c r="L250" s="272"/>
      <c r="M250" s="272"/>
      <c r="N250" s="272"/>
      <c r="O250" s="272"/>
      <c r="P250" s="272"/>
      <c r="Q250" s="295"/>
      <c r="R250" s="272"/>
      <c r="S250" s="272"/>
      <c r="T250" s="272"/>
      <c r="U250" s="272"/>
      <c r="V250" s="272"/>
      <c r="W250" s="272"/>
      <c r="X250" s="272"/>
      <c r="Y250" s="272"/>
      <c r="Z250" s="272"/>
    </row>
    <row r="251" spans="1:26" ht="16.5" customHeight="1">
      <c r="A251" s="272"/>
      <c r="B251" s="272"/>
      <c r="C251" s="272"/>
      <c r="D251" s="272"/>
      <c r="E251" s="272"/>
      <c r="F251" s="272"/>
      <c r="G251" s="272"/>
      <c r="H251" s="272"/>
      <c r="I251" s="272"/>
      <c r="J251" s="272"/>
      <c r="K251" s="272"/>
      <c r="L251" s="272"/>
      <c r="M251" s="272"/>
      <c r="N251" s="272"/>
      <c r="O251" s="272"/>
      <c r="P251" s="272"/>
      <c r="Q251" s="295"/>
      <c r="R251" s="272"/>
      <c r="S251" s="272"/>
      <c r="T251" s="272"/>
      <c r="U251" s="272"/>
      <c r="V251" s="272"/>
      <c r="W251" s="272"/>
      <c r="X251" s="272"/>
      <c r="Y251" s="272"/>
      <c r="Z251" s="272"/>
    </row>
    <row r="252" spans="1:26" ht="16.5" customHeight="1">
      <c r="A252" s="272"/>
      <c r="B252" s="272"/>
      <c r="C252" s="272"/>
      <c r="D252" s="272"/>
      <c r="E252" s="272"/>
      <c r="F252" s="272"/>
      <c r="G252" s="272"/>
      <c r="H252" s="272"/>
      <c r="I252" s="272"/>
      <c r="J252" s="272"/>
      <c r="K252" s="272"/>
      <c r="L252" s="272"/>
      <c r="M252" s="272"/>
      <c r="N252" s="272"/>
      <c r="O252" s="272"/>
      <c r="P252" s="272"/>
      <c r="Q252" s="295"/>
      <c r="R252" s="272"/>
      <c r="S252" s="272"/>
      <c r="T252" s="272"/>
      <c r="U252" s="272"/>
      <c r="V252" s="272"/>
      <c r="W252" s="272"/>
      <c r="X252" s="272"/>
      <c r="Y252" s="272"/>
      <c r="Z252" s="272"/>
    </row>
    <row r="253" spans="1:26" ht="16.5" customHeight="1">
      <c r="A253" s="272"/>
      <c r="B253" s="272"/>
      <c r="C253" s="272"/>
      <c r="D253" s="272"/>
      <c r="E253" s="272"/>
      <c r="F253" s="272"/>
      <c r="G253" s="272"/>
      <c r="H253" s="272"/>
      <c r="I253" s="272"/>
      <c r="J253" s="272"/>
      <c r="K253" s="272"/>
      <c r="L253" s="272"/>
      <c r="M253" s="272"/>
      <c r="N253" s="272"/>
      <c r="O253" s="272"/>
      <c r="P253" s="272"/>
      <c r="Q253" s="295"/>
      <c r="R253" s="272"/>
      <c r="S253" s="272"/>
      <c r="T253" s="272"/>
      <c r="U253" s="272"/>
      <c r="V253" s="272"/>
      <c r="W253" s="272"/>
      <c r="X253" s="272"/>
      <c r="Y253" s="272"/>
      <c r="Z253" s="272"/>
    </row>
    <row r="254" spans="1:26" ht="16.5" customHeight="1">
      <c r="A254" s="272"/>
      <c r="B254" s="272"/>
      <c r="C254" s="272"/>
      <c r="D254" s="272"/>
      <c r="E254" s="272"/>
      <c r="F254" s="272"/>
      <c r="G254" s="272"/>
      <c r="H254" s="272"/>
      <c r="I254" s="272"/>
      <c r="J254" s="272"/>
      <c r="K254" s="272"/>
      <c r="L254" s="272"/>
      <c r="M254" s="272"/>
      <c r="N254" s="272"/>
      <c r="O254" s="272"/>
      <c r="P254" s="272"/>
      <c r="Q254" s="295"/>
      <c r="R254" s="272"/>
      <c r="S254" s="272"/>
      <c r="T254" s="272"/>
      <c r="U254" s="272"/>
      <c r="V254" s="272"/>
      <c r="W254" s="272"/>
      <c r="X254" s="272"/>
      <c r="Y254" s="272"/>
      <c r="Z254" s="272"/>
    </row>
    <row r="255" spans="1:26" ht="16.5" customHeight="1">
      <c r="A255" s="272"/>
      <c r="B255" s="272"/>
      <c r="C255" s="272"/>
      <c r="D255" s="272"/>
      <c r="E255" s="272"/>
      <c r="F255" s="272"/>
      <c r="G255" s="272"/>
      <c r="H255" s="272"/>
      <c r="I255" s="272"/>
      <c r="J255" s="272"/>
      <c r="K255" s="272"/>
      <c r="L255" s="272"/>
      <c r="M255" s="272"/>
      <c r="N255" s="272"/>
      <c r="O255" s="272"/>
      <c r="P255" s="272"/>
      <c r="Q255" s="295"/>
      <c r="R255" s="272"/>
      <c r="S255" s="272"/>
      <c r="T255" s="272"/>
      <c r="U255" s="272"/>
      <c r="V255" s="272"/>
      <c r="W255" s="272"/>
      <c r="X255" s="272"/>
      <c r="Y255" s="272"/>
      <c r="Z255" s="272"/>
    </row>
    <row r="256" spans="1:26" ht="16.5" customHeight="1">
      <c r="A256" s="272"/>
      <c r="B256" s="272"/>
      <c r="C256" s="272"/>
      <c r="D256" s="272"/>
      <c r="E256" s="272"/>
      <c r="F256" s="272"/>
      <c r="G256" s="272"/>
      <c r="H256" s="272"/>
      <c r="I256" s="272"/>
      <c r="J256" s="272"/>
      <c r="K256" s="272"/>
      <c r="L256" s="272"/>
      <c r="M256" s="272"/>
      <c r="N256" s="272"/>
      <c r="O256" s="272"/>
      <c r="P256" s="272"/>
      <c r="Q256" s="295"/>
      <c r="R256" s="272"/>
      <c r="S256" s="272"/>
      <c r="T256" s="272"/>
      <c r="U256" s="272"/>
      <c r="V256" s="272"/>
      <c r="W256" s="272"/>
      <c r="X256" s="272"/>
      <c r="Y256" s="272"/>
      <c r="Z256" s="272"/>
    </row>
    <row r="257" spans="1:26" ht="16.5" customHeight="1">
      <c r="A257" s="272"/>
      <c r="B257" s="272"/>
      <c r="C257" s="272"/>
      <c r="D257" s="272"/>
      <c r="E257" s="272"/>
      <c r="F257" s="272"/>
      <c r="G257" s="272"/>
      <c r="H257" s="272"/>
      <c r="I257" s="272"/>
      <c r="J257" s="272"/>
      <c r="K257" s="272"/>
      <c r="L257" s="272"/>
      <c r="M257" s="272"/>
      <c r="N257" s="272"/>
      <c r="O257" s="272"/>
      <c r="P257" s="272"/>
      <c r="Q257" s="295"/>
      <c r="R257" s="272"/>
      <c r="S257" s="272"/>
      <c r="T257" s="272"/>
      <c r="U257" s="272"/>
      <c r="V257" s="272"/>
      <c r="W257" s="272"/>
      <c r="X257" s="272"/>
      <c r="Y257" s="272"/>
      <c r="Z257" s="272"/>
    </row>
    <row r="258" spans="1:26" ht="16.5" customHeight="1">
      <c r="A258" s="272"/>
      <c r="B258" s="272"/>
      <c r="C258" s="272"/>
      <c r="D258" s="272"/>
      <c r="E258" s="272"/>
      <c r="F258" s="272"/>
      <c r="G258" s="272"/>
      <c r="H258" s="272"/>
      <c r="I258" s="272"/>
      <c r="J258" s="272"/>
      <c r="K258" s="272"/>
      <c r="L258" s="272"/>
      <c r="M258" s="272"/>
      <c r="N258" s="272"/>
      <c r="O258" s="272"/>
      <c r="P258" s="272"/>
      <c r="Q258" s="295"/>
      <c r="R258" s="272"/>
      <c r="S258" s="272"/>
      <c r="T258" s="272"/>
      <c r="U258" s="272"/>
      <c r="V258" s="272"/>
      <c r="W258" s="272"/>
      <c r="X258" s="272"/>
      <c r="Y258" s="272"/>
      <c r="Z258" s="272"/>
    </row>
    <row r="259" spans="1:26" ht="16.5" customHeight="1">
      <c r="A259" s="272"/>
      <c r="B259" s="272"/>
      <c r="C259" s="272"/>
      <c r="D259" s="272"/>
      <c r="E259" s="272"/>
      <c r="F259" s="272"/>
      <c r="G259" s="272"/>
      <c r="H259" s="272"/>
      <c r="I259" s="272"/>
      <c r="J259" s="272"/>
      <c r="K259" s="272"/>
      <c r="L259" s="272"/>
      <c r="M259" s="272"/>
      <c r="N259" s="272"/>
      <c r="O259" s="272"/>
      <c r="P259" s="272"/>
      <c r="Q259" s="295"/>
      <c r="R259" s="272"/>
      <c r="S259" s="272"/>
      <c r="T259" s="272"/>
      <c r="U259" s="272"/>
      <c r="V259" s="272"/>
      <c r="W259" s="272"/>
      <c r="X259" s="272"/>
      <c r="Y259" s="272"/>
      <c r="Z259" s="272"/>
    </row>
    <row r="260" spans="1:26" ht="16.5" customHeight="1">
      <c r="A260" s="272"/>
      <c r="B260" s="272"/>
      <c r="C260" s="272"/>
      <c r="D260" s="272"/>
      <c r="E260" s="272"/>
      <c r="F260" s="272"/>
      <c r="G260" s="272"/>
      <c r="H260" s="272"/>
      <c r="I260" s="272"/>
      <c r="J260" s="272"/>
      <c r="K260" s="272"/>
      <c r="L260" s="272"/>
      <c r="M260" s="272"/>
      <c r="N260" s="272"/>
      <c r="O260" s="272"/>
      <c r="P260" s="272"/>
      <c r="Q260" s="295"/>
      <c r="R260" s="272"/>
      <c r="S260" s="272"/>
      <c r="T260" s="272"/>
      <c r="U260" s="272"/>
      <c r="V260" s="272"/>
      <c r="W260" s="272"/>
      <c r="X260" s="272"/>
      <c r="Y260" s="272"/>
      <c r="Z260" s="272"/>
    </row>
    <row r="261" spans="1:26" ht="16.5" customHeight="1">
      <c r="A261" s="272"/>
      <c r="B261" s="272"/>
      <c r="C261" s="272"/>
      <c r="D261" s="272"/>
      <c r="E261" s="272"/>
      <c r="F261" s="272"/>
      <c r="G261" s="272"/>
      <c r="H261" s="272"/>
      <c r="I261" s="272"/>
      <c r="J261" s="272"/>
      <c r="K261" s="272"/>
      <c r="L261" s="272"/>
      <c r="M261" s="272"/>
      <c r="N261" s="272"/>
      <c r="O261" s="272"/>
      <c r="P261" s="272"/>
      <c r="Q261" s="295"/>
      <c r="R261" s="272"/>
      <c r="S261" s="272"/>
      <c r="T261" s="272"/>
      <c r="U261" s="272"/>
      <c r="V261" s="272"/>
      <c r="W261" s="272"/>
      <c r="X261" s="272"/>
      <c r="Y261" s="272"/>
      <c r="Z261" s="272"/>
    </row>
    <row r="262" spans="1:26" ht="16.5" customHeight="1">
      <c r="A262" s="272"/>
      <c r="B262" s="272"/>
      <c r="C262" s="272"/>
      <c r="D262" s="272"/>
      <c r="E262" s="272"/>
      <c r="F262" s="272"/>
      <c r="G262" s="272"/>
      <c r="H262" s="272"/>
      <c r="I262" s="272"/>
      <c r="J262" s="272"/>
      <c r="K262" s="272"/>
      <c r="L262" s="272"/>
      <c r="M262" s="272"/>
      <c r="N262" s="272"/>
      <c r="O262" s="272"/>
      <c r="P262" s="272"/>
      <c r="Q262" s="295"/>
      <c r="R262" s="272"/>
      <c r="S262" s="272"/>
      <c r="T262" s="272"/>
      <c r="U262" s="272"/>
      <c r="V262" s="272"/>
      <c r="W262" s="272"/>
      <c r="X262" s="272"/>
      <c r="Y262" s="272"/>
      <c r="Z262" s="272"/>
    </row>
    <row r="263" spans="1:26" ht="16.5" customHeight="1">
      <c r="A263" s="272"/>
      <c r="B263" s="272"/>
      <c r="C263" s="272"/>
      <c r="D263" s="272"/>
      <c r="E263" s="272"/>
      <c r="F263" s="272"/>
      <c r="G263" s="272"/>
      <c r="H263" s="272"/>
      <c r="I263" s="272"/>
      <c r="J263" s="272"/>
      <c r="K263" s="272"/>
      <c r="L263" s="272"/>
      <c r="M263" s="272"/>
      <c r="N263" s="272"/>
      <c r="O263" s="272"/>
      <c r="P263" s="272"/>
      <c r="Q263" s="295"/>
      <c r="R263" s="272"/>
      <c r="S263" s="272"/>
      <c r="T263" s="272"/>
      <c r="U263" s="272"/>
      <c r="V263" s="272"/>
      <c r="W263" s="272"/>
      <c r="X263" s="272"/>
      <c r="Y263" s="272"/>
      <c r="Z263" s="272"/>
    </row>
    <row r="264" spans="1:26" ht="16.5" customHeight="1">
      <c r="A264" s="272"/>
      <c r="B264" s="272"/>
      <c r="C264" s="272"/>
      <c r="D264" s="272"/>
      <c r="E264" s="272"/>
      <c r="F264" s="272"/>
      <c r="G264" s="272"/>
      <c r="H264" s="272"/>
      <c r="I264" s="272"/>
      <c r="J264" s="272"/>
      <c r="K264" s="272"/>
      <c r="L264" s="272"/>
      <c r="M264" s="272"/>
      <c r="N264" s="272"/>
      <c r="O264" s="272"/>
      <c r="P264" s="272"/>
      <c r="Q264" s="295"/>
      <c r="R264" s="272"/>
      <c r="S264" s="272"/>
      <c r="T264" s="272"/>
      <c r="U264" s="272"/>
      <c r="V264" s="272"/>
      <c r="W264" s="272"/>
      <c r="X264" s="272"/>
      <c r="Y264" s="272"/>
      <c r="Z264" s="272"/>
    </row>
    <row r="265" spans="1:26" ht="16.5" customHeight="1">
      <c r="A265" s="272"/>
      <c r="B265" s="272"/>
      <c r="C265" s="272"/>
      <c r="D265" s="272"/>
      <c r="E265" s="272"/>
      <c r="F265" s="272"/>
      <c r="G265" s="272"/>
      <c r="H265" s="272"/>
      <c r="I265" s="272"/>
      <c r="J265" s="272"/>
      <c r="K265" s="272"/>
      <c r="L265" s="272"/>
      <c r="M265" s="272"/>
      <c r="N265" s="272"/>
      <c r="O265" s="272"/>
      <c r="P265" s="272"/>
      <c r="Q265" s="295"/>
      <c r="R265" s="272"/>
      <c r="S265" s="272"/>
      <c r="T265" s="272"/>
      <c r="U265" s="272"/>
      <c r="V265" s="272"/>
      <c r="W265" s="272"/>
      <c r="X265" s="272"/>
      <c r="Y265" s="272"/>
      <c r="Z265" s="272"/>
    </row>
    <row r="266" spans="1:26" ht="16.5" customHeight="1">
      <c r="A266" s="272"/>
      <c r="B266" s="272"/>
      <c r="C266" s="272"/>
      <c r="D266" s="272"/>
      <c r="E266" s="272"/>
      <c r="F266" s="272"/>
      <c r="G266" s="272"/>
      <c r="H266" s="272"/>
      <c r="I266" s="272"/>
      <c r="J266" s="272"/>
      <c r="K266" s="272"/>
      <c r="L266" s="272"/>
      <c r="M266" s="272"/>
      <c r="N266" s="272"/>
      <c r="O266" s="272"/>
      <c r="P266" s="272"/>
      <c r="Q266" s="295"/>
      <c r="R266" s="272"/>
      <c r="S266" s="272"/>
      <c r="T266" s="272"/>
      <c r="U266" s="272"/>
      <c r="V266" s="272"/>
      <c r="W266" s="272"/>
      <c r="X266" s="272"/>
      <c r="Y266" s="272"/>
      <c r="Z266" s="272"/>
    </row>
    <row r="267" spans="1:26" ht="16.5" customHeight="1">
      <c r="A267" s="272"/>
      <c r="B267" s="272"/>
      <c r="C267" s="272"/>
      <c r="D267" s="272"/>
      <c r="E267" s="272"/>
      <c r="F267" s="272"/>
      <c r="G267" s="272"/>
      <c r="H267" s="272"/>
      <c r="I267" s="272"/>
      <c r="J267" s="272"/>
      <c r="K267" s="272"/>
      <c r="L267" s="272"/>
      <c r="M267" s="272"/>
      <c r="N267" s="272"/>
      <c r="O267" s="272"/>
      <c r="P267" s="272"/>
      <c r="Q267" s="295"/>
      <c r="R267" s="272"/>
      <c r="S267" s="272"/>
      <c r="T267" s="272"/>
      <c r="U267" s="272"/>
      <c r="V267" s="272"/>
      <c r="W267" s="272"/>
      <c r="X267" s="272"/>
      <c r="Y267" s="272"/>
      <c r="Z267" s="272"/>
    </row>
    <row r="268" spans="1:26" ht="16.5" customHeight="1">
      <c r="A268" s="272"/>
      <c r="B268" s="272"/>
      <c r="C268" s="272"/>
      <c r="D268" s="272"/>
      <c r="E268" s="272"/>
      <c r="F268" s="272"/>
      <c r="G268" s="272"/>
      <c r="H268" s="272"/>
      <c r="I268" s="272"/>
      <c r="J268" s="272"/>
      <c r="K268" s="272"/>
      <c r="L268" s="272"/>
      <c r="M268" s="272"/>
      <c r="N268" s="272"/>
      <c r="O268" s="272"/>
      <c r="P268" s="272"/>
      <c r="Q268" s="295"/>
      <c r="R268" s="272"/>
      <c r="S268" s="272"/>
      <c r="T268" s="272"/>
      <c r="U268" s="272"/>
      <c r="V268" s="272"/>
      <c r="W268" s="272"/>
      <c r="X268" s="272"/>
      <c r="Y268" s="272"/>
      <c r="Z268" s="272"/>
    </row>
    <row r="269" spans="1:26" ht="16.5" customHeight="1">
      <c r="A269" s="272"/>
      <c r="B269" s="272"/>
      <c r="C269" s="272"/>
      <c r="D269" s="272"/>
      <c r="E269" s="272"/>
      <c r="F269" s="272"/>
      <c r="G269" s="272"/>
      <c r="H269" s="272"/>
      <c r="I269" s="272"/>
      <c r="J269" s="272"/>
      <c r="K269" s="272"/>
      <c r="L269" s="272"/>
      <c r="M269" s="272"/>
      <c r="N269" s="272"/>
      <c r="O269" s="272"/>
      <c r="P269" s="272"/>
      <c r="Q269" s="295"/>
      <c r="R269" s="272"/>
      <c r="S269" s="272"/>
      <c r="T269" s="272"/>
      <c r="U269" s="272"/>
      <c r="V269" s="272"/>
      <c r="W269" s="272"/>
      <c r="X269" s="272"/>
      <c r="Y269" s="272"/>
      <c r="Z269" s="272"/>
    </row>
    <row r="270" spans="1:26" ht="16.5" customHeight="1">
      <c r="A270" s="272"/>
      <c r="B270" s="272"/>
      <c r="C270" s="272"/>
      <c r="D270" s="272"/>
      <c r="E270" s="272"/>
      <c r="F270" s="272"/>
      <c r="G270" s="272"/>
      <c r="H270" s="272"/>
      <c r="I270" s="272"/>
      <c r="J270" s="272"/>
      <c r="K270" s="272"/>
      <c r="L270" s="272"/>
      <c r="M270" s="272"/>
      <c r="N270" s="272"/>
      <c r="O270" s="272"/>
      <c r="P270" s="272"/>
      <c r="Q270" s="295"/>
      <c r="R270" s="272"/>
      <c r="S270" s="272"/>
      <c r="T270" s="272"/>
      <c r="U270" s="272"/>
      <c r="V270" s="272"/>
      <c r="W270" s="272"/>
      <c r="X270" s="272"/>
      <c r="Y270" s="272"/>
      <c r="Z270" s="272"/>
    </row>
    <row r="271" spans="1:26" ht="16.5" customHeight="1">
      <c r="A271" s="272"/>
      <c r="B271" s="272"/>
      <c r="C271" s="272"/>
      <c r="D271" s="272"/>
      <c r="E271" s="272"/>
      <c r="F271" s="272"/>
      <c r="G271" s="272"/>
      <c r="H271" s="272"/>
      <c r="I271" s="272"/>
      <c r="J271" s="272"/>
      <c r="K271" s="272"/>
      <c r="L271" s="272"/>
      <c r="M271" s="272"/>
      <c r="N271" s="272"/>
      <c r="O271" s="272"/>
      <c r="P271" s="272"/>
      <c r="Q271" s="295"/>
      <c r="R271" s="272"/>
      <c r="S271" s="272"/>
      <c r="T271" s="272"/>
      <c r="U271" s="272"/>
      <c r="V271" s="272"/>
      <c r="W271" s="272"/>
      <c r="X271" s="272"/>
      <c r="Y271" s="272"/>
      <c r="Z271" s="272"/>
    </row>
    <row r="272" spans="1:26" ht="16.5" customHeight="1">
      <c r="A272" s="272"/>
      <c r="B272" s="272"/>
      <c r="C272" s="272"/>
      <c r="D272" s="272"/>
      <c r="E272" s="272"/>
      <c r="F272" s="272"/>
      <c r="G272" s="272"/>
      <c r="H272" s="272"/>
      <c r="I272" s="272"/>
      <c r="J272" s="272"/>
      <c r="K272" s="272"/>
      <c r="L272" s="272"/>
      <c r="M272" s="272"/>
      <c r="N272" s="272"/>
      <c r="O272" s="272"/>
      <c r="P272" s="272"/>
      <c r="Q272" s="295"/>
      <c r="R272" s="272"/>
      <c r="S272" s="272"/>
      <c r="T272" s="272"/>
      <c r="U272" s="272"/>
      <c r="V272" s="272"/>
      <c r="W272" s="272"/>
      <c r="X272" s="272"/>
      <c r="Y272" s="272"/>
      <c r="Z272" s="272"/>
    </row>
    <row r="273" spans="1:26" ht="16.5" customHeight="1">
      <c r="A273" s="272"/>
      <c r="B273" s="272"/>
      <c r="C273" s="272"/>
      <c r="D273" s="272"/>
      <c r="E273" s="272"/>
      <c r="F273" s="272"/>
      <c r="G273" s="272"/>
      <c r="H273" s="272"/>
      <c r="I273" s="272"/>
      <c r="J273" s="272"/>
      <c r="K273" s="272"/>
      <c r="L273" s="272"/>
      <c r="M273" s="272"/>
      <c r="N273" s="272"/>
      <c r="O273" s="272"/>
      <c r="P273" s="272"/>
      <c r="Q273" s="295"/>
      <c r="R273" s="272"/>
      <c r="S273" s="272"/>
      <c r="T273" s="272"/>
      <c r="U273" s="272"/>
      <c r="V273" s="272"/>
      <c r="W273" s="272"/>
      <c r="X273" s="272"/>
      <c r="Y273" s="272"/>
      <c r="Z273" s="272"/>
    </row>
    <row r="274" spans="1:26" ht="16.5" customHeight="1">
      <c r="A274" s="272"/>
      <c r="B274" s="272"/>
      <c r="C274" s="272"/>
      <c r="D274" s="272"/>
      <c r="E274" s="272"/>
      <c r="F274" s="272"/>
      <c r="G274" s="272"/>
      <c r="H274" s="272"/>
      <c r="I274" s="272"/>
      <c r="J274" s="272"/>
      <c r="K274" s="272"/>
      <c r="L274" s="272"/>
      <c r="M274" s="272"/>
      <c r="N274" s="272"/>
      <c r="O274" s="272"/>
      <c r="P274" s="272"/>
      <c r="Q274" s="295"/>
      <c r="R274" s="272"/>
      <c r="S274" s="272"/>
      <c r="T274" s="272"/>
      <c r="U274" s="272"/>
      <c r="V274" s="272"/>
      <c r="W274" s="272"/>
      <c r="X274" s="272"/>
      <c r="Y274" s="272"/>
      <c r="Z274" s="272"/>
    </row>
    <row r="275" spans="1:26" ht="16.5" customHeight="1">
      <c r="A275" s="272"/>
      <c r="B275" s="272"/>
      <c r="C275" s="272"/>
      <c r="D275" s="272"/>
      <c r="E275" s="272"/>
      <c r="F275" s="272"/>
      <c r="G275" s="272"/>
      <c r="H275" s="272"/>
      <c r="I275" s="272"/>
      <c r="J275" s="272"/>
      <c r="K275" s="272"/>
      <c r="L275" s="272"/>
      <c r="M275" s="272"/>
      <c r="N275" s="272"/>
      <c r="O275" s="272"/>
      <c r="P275" s="272"/>
      <c r="Q275" s="295"/>
      <c r="R275" s="272"/>
      <c r="S275" s="272"/>
      <c r="T275" s="272"/>
      <c r="U275" s="272"/>
      <c r="V275" s="272"/>
      <c r="W275" s="272"/>
      <c r="X275" s="272"/>
      <c r="Y275" s="272"/>
      <c r="Z275" s="272"/>
    </row>
    <row r="276" spans="1:26" ht="16.5" customHeight="1">
      <c r="A276" s="272"/>
      <c r="B276" s="272"/>
      <c r="C276" s="272"/>
      <c r="D276" s="272"/>
      <c r="E276" s="272"/>
      <c r="F276" s="272"/>
      <c r="G276" s="272"/>
      <c r="H276" s="272"/>
      <c r="I276" s="272"/>
      <c r="J276" s="272"/>
      <c r="K276" s="272"/>
      <c r="L276" s="272"/>
      <c r="M276" s="272"/>
      <c r="N276" s="272"/>
      <c r="O276" s="272"/>
      <c r="P276" s="272"/>
      <c r="Q276" s="295"/>
      <c r="R276" s="272"/>
      <c r="S276" s="272"/>
      <c r="T276" s="272"/>
      <c r="U276" s="272"/>
      <c r="V276" s="272"/>
      <c r="W276" s="272"/>
      <c r="X276" s="272"/>
      <c r="Y276" s="272"/>
      <c r="Z276" s="272"/>
    </row>
    <row r="277" spans="1:26" ht="16.5" customHeight="1">
      <c r="A277" s="272"/>
      <c r="B277" s="272"/>
      <c r="C277" s="272"/>
      <c r="D277" s="272"/>
      <c r="E277" s="272"/>
      <c r="F277" s="272"/>
      <c r="G277" s="272"/>
      <c r="H277" s="272"/>
      <c r="I277" s="272"/>
      <c r="J277" s="272"/>
      <c r="K277" s="272"/>
      <c r="L277" s="272"/>
      <c r="M277" s="272"/>
      <c r="N277" s="272"/>
      <c r="O277" s="272"/>
      <c r="P277" s="272"/>
      <c r="Q277" s="295"/>
      <c r="R277" s="272"/>
      <c r="S277" s="272"/>
      <c r="T277" s="272"/>
      <c r="U277" s="272"/>
      <c r="V277" s="272"/>
      <c r="W277" s="272"/>
      <c r="X277" s="272"/>
      <c r="Y277" s="272"/>
      <c r="Z277" s="272"/>
    </row>
    <row r="278" spans="1:26" ht="16.5" customHeight="1">
      <c r="A278" s="272"/>
      <c r="B278" s="272"/>
      <c r="C278" s="272"/>
      <c r="D278" s="272"/>
      <c r="E278" s="272"/>
      <c r="F278" s="272"/>
      <c r="G278" s="272"/>
      <c r="H278" s="272"/>
      <c r="I278" s="272"/>
      <c r="J278" s="272"/>
      <c r="K278" s="272"/>
      <c r="L278" s="272"/>
      <c r="M278" s="272"/>
      <c r="N278" s="272"/>
      <c r="O278" s="272"/>
      <c r="P278" s="272"/>
      <c r="Q278" s="295"/>
      <c r="R278" s="272"/>
      <c r="S278" s="272"/>
      <c r="T278" s="272"/>
      <c r="U278" s="272"/>
      <c r="V278" s="272"/>
      <c r="W278" s="272"/>
      <c r="X278" s="272"/>
      <c r="Y278" s="272"/>
      <c r="Z278" s="272"/>
    </row>
    <row r="279" spans="1:26" ht="16.5" customHeight="1">
      <c r="A279" s="272"/>
      <c r="B279" s="272"/>
      <c r="C279" s="272"/>
      <c r="D279" s="272"/>
      <c r="E279" s="272"/>
      <c r="F279" s="272"/>
      <c r="G279" s="272"/>
      <c r="H279" s="272"/>
      <c r="I279" s="272"/>
      <c r="J279" s="272"/>
      <c r="K279" s="272"/>
      <c r="L279" s="272"/>
      <c r="M279" s="272"/>
      <c r="N279" s="272"/>
      <c r="O279" s="272"/>
      <c r="P279" s="272"/>
      <c r="Q279" s="295"/>
      <c r="R279" s="272"/>
      <c r="S279" s="272"/>
      <c r="T279" s="272"/>
      <c r="U279" s="272"/>
      <c r="V279" s="272"/>
      <c r="W279" s="272"/>
      <c r="X279" s="272"/>
      <c r="Y279" s="272"/>
      <c r="Z279" s="272"/>
    </row>
    <row r="280" spans="1:26" ht="16.5" customHeight="1">
      <c r="A280" s="272"/>
      <c r="B280" s="272"/>
      <c r="C280" s="272"/>
      <c r="D280" s="272"/>
      <c r="E280" s="272"/>
      <c r="F280" s="272"/>
      <c r="G280" s="272"/>
      <c r="H280" s="272"/>
      <c r="I280" s="272"/>
      <c r="J280" s="272"/>
      <c r="K280" s="272"/>
      <c r="L280" s="272"/>
      <c r="M280" s="272"/>
      <c r="N280" s="272"/>
      <c r="O280" s="272"/>
      <c r="P280" s="272"/>
      <c r="Q280" s="295"/>
      <c r="R280" s="272"/>
      <c r="S280" s="272"/>
      <c r="T280" s="272"/>
      <c r="U280" s="272"/>
      <c r="V280" s="272"/>
      <c r="W280" s="272"/>
      <c r="X280" s="272"/>
      <c r="Y280" s="272"/>
      <c r="Z280" s="272"/>
    </row>
    <row r="281" spans="1:26" ht="16.5" customHeight="1">
      <c r="A281" s="272"/>
      <c r="B281" s="272"/>
      <c r="C281" s="272"/>
      <c r="D281" s="272"/>
      <c r="E281" s="272"/>
      <c r="F281" s="272"/>
      <c r="G281" s="272"/>
      <c r="H281" s="272"/>
      <c r="I281" s="272"/>
      <c r="J281" s="272"/>
      <c r="K281" s="272"/>
      <c r="L281" s="272"/>
      <c r="M281" s="272"/>
      <c r="N281" s="272"/>
      <c r="O281" s="272"/>
      <c r="P281" s="272"/>
      <c r="Q281" s="295"/>
      <c r="R281" s="272"/>
      <c r="S281" s="272"/>
      <c r="T281" s="272"/>
      <c r="U281" s="272"/>
      <c r="V281" s="272"/>
      <c r="W281" s="272"/>
      <c r="X281" s="272"/>
      <c r="Y281" s="272"/>
      <c r="Z281" s="272"/>
    </row>
    <row r="282" spans="1:26" ht="16.5" customHeight="1">
      <c r="A282" s="272"/>
      <c r="B282" s="272"/>
      <c r="C282" s="272"/>
      <c r="D282" s="272"/>
      <c r="E282" s="272"/>
      <c r="F282" s="272"/>
      <c r="G282" s="272"/>
      <c r="H282" s="272"/>
      <c r="I282" s="272"/>
      <c r="J282" s="272"/>
      <c r="K282" s="272"/>
      <c r="L282" s="272"/>
      <c r="M282" s="272"/>
      <c r="N282" s="272"/>
      <c r="O282" s="272"/>
      <c r="P282" s="272"/>
      <c r="Q282" s="295"/>
      <c r="R282" s="272"/>
      <c r="S282" s="272"/>
      <c r="T282" s="272"/>
      <c r="U282" s="272"/>
      <c r="V282" s="272"/>
      <c r="W282" s="272"/>
      <c r="X282" s="272"/>
      <c r="Y282" s="272"/>
      <c r="Z282" s="272"/>
    </row>
    <row r="283" spans="1:26" ht="16.5" customHeight="1">
      <c r="A283" s="272"/>
      <c r="B283" s="272"/>
      <c r="C283" s="272"/>
      <c r="D283" s="272"/>
      <c r="E283" s="272"/>
      <c r="F283" s="272"/>
      <c r="G283" s="272"/>
      <c r="H283" s="272"/>
      <c r="I283" s="272"/>
      <c r="J283" s="272"/>
      <c r="K283" s="272"/>
      <c r="L283" s="272"/>
      <c r="M283" s="272"/>
      <c r="N283" s="272"/>
      <c r="O283" s="272"/>
      <c r="P283" s="272"/>
      <c r="Q283" s="295"/>
      <c r="R283" s="272"/>
      <c r="S283" s="272"/>
      <c r="T283" s="272"/>
      <c r="U283" s="272"/>
      <c r="V283" s="272"/>
      <c r="W283" s="272"/>
      <c r="X283" s="272"/>
      <c r="Y283" s="272"/>
      <c r="Z283" s="272"/>
    </row>
    <row r="284" spans="1:26" ht="16.5" customHeight="1">
      <c r="A284" s="272"/>
      <c r="B284" s="272"/>
      <c r="C284" s="272"/>
      <c r="D284" s="272"/>
      <c r="E284" s="272"/>
      <c r="F284" s="272"/>
      <c r="G284" s="272"/>
      <c r="H284" s="272"/>
      <c r="I284" s="272"/>
      <c r="J284" s="272"/>
      <c r="K284" s="272"/>
      <c r="L284" s="272"/>
      <c r="M284" s="272"/>
      <c r="N284" s="272"/>
      <c r="O284" s="272"/>
      <c r="P284" s="272"/>
      <c r="Q284" s="295"/>
      <c r="R284" s="272"/>
      <c r="S284" s="272"/>
      <c r="T284" s="272"/>
      <c r="U284" s="272"/>
      <c r="V284" s="272"/>
      <c r="W284" s="272"/>
      <c r="X284" s="272"/>
      <c r="Y284" s="272"/>
      <c r="Z284" s="272"/>
    </row>
    <row r="285" spans="1:26" ht="16.5" customHeight="1">
      <c r="A285" s="272"/>
      <c r="B285" s="272"/>
      <c r="C285" s="272"/>
      <c r="D285" s="272"/>
      <c r="E285" s="272"/>
      <c r="F285" s="272"/>
      <c r="G285" s="272"/>
      <c r="H285" s="272"/>
      <c r="I285" s="272"/>
      <c r="J285" s="272"/>
      <c r="K285" s="272"/>
      <c r="L285" s="272"/>
      <c r="M285" s="272"/>
      <c r="N285" s="272"/>
      <c r="O285" s="272"/>
      <c r="P285" s="272"/>
      <c r="Q285" s="295"/>
      <c r="R285" s="272"/>
      <c r="S285" s="272"/>
      <c r="T285" s="272"/>
      <c r="U285" s="272"/>
      <c r="V285" s="272"/>
      <c r="W285" s="272"/>
      <c r="X285" s="272"/>
      <c r="Y285" s="272"/>
      <c r="Z285" s="272"/>
    </row>
    <row r="286" spans="1:26" ht="16.5" customHeight="1">
      <c r="A286" s="272"/>
      <c r="B286" s="272"/>
      <c r="C286" s="272"/>
      <c r="D286" s="272"/>
      <c r="E286" s="272"/>
      <c r="F286" s="272"/>
      <c r="G286" s="272"/>
      <c r="H286" s="272"/>
      <c r="I286" s="272"/>
      <c r="J286" s="272"/>
      <c r="K286" s="272"/>
      <c r="L286" s="272"/>
      <c r="M286" s="272"/>
      <c r="N286" s="272"/>
      <c r="O286" s="272"/>
      <c r="P286" s="272"/>
      <c r="Q286" s="295"/>
      <c r="R286" s="272"/>
      <c r="S286" s="272"/>
      <c r="T286" s="272"/>
      <c r="U286" s="272"/>
      <c r="V286" s="272"/>
      <c r="W286" s="272"/>
      <c r="X286" s="272"/>
      <c r="Y286" s="272"/>
      <c r="Z286" s="272"/>
    </row>
    <row r="287" spans="1:26" ht="16.5" customHeight="1">
      <c r="A287" s="272"/>
      <c r="B287" s="272"/>
      <c r="C287" s="272"/>
      <c r="D287" s="272"/>
      <c r="E287" s="272"/>
      <c r="F287" s="272"/>
      <c r="G287" s="272"/>
      <c r="H287" s="272"/>
      <c r="I287" s="272"/>
      <c r="J287" s="272"/>
      <c r="K287" s="272"/>
      <c r="L287" s="272"/>
      <c r="M287" s="272"/>
      <c r="N287" s="272"/>
      <c r="O287" s="272"/>
      <c r="P287" s="272"/>
      <c r="Q287" s="295"/>
      <c r="R287" s="272"/>
      <c r="S287" s="272"/>
      <c r="T287" s="272"/>
      <c r="U287" s="272"/>
      <c r="V287" s="272"/>
      <c r="W287" s="272"/>
      <c r="X287" s="272"/>
      <c r="Y287" s="272"/>
      <c r="Z287" s="272"/>
    </row>
    <row r="288" spans="1:26" ht="16.5" customHeight="1">
      <c r="A288" s="272"/>
      <c r="B288" s="272"/>
      <c r="C288" s="272"/>
      <c r="D288" s="272"/>
      <c r="E288" s="272"/>
      <c r="F288" s="272"/>
      <c r="G288" s="272"/>
      <c r="H288" s="272"/>
      <c r="I288" s="272"/>
      <c r="J288" s="272"/>
      <c r="K288" s="272"/>
      <c r="L288" s="272"/>
      <c r="M288" s="272"/>
      <c r="N288" s="272"/>
      <c r="O288" s="272"/>
      <c r="P288" s="272"/>
      <c r="Q288" s="295"/>
      <c r="R288" s="272"/>
      <c r="S288" s="272"/>
      <c r="T288" s="272"/>
      <c r="U288" s="272"/>
      <c r="V288" s="272"/>
      <c r="W288" s="272"/>
      <c r="X288" s="272"/>
      <c r="Y288" s="272"/>
      <c r="Z288" s="272"/>
    </row>
    <row r="289" spans="1:26" ht="16.5" customHeight="1">
      <c r="A289" s="272"/>
      <c r="B289" s="272"/>
      <c r="C289" s="272"/>
      <c r="D289" s="272"/>
      <c r="E289" s="272"/>
      <c r="F289" s="272"/>
      <c r="G289" s="272"/>
      <c r="H289" s="272"/>
      <c r="I289" s="272"/>
      <c r="J289" s="272"/>
      <c r="K289" s="272"/>
      <c r="L289" s="272"/>
      <c r="M289" s="272"/>
      <c r="N289" s="272"/>
      <c r="O289" s="272"/>
      <c r="P289" s="272"/>
      <c r="Q289" s="295"/>
      <c r="R289" s="272"/>
      <c r="S289" s="272"/>
      <c r="T289" s="272"/>
      <c r="U289" s="272"/>
      <c r="V289" s="272"/>
      <c r="W289" s="272"/>
      <c r="X289" s="272"/>
      <c r="Y289" s="272"/>
      <c r="Z289" s="272"/>
    </row>
    <row r="290" spans="1:26" ht="16.5" customHeight="1">
      <c r="A290" s="272"/>
      <c r="B290" s="272"/>
      <c r="C290" s="272"/>
      <c r="D290" s="272"/>
      <c r="E290" s="272"/>
      <c r="F290" s="272"/>
      <c r="G290" s="272"/>
      <c r="H290" s="272"/>
      <c r="I290" s="272"/>
      <c r="J290" s="272"/>
      <c r="K290" s="272"/>
      <c r="L290" s="272"/>
      <c r="M290" s="272"/>
      <c r="N290" s="272"/>
      <c r="O290" s="272"/>
      <c r="P290" s="272"/>
      <c r="Q290" s="295"/>
      <c r="R290" s="272"/>
      <c r="S290" s="272"/>
      <c r="T290" s="272"/>
      <c r="U290" s="272"/>
      <c r="V290" s="272"/>
      <c r="W290" s="272"/>
      <c r="X290" s="272"/>
      <c r="Y290" s="272"/>
      <c r="Z290" s="272"/>
    </row>
    <row r="291" spans="1:26" ht="16.5" customHeight="1">
      <c r="A291" s="272"/>
      <c r="B291" s="272"/>
      <c r="C291" s="272"/>
      <c r="D291" s="272"/>
      <c r="E291" s="272"/>
      <c r="F291" s="272"/>
      <c r="G291" s="272"/>
      <c r="H291" s="272"/>
      <c r="I291" s="272"/>
      <c r="J291" s="272"/>
      <c r="K291" s="272"/>
      <c r="L291" s="272"/>
      <c r="M291" s="272"/>
      <c r="N291" s="272"/>
      <c r="O291" s="272"/>
      <c r="P291" s="272"/>
      <c r="Q291" s="295"/>
      <c r="R291" s="272"/>
      <c r="S291" s="272"/>
      <c r="T291" s="272"/>
      <c r="U291" s="272"/>
      <c r="V291" s="272"/>
      <c r="W291" s="272"/>
      <c r="X291" s="272"/>
      <c r="Y291" s="272"/>
      <c r="Z291" s="272"/>
    </row>
    <row r="292" spans="1:26" ht="16.5" customHeight="1">
      <c r="A292" s="272"/>
      <c r="B292" s="272"/>
      <c r="C292" s="272"/>
      <c r="D292" s="272"/>
      <c r="E292" s="272"/>
      <c r="F292" s="272"/>
      <c r="G292" s="272"/>
      <c r="H292" s="272"/>
      <c r="I292" s="272"/>
      <c r="J292" s="272"/>
      <c r="K292" s="272"/>
      <c r="L292" s="272"/>
      <c r="M292" s="272"/>
      <c r="N292" s="272"/>
      <c r="O292" s="272"/>
      <c r="P292" s="272"/>
      <c r="Q292" s="295"/>
      <c r="R292" s="272"/>
      <c r="S292" s="272"/>
      <c r="T292" s="272"/>
      <c r="U292" s="272"/>
      <c r="V292" s="272"/>
      <c r="W292" s="272"/>
      <c r="X292" s="272"/>
      <c r="Y292" s="272"/>
      <c r="Z292" s="272"/>
    </row>
    <row r="293" spans="1:26" ht="16.5" customHeight="1">
      <c r="A293" s="272"/>
      <c r="B293" s="272"/>
      <c r="C293" s="272"/>
      <c r="D293" s="272"/>
      <c r="E293" s="272"/>
      <c r="F293" s="272"/>
      <c r="G293" s="272"/>
      <c r="H293" s="272"/>
      <c r="I293" s="272"/>
      <c r="J293" s="272"/>
      <c r="K293" s="272"/>
      <c r="L293" s="272"/>
      <c r="M293" s="272"/>
      <c r="N293" s="272"/>
      <c r="O293" s="272"/>
      <c r="P293" s="272"/>
      <c r="Q293" s="295"/>
      <c r="R293" s="272"/>
      <c r="S293" s="272"/>
      <c r="T293" s="272"/>
      <c r="U293" s="272"/>
      <c r="V293" s="272"/>
      <c r="W293" s="272"/>
      <c r="X293" s="272"/>
      <c r="Y293" s="272"/>
      <c r="Z293" s="272"/>
    </row>
    <row r="294" spans="1:26" ht="16.5" customHeight="1">
      <c r="A294" s="272"/>
      <c r="B294" s="272"/>
      <c r="C294" s="272"/>
      <c r="D294" s="272"/>
      <c r="E294" s="272"/>
      <c r="F294" s="272"/>
      <c r="G294" s="272"/>
      <c r="H294" s="272"/>
      <c r="I294" s="272"/>
      <c r="J294" s="272"/>
      <c r="K294" s="272"/>
      <c r="L294" s="272"/>
      <c r="M294" s="272"/>
      <c r="N294" s="272"/>
      <c r="O294" s="272"/>
      <c r="P294" s="272"/>
      <c r="Q294" s="295"/>
      <c r="R294" s="272"/>
      <c r="S294" s="272"/>
      <c r="T294" s="272"/>
      <c r="U294" s="272"/>
      <c r="V294" s="272"/>
      <c r="W294" s="272"/>
      <c r="X294" s="272"/>
      <c r="Y294" s="272"/>
      <c r="Z294" s="272"/>
    </row>
    <row r="295" spans="1:26" ht="16.5" customHeight="1">
      <c r="A295" s="272"/>
      <c r="B295" s="272"/>
      <c r="C295" s="272"/>
      <c r="D295" s="272"/>
      <c r="E295" s="272"/>
      <c r="F295" s="272"/>
      <c r="G295" s="272"/>
      <c r="H295" s="272"/>
      <c r="I295" s="272"/>
      <c r="J295" s="272"/>
      <c r="K295" s="272"/>
      <c r="L295" s="272"/>
      <c r="M295" s="272"/>
      <c r="N295" s="272"/>
      <c r="O295" s="272"/>
      <c r="P295" s="272"/>
      <c r="Q295" s="295"/>
      <c r="R295" s="272"/>
      <c r="S295" s="272"/>
      <c r="T295" s="272"/>
      <c r="U295" s="272"/>
      <c r="V295" s="272"/>
      <c r="W295" s="272"/>
      <c r="X295" s="272"/>
      <c r="Y295" s="272"/>
      <c r="Z295" s="272"/>
    </row>
    <row r="296" spans="1:26" ht="16.5" customHeight="1">
      <c r="A296" s="272"/>
      <c r="B296" s="272"/>
      <c r="C296" s="272"/>
      <c r="D296" s="272"/>
      <c r="E296" s="272"/>
      <c r="F296" s="272"/>
      <c r="G296" s="272"/>
      <c r="H296" s="272"/>
      <c r="I296" s="272"/>
      <c r="J296" s="272"/>
      <c r="K296" s="272"/>
      <c r="L296" s="272"/>
      <c r="M296" s="272"/>
      <c r="N296" s="272"/>
      <c r="O296" s="272"/>
      <c r="P296" s="272"/>
      <c r="Q296" s="295"/>
      <c r="R296" s="272"/>
      <c r="S296" s="272"/>
      <c r="T296" s="272"/>
      <c r="U296" s="272"/>
      <c r="V296" s="272"/>
      <c r="W296" s="272"/>
      <c r="X296" s="272"/>
      <c r="Y296" s="272"/>
      <c r="Z296" s="272"/>
    </row>
    <row r="297" spans="1:26" ht="16.5" customHeight="1">
      <c r="A297" s="272"/>
      <c r="B297" s="272"/>
      <c r="C297" s="272"/>
      <c r="D297" s="272"/>
      <c r="E297" s="272"/>
      <c r="F297" s="272"/>
      <c r="G297" s="272"/>
      <c r="H297" s="272"/>
      <c r="I297" s="272"/>
      <c r="J297" s="272"/>
      <c r="K297" s="272"/>
      <c r="L297" s="272"/>
      <c r="M297" s="272"/>
      <c r="N297" s="272"/>
      <c r="O297" s="272"/>
      <c r="P297" s="272"/>
      <c r="Q297" s="295"/>
      <c r="R297" s="272"/>
      <c r="S297" s="272"/>
      <c r="T297" s="272"/>
      <c r="U297" s="272"/>
      <c r="V297" s="272"/>
      <c r="W297" s="272"/>
      <c r="X297" s="272"/>
      <c r="Y297" s="272"/>
      <c r="Z297" s="272"/>
    </row>
    <row r="298" spans="1:26" ht="16.5" customHeight="1">
      <c r="A298" s="272"/>
      <c r="B298" s="272"/>
      <c r="C298" s="272"/>
      <c r="D298" s="272"/>
      <c r="E298" s="272"/>
      <c r="F298" s="272"/>
      <c r="G298" s="272"/>
      <c r="H298" s="272"/>
      <c r="I298" s="272"/>
      <c r="J298" s="272"/>
      <c r="K298" s="272"/>
      <c r="L298" s="272"/>
      <c r="M298" s="272"/>
      <c r="N298" s="272"/>
      <c r="O298" s="272"/>
      <c r="P298" s="272"/>
      <c r="Q298" s="295"/>
      <c r="R298" s="272"/>
      <c r="S298" s="272"/>
      <c r="T298" s="272"/>
      <c r="U298" s="272"/>
      <c r="V298" s="272"/>
      <c r="W298" s="272"/>
      <c r="X298" s="272"/>
      <c r="Y298" s="272"/>
      <c r="Z298" s="272"/>
    </row>
    <row r="299" spans="1:26" ht="16.5" customHeight="1">
      <c r="A299" s="272"/>
      <c r="B299" s="272"/>
      <c r="C299" s="272"/>
      <c r="D299" s="272"/>
      <c r="E299" s="272"/>
      <c r="F299" s="272"/>
      <c r="G299" s="272"/>
      <c r="H299" s="272"/>
      <c r="I299" s="272"/>
      <c r="J299" s="272"/>
      <c r="K299" s="272"/>
      <c r="L299" s="272"/>
      <c r="M299" s="272"/>
      <c r="N299" s="272"/>
      <c r="O299" s="272"/>
      <c r="P299" s="272"/>
      <c r="Q299" s="295"/>
      <c r="R299" s="272"/>
      <c r="S299" s="272"/>
      <c r="T299" s="272"/>
      <c r="U299" s="272"/>
      <c r="V299" s="272"/>
      <c r="W299" s="272"/>
      <c r="X299" s="272"/>
      <c r="Y299" s="272"/>
      <c r="Z299" s="272"/>
    </row>
    <row r="300" spans="1:26" ht="16.5" customHeight="1">
      <c r="A300" s="272"/>
      <c r="B300" s="272"/>
      <c r="C300" s="272"/>
      <c r="D300" s="272"/>
      <c r="E300" s="272"/>
      <c r="F300" s="272"/>
      <c r="G300" s="272"/>
      <c r="H300" s="272"/>
      <c r="I300" s="272"/>
      <c r="J300" s="272"/>
      <c r="K300" s="272"/>
      <c r="L300" s="272"/>
      <c r="M300" s="272"/>
      <c r="N300" s="272"/>
      <c r="O300" s="272"/>
      <c r="P300" s="272"/>
      <c r="Q300" s="295"/>
      <c r="R300" s="272"/>
      <c r="S300" s="272"/>
      <c r="T300" s="272"/>
      <c r="U300" s="272"/>
      <c r="V300" s="272"/>
      <c r="W300" s="272"/>
      <c r="X300" s="272"/>
      <c r="Y300" s="272"/>
      <c r="Z300" s="272"/>
    </row>
    <row r="301" spans="1:26" ht="16.5" customHeight="1">
      <c r="A301" s="272"/>
      <c r="B301" s="272"/>
      <c r="C301" s="272"/>
      <c r="D301" s="272"/>
      <c r="E301" s="272"/>
      <c r="F301" s="272"/>
      <c r="G301" s="272"/>
      <c r="H301" s="272"/>
      <c r="I301" s="272"/>
      <c r="J301" s="272"/>
      <c r="K301" s="272"/>
      <c r="L301" s="272"/>
      <c r="M301" s="272"/>
      <c r="N301" s="272"/>
      <c r="O301" s="272"/>
      <c r="P301" s="272"/>
      <c r="Q301" s="295"/>
      <c r="R301" s="272"/>
      <c r="S301" s="272"/>
      <c r="T301" s="272"/>
      <c r="U301" s="272"/>
      <c r="V301" s="272"/>
      <c r="W301" s="272"/>
      <c r="X301" s="272"/>
      <c r="Y301" s="272"/>
      <c r="Z301" s="272"/>
    </row>
    <row r="302" spans="1:26" ht="16.5" customHeight="1">
      <c r="A302" s="272"/>
      <c r="B302" s="272"/>
      <c r="C302" s="272"/>
      <c r="D302" s="272"/>
      <c r="E302" s="272"/>
      <c r="F302" s="272"/>
      <c r="G302" s="272"/>
      <c r="H302" s="272"/>
      <c r="I302" s="272"/>
      <c r="J302" s="272"/>
      <c r="K302" s="272"/>
      <c r="L302" s="272"/>
      <c r="M302" s="272"/>
      <c r="N302" s="272"/>
      <c r="O302" s="272"/>
      <c r="P302" s="272"/>
      <c r="Q302" s="295"/>
      <c r="R302" s="272"/>
      <c r="S302" s="272"/>
      <c r="T302" s="272"/>
      <c r="U302" s="272"/>
      <c r="V302" s="272"/>
      <c r="W302" s="272"/>
      <c r="X302" s="272"/>
      <c r="Y302" s="272"/>
      <c r="Z302" s="272"/>
    </row>
    <row r="303" spans="1:26" ht="16.5" customHeight="1">
      <c r="A303" s="272"/>
      <c r="B303" s="272"/>
      <c r="C303" s="272"/>
      <c r="D303" s="272"/>
      <c r="E303" s="272"/>
      <c r="F303" s="272"/>
      <c r="G303" s="272"/>
      <c r="H303" s="272"/>
      <c r="I303" s="272"/>
      <c r="J303" s="272"/>
      <c r="K303" s="272"/>
      <c r="L303" s="272"/>
      <c r="M303" s="272"/>
      <c r="N303" s="272"/>
      <c r="O303" s="272"/>
      <c r="P303" s="272"/>
      <c r="Q303" s="295"/>
      <c r="R303" s="272"/>
      <c r="S303" s="272"/>
      <c r="T303" s="272"/>
      <c r="U303" s="272"/>
      <c r="V303" s="272"/>
      <c r="W303" s="272"/>
      <c r="X303" s="272"/>
      <c r="Y303" s="272"/>
      <c r="Z303" s="272"/>
    </row>
    <row r="304" spans="1:26" ht="16.5" customHeight="1">
      <c r="A304" s="272"/>
      <c r="B304" s="272"/>
      <c r="C304" s="272"/>
      <c r="D304" s="272"/>
      <c r="E304" s="272"/>
      <c r="F304" s="272"/>
      <c r="G304" s="272"/>
      <c r="H304" s="272"/>
      <c r="I304" s="272"/>
      <c r="J304" s="272"/>
      <c r="K304" s="272"/>
      <c r="L304" s="272"/>
      <c r="M304" s="272"/>
      <c r="N304" s="272"/>
      <c r="O304" s="272"/>
      <c r="P304" s="272"/>
      <c r="Q304" s="295"/>
      <c r="R304" s="272"/>
      <c r="S304" s="272"/>
      <c r="T304" s="272"/>
      <c r="U304" s="272"/>
      <c r="V304" s="272"/>
      <c r="W304" s="272"/>
      <c r="X304" s="272"/>
      <c r="Y304" s="272"/>
      <c r="Z304" s="272"/>
    </row>
    <row r="305" spans="1:26" ht="16.5" customHeight="1">
      <c r="A305" s="272"/>
      <c r="B305" s="272"/>
      <c r="C305" s="272"/>
      <c r="D305" s="272"/>
      <c r="E305" s="272"/>
      <c r="F305" s="272"/>
      <c r="G305" s="272"/>
      <c r="H305" s="272"/>
      <c r="I305" s="272"/>
      <c r="J305" s="272"/>
      <c r="K305" s="272"/>
      <c r="L305" s="272"/>
      <c r="M305" s="272"/>
      <c r="N305" s="272"/>
      <c r="O305" s="272"/>
      <c r="P305" s="272"/>
      <c r="Q305" s="295"/>
      <c r="R305" s="272"/>
      <c r="S305" s="272"/>
      <c r="T305" s="272"/>
      <c r="U305" s="272"/>
      <c r="V305" s="272"/>
      <c r="W305" s="272"/>
      <c r="X305" s="272"/>
      <c r="Y305" s="272"/>
      <c r="Z305" s="272"/>
    </row>
    <row r="306" spans="1:26" ht="16.5" customHeight="1">
      <c r="A306" s="272"/>
      <c r="B306" s="272"/>
      <c r="C306" s="272"/>
      <c r="D306" s="272"/>
      <c r="E306" s="272"/>
      <c r="F306" s="272"/>
      <c r="G306" s="272"/>
      <c r="H306" s="272"/>
      <c r="I306" s="272"/>
      <c r="J306" s="272"/>
      <c r="K306" s="272"/>
      <c r="L306" s="272"/>
      <c r="M306" s="272"/>
      <c r="N306" s="272"/>
      <c r="O306" s="272"/>
      <c r="P306" s="272"/>
      <c r="Q306" s="295"/>
      <c r="R306" s="272"/>
      <c r="S306" s="272"/>
      <c r="T306" s="272"/>
      <c r="U306" s="272"/>
      <c r="V306" s="272"/>
      <c r="W306" s="272"/>
      <c r="X306" s="272"/>
      <c r="Y306" s="272"/>
      <c r="Z306" s="272"/>
    </row>
    <row r="307" spans="1:26" ht="16.5" customHeight="1">
      <c r="A307" s="272"/>
      <c r="B307" s="272"/>
      <c r="C307" s="272"/>
      <c r="D307" s="272"/>
      <c r="E307" s="272"/>
      <c r="F307" s="272"/>
      <c r="G307" s="272"/>
      <c r="H307" s="272"/>
      <c r="I307" s="272"/>
      <c r="J307" s="272"/>
      <c r="K307" s="272"/>
      <c r="L307" s="272"/>
      <c r="M307" s="272"/>
      <c r="N307" s="272"/>
      <c r="O307" s="272"/>
      <c r="P307" s="272"/>
      <c r="Q307" s="295"/>
      <c r="R307" s="272"/>
      <c r="S307" s="272"/>
      <c r="T307" s="272"/>
      <c r="U307" s="272"/>
      <c r="V307" s="272"/>
      <c r="W307" s="272"/>
      <c r="X307" s="272"/>
      <c r="Y307" s="272"/>
      <c r="Z307" s="272"/>
    </row>
    <row r="308" spans="1:26" ht="16.5" customHeight="1">
      <c r="A308" s="272"/>
      <c r="B308" s="272"/>
      <c r="C308" s="272"/>
      <c r="D308" s="272"/>
      <c r="E308" s="272"/>
      <c r="F308" s="272"/>
      <c r="G308" s="272"/>
      <c r="H308" s="272"/>
      <c r="I308" s="272"/>
      <c r="J308" s="272"/>
      <c r="K308" s="272"/>
      <c r="L308" s="272"/>
      <c r="M308" s="272"/>
      <c r="N308" s="272"/>
      <c r="O308" s="272"/>
      <c r="P308" s="272"/>
      <c r="Q308" s="295"/>
      <c r="R308" s="272"/>
      <c r="S308" s="272"/>
      <c r="T308" s="272"/>
      <c r="U308" s="272"/>
      <c r="V308" s="272"/>
      <c r="W308" s="272"/>
      <c r="X308" s="272"/>
      <c r="Y308" s="272"/>
      <c r="Z308" s="272"/>
    </row>
    <row r="309" spans="1:26" ht="16.5" customHeight="1">
      <c r="A309" s="272"/>
      <c r="B309" s="272"/>
      <c r="C309" s="272"/>
      <c r="D309" s="272"/>
      <c r="E309" s="272"/>
      <c r="F309" s="272"/>
      <c r="G309" s="272"/>
      <c r="H309" s="272"/>
      <c r="I309" s="272"/>
      <c r="J309" s="272"/>
      <c r="K309" s="272"/>
      <c r="L309" s="272"/>
      <c r="M309" s="272"/>
      <c r="N309" s="272"/>
      <c r="O309" s="272"/>
      <c r="P309" s="272"/>
      <c r="Q309" s="295"/>
      <c r="R309" s="272"/>
      <c r="S309" s="272"/>
      <c r="T309" s="272"/>
      <c r="U309" s="272"/>
      <c r="V309" s="272"/>
      <c r="W309" s="272"/>
      <c r="X309" s="272"/>
      <c r="Y309" s="272"/>
      <c r="Z309" s="272"/>
    </row>
    <row r="310" spans="1:26" ht="16.5" customHeight="1">
      <c r="A310" s="272"/>
      <c r="B310" s="272"/>
      <c r="C310" s="272"/>
      <c r="D310" s="272"/>
      <c r="E310" s="272"/>
      <c r="F310" s="272"/>
      <c r="G310" s="272"/>
      <c r="H310" s="272"/>
      <c r="I310" s="272"/>
      <c r="J310" s="272"/>
      <c r="K310" s="272"/>
      <c r="L310" s="272"/>
      <c r="M310" s="272"/>
      <c r="N310" s="272"/>
      <c r="O310" s="272"/>
      <c r="P310" s="272"/>
      <c r="Q310" s="295"/>
      <c r="R310" s="272"/>
      <c r="S310" s="272"/>
      <c r="T310" s="272"/>
      <c r="U310" s="272"/>
      <c r="V310" s="272"/>
      <c r="W310" s="272"/>
      <c r="X310" s="272"/>
      <c r="Y310" s="272"/>
      <c r="Z310" s="272"/>
    </row>
    <row r="311" spans="1:26" ht="16.5" customHeight="1">
      <c r="A311" s="272"/>
      <c r="B311" s="272"/>
      <c r="C311" s="272"/>
      <c r="D311" s="272"/>
      <c r="E311" s="272"/>
      <c r="F311" s="272"/>
      <c r="G311" s="272"/>
      <c r="H311" s="272"/>
      <c r="I311" s="272"/>
      <c r="J311" s="272"/>
      <c r="K311" s="272"/>
      <c r="L311" s="272"/>
      <c r="M311" s="272"/>
      <c r="N311" s="272"/>
      <c r="O311" s="272"/>
      <c r="P311" s="272"/>
      <c r="Q311" s="295"/>
      <c r="R311" s="272"/>
      <c r="S311" s="272"/>
      <c r="T311" s="272"/>
      <c r="U311" s="272"/>
      <c r="V311" s="272"/>
      <c r="W311" s="272"/>
      <c r="X311" s="272"/>
      <c r="Y311" s="272"/>
      <c r="Z311" s="272"/>
    </row>
    <row r="312" spans="1:26" ht="16.5" customHeight="1">
      <c r="A312" s="272"/>
      <c r="B312" s="272"/>
      <c r="C312" s="272"/>
      <c r="D312" s="272"/>
      <c r="E312" s="272"/>
      <c r="F312" s="272"/>
      <c r="G312" s="272"/>
      <c r="H312" s="272"/>
      <c r="I312" s="272"/>
      <c r="J312" s="272"/>
      <c r="K312" s="272"/>
      <c r="L312" s="272"/>
      <c r="M312" s="272"/>
      <c r="N312" s="272"/>
      <c r="O312" s="272"/>
      <c r="P312" s="272"/>
      <c r="Q312" s="295"/>
      <c r="R312" s="272"/>
      <c r="S312" s="272"/>
      <c r="T312" s="272"/>
      <c r="U312" s="272"/>
      <c r="V312" s="272"/>
      <c r="W312" s="272"/>
      <c r="X312" s="272"/>
      <c r="Y312" s="272"/>
      <c r="Z312" s="272"/>
    </row>
    <row r="313" spans="1:26" ht="16.5" customHeight="1">
      <c r="A313" s="272"/>
      <c r="B313" s="272"/>
      <c r="C313" s="272"/>
      <c r="D313" s="272"/>
      <c r="E313" s="272"/>
      <c r="F313" s="272"/>
      <c r="G313" s="272"/>
      <c r="H313" s="272"/>
      <c r="I313" s="272"/>
      <c r="J313" s="272"/>
      <c r="K313" s="272"/>
      <c r="L313" s="272"/>
      <c r="M313" s="272"/>
      <c r="N313" s="272"/>
      <c r="O313" s="272"/>
      <c r="P313" s="272"/>
      <c r="Q313" s="295"/>
      <c r="R313" s="272"/>
      <c r="S313" s="272"/>
      <c r="T313" s="272"/>
      <c r="U313" s="272"/>
      <c r="V313" s="272"/>
      <c r="W313" s="272"/>
      <c r="X313" s="272"/>
      <c r="Y313" s="272"/>
      <c r="Z313" s="272"/>
    </row>
    <row r="314" spans="1:26" ht="16.5" customHeight="1">
      <c r="A314" s="272"/>
      <c r="B314" s="272"/>
      <c r="C314" s="272"/>
      <c r="D314" s="272"/>
      <c r="E314" s="272"/>
      <c r="F314" s="272"/>
      <c r="G314" s="272"/>
      <c r="H314" s="272"/>
      <c r="I314" s="272"/>
      <c r="J314" s="272"/>
      <c r="K314" s="272"/>
      <c r="L314" s="272"/>
      <c r="M314" s="272"/>
      <c r="N314" s="272"/>
      <c r="O314" s="272"/>
      <c r="P314" s="272"/>
      <c r="Q314" s="295"/>
      <c r="R314" s="272"/>
      <c r="S314" s="272"/>
      <c r="T314" s="272"/>
      <c r="U314" s="272"/>
      <c r="V314" s="272"/>
      <c r="W314" s="272"/>
      <c r="X314" s="272"/>
      <c r="Y314" s="272"/>
      <c r="Z314" s="272"/>
    </row>
    <row r="315" spans="1:26" ht="16.5" customHeight="1">
      <c r="A315" s="272"/>
      <c r="B315" s="272"/>
      <c r="C315" s="272"/>
      <c r="D315" s="272"/>
      <c r="E315" s="272"/>
      <c r="F315" s="272"/>
      <c r="G315" s="272"/>
      <c r="H315" s="272"/>
      <c r="I315" s="272"/>
      <c r="J315" s="272"/>
      <c r="K315" s="272"/>
      <c r="L315" s="272"/>
      <c r="M315" s="272"/>
      <c r="N315" s="272"/>
      <c r="O315" s="272"/>
      <c r="P315" s="272"/>
      <c r="Q315" s="295"/>
      <c r="R315" s="272"/>
      <c r="S315" s="272"/>
      <c r="T315" s="272"/>
      <c r="U315" s="272"/>
      <c r="V315" s="272"/>
      <c r="W315" s="272"/>
      <c r="X315" s="272"/>
      <c r="Y315" s="272"/>
      <c r="Z315" s="272"/>
    </row>
    <row r="316" spans="1:26" ht="16.5" customHeight="1">
      <c r="A316" s="272"/>
      <c r="B316" s="272"/>
      <c r="C316" s="272"/>
      <c r="D316" s="272"/>
      <c r="E316" s="272"/>
      <c r="F316" s="272"/>
      <c r="G316" s="272"/>
      <c r="H316" s="272"/>
      <c r="I316" s="272"/>
      <c r="J316" s="272"/>
      <c r="K316" s="272"/>
      <c r="L316" s="272"/>
      <c r="M316" s="272"/>
      <c r="N316" s="272"/>
      <c r="O316" s="272"/>
      <c r="P316" s="272"/>
      <c r="Q316" s="295"/>
      <c r="R316" s="272"/>
      <c r="S316" s="272"/>
      <c r="T316" s="272"/>
      <c r="U316" s="272"/>
      <c r="V316" s="272"/>
      <c r="W316" s="272"/>
      <c r="X316" s="272"/>
      <c r="Y316" s="272"/>
      <c r="Z316" s="272"/>
    </row>
    <row r="317" spans="1:26" ht="16.5" customHeight="1">
      <c r="A317" s="272"/>
      <c r="B317" s="272"/>
      <c r="C317" s="272"/>
      <c r="D317" s="272"/>
      <c r="E317" s="272"/>
      <c r="F317" s="272"/>
      <c r="G317" s="272"/>
      <c r="H317" s="272"/>
      <c r="I317" s="272"/>
      <c r="J317" s="272"/>
      <c r="K317" s="272"/>
      <c r="L317" s="272"/>
      <c r="M317" s="272"/>
      <c r="N317" s="272"/>
      <c r="O317" s="272"/>
      <c r="P317" s="272"/>
      <c r="Q317" s="295"/>
      <c r="R317" s="272"/>
      <c r="S317" s="272"/>
      <c r="T317" s="272"/>
      <c r="U317" s="272"/>
      <c r="V317" s="272"/>
      <c r="W317" s="272"/>
      <c r="X317" s="272"/>
      <c r="Y317" s="272"/>
      <c r="Z317" s="272"/>
    </row>
    <row r="318" spans="1:26" ht="16.5" customHeight="1">
      <c r="A318" s="272"/>
      <c r="B318" s="272"/>
      <c r="C318" s="272"/>
      <c r="D318" s="272"/>
      <c r="E318" s="272"/>
      <c r="F318" s="272"/>
      <c r="G318" s="272"/>
      <c r="H318" s="272"/>
      <c r="I318" s="272"/>
      <c r="J318" s="272"/>
      <c r="K318" s="272"/>
      <c r="L318" s="272"/>
      <c r="M318" s="272"/>
      <c r="N318" s="272"/>
      <c r="O318" s="272"/>
      <c r="P318" s="272"/>
      <c r="Q318" s="295"/>
      <c r="R318" s="272"/>
      <c r="S318" s="272"/>
      <c r="T318" s="272"/>
      <c r="U318" s="272"/>
      <c r="V318" s="272"/>
      <c r="W318" s="272"/>
      <c r="X318" s="272"/>
      <c r="Y318" s="272"/>
      <c r="Z318" s="272"/>
    </row>
    <row r="319" spans="1:26" ht="16.5" customHeight="1">
      <c r="A319" s="272"/>
      <c r="B319" s="272"/>
      <c r="C319" s="272"/>
      <c r="D319" s="272"/>
      <c r="E319" s="272"/>
      <c r="F319" s="272"/>
      <c r="G319" s="272"/>
      <c r="H319" s="272"/>
      <c r="I319" s="272"/>
      <c r="J319" s="272"/>
      <c r="K319" s="272"/>
      <c r="L319" s="272"/>
      <c r="M319" s="272"/>
      <c r="N319" s="272"/>
      <c r="O319" s="272"/>
      <c r="P319" s="272"/>
      <c r="Q319" s="295"/>
      <c r="R319" s="272"/>
      <c r="S319" s="272"/>
      <c r="T319" s="272"/>
      <c r="U319" s="272"/>
      <c r="V319" s="272"/>
      <c r="W319" s="272"/>
      <c r="X319" s="272"/>
      <c r="Y319" s="272"/>
      <c r="Z319" s="272"/>
    </row>
    <row r="320" spans="1:26" ht="16.5" customHeight="1">
      <c r="A320" s="272"/>
      <c r="B320" s="272"/>
      <c r="C320" s="272"/>
      <c r="D320" s="272"/>
      <c r="E320" s="272"/>
      <c r="F320" s="272"/>
      <c r="G320" s="272"/>
      <c r="H320" s="272"/>
      <c r="I320" s="272"/>
      <c r="J320" s="272"/>
      <c r="K320" s="272"/>
      <c r="L320" s="272"/>
      <c r="M320" s="272"/>
      <c r="N320" s="272"/>
      <c r="O320" s="272"/>
      <c r="P320" s="272"/>
      <c r="Q320" s="295"/>
      <c r="R320" s="272"/>
      <c r="S320" s="272"/>
      <c r="T320" s="272"/>
      <c r="U320" s="272"/>
      <c r="V320" s="272"/>
      <c r="W320" s="272"/>
      <c r="X320" s="272"/>
      <c r="Y320" s="272"/>
      <c r="Z320" s="272"/>
    </row>
    <row r="321" spans="1:26" ht="16.5" customHeight="1">
      <c r="A321" s="272"/>
      <c r="B321" s="272"/>
      <c r="C321" s="272"/>
      <c r="D321" s="272"/>
      <c r="E321" s="272"/>
      <c r="F321" s="272"/>
      <c r="G321" s="272"/>
      <c r="H321" s="272"/>
      <c r="I321" s="272"/>
      <c r="J321" s="272"/>
      <c r="K321" s="272"/>
      <c r="L321" s="272"/>
      <c r="M321" s="272"/>
      <c r="N321" s="272"/>
      <c r="O321" s="272"/>
      <c r="P321" s="272"/>
      <c r="Q321" s="295"/>
      <c r="R321" s="272"/>
      <c r="S321" s="272"/>
      <c r="T321" s="272"/>
      <c r="U321" s="272"/>
      <c r="V321" s="272"/>
      <c r="W321" s="272"/>
      <c r="X321" s="272"/>
      <c r="Y321" s="272"/>
      <c r="Z321" s="272"/>
    </row>
    <row r="322" spans="1:26" ht="16.5" customHeight="1">
      <c r="A322" s="272"/>
      <c r="B322" s="272"/>
      <c r="C322" s="272"/>
      <c r="D322" s="272"/>
      <c r="E322" s="272"/>
      <c r="F322" s="272"/>
      <c r="G322" s="272"/>
      <c r="H322" s="272"/>
      <c r="I322" s="272"/>
      <c r="J322" s="272"/>
      <c r="K322" s="272"/>
      <c r="L322" s="272"/>
      <c r="M322" s="272"/>
      <c r="N322" s="272"/>
      <c r="O322" s="272"/>
      <c r="P322" s="272"/>
      <c r="Q322" s="295"/>
      <c r="R322" s="272"/>
      <c r="S322" s="272"/>
      <c r="T322" s="272"/>
      <c r="U322" s="272"/>
      <c r="V322" s="272"/>
      <c r="W322" s="272"/>
      <c r="X322" s="272"/>
      <c r="Y322" s="272"/>
      <c r="Z322" s="272"/>
    </row>
    <row r="323" spans="1:26" ht="16.5" customHeight="1">
      <c r="A323" s="272"/>
      <c r="B323" s="272"/>
      <c r="C323" s="272"/>
      <c r="D323" s="272"/>
      <c r="E323" s="272"/>
      <c r="F323" s="272"/>
      <c r="G323" s="272"/>
      <c r="H323" s="272"/>
      <c r="I323" s="272"/>
      <c r="J323" s="272"/>
      <c r="K323" s="272"/>
      <c r="L323" s="272"/>
      <c r="M323" s="272"/>
      <c r="N323" s="272"/>
      <c r="O323" s="272"/>
      <c r="P323" s="272"/>
      <c r="Q323" s="295"/>
      <c r="R323" s="272"/>
      <c r="S323" s="272"/>
      <c r="T323" s="272"/>
      <c r="U323" s="272"/>
      <c r="V323" s="272"/>
      <c r="W323" s="272"/>
      <c r="X323" s="272"/>
      <c r="Y323" s="272"/>
      <c r="Z323" s="272"/>
    </row>
    <row r="324" spans="1:26" ht="16.5" customHeight="1">
      <c r="A324" s="272"/>
      <c r="B324" s="272"/>
      <c r="C324" s="272"/>
      <c r="D324" s="272"/>
      <c r="E324" s="272"/>
      <c r="F324" s="272"/>
      <c r="G324" s="272"/>
      <c r="H324" s="272"/>
      <c r="I324" s="272"/>
      <c r="J324" s="272"/>
      <c r="K324" s="272"/>
      <c r="L324" s="272"/>
      <c r="M324" s="272"/>
      <c r="N324" s="272"/>
      <c r="O324" s="272"/>
      <c r="P324" s="272"/>
      <c r="Q324" s="295"/>
      <c r="R324" s="272"/>
      <c r="S324" s="272"/>
      <c r="T324" s="272"/>
      <c r="U324" s="272"/>
      <c r="V324" s="272"/>
      <c r="W324" s="272"/>
      <c r="X324" s="272"/>
      <c r="Y324" s="272"/>
      <c r="Z324" s="272"/>
    </row>
    <row r="325" spans="1:26" ht="16.5" customHeight="1">
      <c r="A325" s="272"/>
      <c r="B325" s="272"/>
      <c r="C325" s="272"/>
      <c r="D325" s="272"/>
      <c r="E325" s="272"/>
      <c r="F325" s="272"/>
      <c r="G325" s="272"/>
      <c r="H325" s="272"/>
      <c r="I325" s="272"/>
      <c r="J325" s="272"/>
      <c r="K325" s="272"/>
      <c r="L325" s="272"/>
      <c r="M325" s="272"/>
      <c r="N325" s="272"/>
      <c r="O325" s="272"/>
      <c r="P325" s="272"/>
      <c r="Q325" s="295"/>
      <c r="R325" s="272"/>
      <c r="S325" s="272"/>
      <c r="T325" s="272"/>
      <c r="U325" s="272"/>
      <c r="V325" s="272"/>
      <c r="W325" s="272"/>
      <c r="X325" s="272"/>
      <c r="Y325" s="272"/>
      <c r="Z325" s="272"/>
    </row>
    <row r="326" spans="1:26" ht="16.5" customHeight="1">
      <c r="A326" s="272"/>
      <c r="B326" s="272"/>
      <c r="C326" s="272"/>
      <c r="D326" s="272"/>
      <c r="E326" s="272"/>
      <c r="F326" s="272"/>
      <c r="G326" s="272"/>
      <c r="H326" s="272"/>
      <c r="I326" s="272"/>
      <c r="J326" s="272"/>
      <c r="K326" s="272"/>
      <c r="L326" s="272"/>
      <c r="M326" s="272"/>
      <c r="N326" s="272"/>
      <c r="O326" s="272"/>
      <c r="P326" s="272"/>
      <c r="Q326" s="295"/>
      <c r="R326" s="272"/>
      <c r="S326" s="272"/>
      <c r="T326" s="272"/>
      <c r="U326" s="272"/>
      <c r="V326" s="272"/>
      <c r="W326" s="272"/>
      <c r="X326" s="272"/>
      <c r="Y326" s="272"/>
      <c r="Z326" s="272"/>
    </row>
    <row r="327" spans="1:26" ht="16.5" customHeight="1">
      <c r="A327" s="272"/>
      <c r="B327" s="272"/>
      <c r="C327" s="272"/>
      <c r="D327" s="272"/>
      <c r="E327" s="272"/>
      <c r="F327" s="272"/>
      <c r="G327" s="272"/>
      <c r="H327" s="272"/>
      <c r="I327" s="272"/>
      <c r="J327" s="272"/>
      <c r="K327" s="272"/>
      <c r="L327" s="272"/>
      <c r="M327" s="272"/>
      <c r="N327" s="272"/>
      <c r="O327" s="272"/>
      <c r="P327" s="272"/>
      <c r="Q327" s="295"/>
      <c r="R327" s="272"/>
      <c r="S327" s="272"/>
      <c r="T327" s="272"/>
      <c r="U327" s="272"/>
      <c r="V327" s="272"/>
      <c r="W327" s="272"/>
      <c r="X327" s="272"/>
      <c r="Y327" s="272"/>
      <c r="Z327" s="272"/>
    </row>
    <row r="328" spans="1:26" ht="16.5" customHeight="1">
      <c r="A328" s="272"/>
      <c r="B328" s="272"/>
      <c r="C328" s="272"/>
      <c r="D328" s="272"/>
      <c r="E328" s="272"/>
      <c r="F328" s="272"/>
      <c r="G328" s="272"/>
      <c r="H328" s="272"/>
      <c r="I328" s="272"/>
      <c r="J328" s="272"/>
      <c r="K328" s="272"/>
      <c r="L328" s="272"/>
      <c r="M328" s="272"/>
      <c r="N328" s="272"/>
      <c r="O328" s="272"/>
      <c r="P328" s="272"/>
      <c r="Q328" s="295"/>
      <c r="R328" s="272"/>
      <c r="S328" s="272"/>
      <c r="T328" s="272"/>
      <c r="U328" s="272"/>
      <c r="V328" s="272"/>
      <c r="W328" s="272"/>
      <c r="X328" s="272"/>
      <c r="Y328" s="272"/>
      <c r="Z328" s="272"/>
    </row>
    <row r="329" spans="1:26" ht="16.5" customHeight="1">
      <c r="A329" s="272"/>
      <c r="B329" s="272"/>
      <c r="C329" s="272"/>
      <c r="D329" s="272"/>
      <c r="E329" s="272"/>
      <c r="F329" s="272"/>
      <c r="G329" s="272"/>
      <c r="H329" s="272"/>
      <c r="I329" s="272"/>
      <c r="J329" s="272"/>
      <c r="K329" s="272"/>
      <c r="L329" s="272"/>
      <c r="M329" s="272"/>
      <c r="N329" s="272"/>
      <c r="O329" s="272"/>
      <c r="P329" s="272"/>
      <c r="Q329" s="295"/>
      <c r="R329" s="272"/>
      <c r="S329" s="272"/>
      <c r="T329" s="272"/>
      <c r="U329" s="272"/>
      <c r="V329" s="272"/>
      <c r="W329" s="272"/>
      <c r="X329" s="272"/>
      <c r="Y329" s="272"/>
      <c r="Z329" s="272"/>
    </row>
    <row r="330" spans="1:26" ht="16.5" customHeight="1">
      <c r="A330" s="272"/>
      <c r="B330" s="272"/>
      <c r="C330" s="272"/>
      <c r="D330" s="272"/>
      <c r="E330" s="272"/>
      <c r="F330" s="272"/>
      <c r="G330" s="272"/>
      <c r="H330" s="272"/>
      <c r="I330" s="272"/>
      <c r="J330" s="272"/>
      <c r="K330" s="272"/>
      <c r="L330" s="272"/>
      <c r="M330" s="272"/>
      <c r="N330" s="272"/>
      <c r="O330" s="272"/>
      <c r="P330" s="272"/>
      <c r="Q330" s="295"/>
      <c r="R330" s="272"/>
      <c r="S330" s="272"/>
      <c r="T330" s="272"/>
      <c r="U330" s="272"/>
      <c r="V330" s="272"/>
      <c r="W330" s="272"/>
      <c r="X330" s="272"/>
      <c r="Y330" s="272"/>
      <c r="Z330" s="272"/>
    </row>
    <row r="331" spans="1:26" ht="16.5" customHeight="1">
      <c r="A331" s="272"/>
      <c r="B331" s="272"/>
      <c r="C331" s="272"/>
      <c r="D331" s="272"/>
      <c r="E331" s="272"/>
      <c r="F331" s="272"/>
      <c r="G331" s="272"/>
      <c r="H331" s="272"/>
      <c r="I331" s="272"/>
      <c r="J331" s="272"/>
      <c r="K331" s="272"/>
      <c r="L331" s="272"/>
      <c r="M331" s="272"/>
      <c r="N331" s="272"/>
      <c r="O331" s="272"/>
      <c r="P331" s="272"/>
      <c r="Q331" s="295"/>
      <c r="R331" s="272"/>
      <c r="S331" s="272"/>
      <c r="T331" s="272"/>
      <c r="U331" s="272"/>
      <c r="V331" s="272"/>
      <c r="W331" s="272"/>
      <c r="X331" s="272"/>
      <c r="Y331" s="272"/>
      <c r="Z331" s="272"/>
    </row>
    <row r="332" spans="1:26" ht="16.5" customHeight="1">
      <c r="A332" s="272"/>
      <c r="B332" s="272"/>
      <c r="C332" s="272"/>
      <c r="D332" s="272"/>
      <c r="E332" s="272"/>
      <c r="F332" s="272"/>
      <c r="G332" s="272"/>
      <c r="H332" s="272"/>
      <c r="I332" s="272"/>
      <c r="J332" s="272"/>
      <c r="K332" s="272"/>
      <c r="L332" s="272"/>
      <c r="M332" s="272"/>
      <c r="N332" s="272"/>
      <c r="O332" s="272"/>
      <c r="P332" s="272"/>
      <c r="Q332" s="295"/>
      <c r="R332" s="272"/>
      <c r="S332" s="272"/>
      <c r="T332" s="272"/>
      <c r="U332" s="272"/>
      <c r="V332" s="272"/>
      <c r="W332" s="272"/>
      <c r="X332" s="272"/>
      <c r="Y332" s="272"/>
      <c r="Z332" s="272"/>
    </row>
    <row r="333" spans="1:26" ht="16.5" customHeight="1">
      <c r="A333" s="272"/>
      <c r="B333" s="272"/>
      <c r="C333" s="272"/>
      <c r="D333" s="272"/>
      <c r="E333" s="272"/>
      <c r="F333" s="272"/>
      <c r="G333" s="272"/>
      <c r="H333" s="272"/>
      <c r="I333" s="272"/>
      <c r="J333" s="272"/>
      <c r="K333" s="272"/>
      <c r="L333" s="272"/>
      <c r="M333" s="272"/>
      <c r="N333" s="272"/>
      <c r="O333" s="272"/>
      <c r="P333" s="272"/>
      <c r="Q333" s="295"/>
      <c r="R333" s="272"/>
      <c r="S333" s="272"/>
      <c r="T333" s="272"/>
      <c r="U333" s="272"/>
      <c r="V333" s="272"/>
      <c r="W333" s="272"/>
      <c r="X333" s="272"/>
      <c r="Y333" s="272"/>
      <c r="Z333" s="272"/>
    </row>
    <row r="334" spans="1:26" ht="16.5" customHeight="1">
      <c r="A334" s="272"/>
      <c r="B334" s="272"/>
      <c r="C334" s="272"/>
      <c r="D334" s="272"/>
      <c r="E334" s="272"/>
      <c r="F334" s="272"/>
      <c r="G334" s="272"/>
      <c r="H334" s="272"/>
      <c r="I334" s="272"/>
      <c r="J334" s="272"/>
      <c r="K334" s="272"/>
      <c r="L334" s="272"/>
      <c r="M334" s="272"/>
      <c r="N334" s="272"/>
      <c r="O334" s="272"/>
      <c r="P334" s="272"/>
      <c r="Q334" s="295"/>
      <c r="R334" s="272"/>
      <c r="S334" s="272"/>
      <c r="T334" s="272"/>
      <c r="U334" s="272"/>
      <c r="V334" s="272"/>
      <c r="W334" s="272"/>
      <c r="X334" s="272"/>
      <c r="Y334" s="272"/>
      <c r="Z334" s="272"/>
    </row>
    <row r="335" spans="1:26" ht="16.5" customHeight="1">
      <c r="A335" s="272"/>
      <c r="B335" s="272"/>
      <c r="C335" s="272"/>
      <c r="D335" s="272"/>
      <c r="E335" s="272"/>
      <c r="F335" s="272"/>
      <c r="G335" s="272"/>
      <c r="H335" s="272"/>
      <c r="I335" s="272"/>
      <c r="J335" s="272"/>
      <c r="K335" s="272"/>
      <c r="L335" s="272"/>
      <c r="M335" s="272"/>
      <c r="N335" s="272"/>
      <c r="O335" s="272"/>
      <c r="P335" s="272"/>
      <c r="Q335" s="295"/>
      <c r="R335" s="272"/>
      <c r="S335" s="272"/>
      <c r="T335" s="272"/>
      <c r="U335" s="272"/>
      <c r="V335" s="272"/>
      <c r="W335" s="272"/>
      <c r="X335" s="272"/>
      <c r="Y335" s="272"/>
      <c r="Z335" s="272"/>
    </row>
    <row r="336" spans="1:26" ht="16.5" customHeight="1">
      <c r="A336" s="272"/>
      <c r="B336" s="272"/>
      <c r="C336" s="272"/>
      <c r="D336" s="272"/>
      <c r="E336" s="272"/>
      <c r="F336" s="272"/>
      <c r="G336" s="272"/>
      <c r="H336" s="272"/>
      <c r="I336" s="272"/>
      <c r="J336" s="272"/>
      <c r="K336" s="272"/>
      <c r="L336" s="272"/>
      <c r="M336" s="272"/>
      <c r="N336" s="272"/>
      <c r="O336" s="272"/>
      <c r="P336" s="272"/>
      <c r="Q336" s="295"/>
      <c r="R336" s="272"/>
      <c r="S336" s="272"/>
      <c r="T336" s="272"/>
      <c r="U336" s="272"/>
      <c r="V336" s="272"/>
      <c r="W336" s="272"/>
      <c r="X336" s="272"/>
      <c r="Y336" s="272"/>
      <c r="Z336" s="272"/>
    </row>
    <row r="337" spans="1:26" ht="16.5" customHeight="1">
      <c r="A337" s="272"/>
      <c r="B337" s="272"/>
      <c r="C337" s="272"/>
      <c r="D337" s="272"/>
      <c r="E337" s="272"/>
      <c r="F337" s="272"/>
      <c r="G337" s="272"/>
      <c r="H337" s="272"/>
      <c r="I337" s="272"/>
      <c r="J337" s="272"/>
      <c r="K337" s="272"/>
      <c r="L337" s="272"/>
      <c r="M337" s="272"/>
      <c r="N337" s="272"/>
      <c r="O337" s="272"/>
      <c r="P337" s="272"/>
      <c r="Q337" s="295"/>
      <c r="R337" s="272"/>
      <c r="S337" s="272"/>
      <c r="T337" s="272"/>
      <c r="U337" s="272"/>
      <c r="V337" s="272"/>
      <c r="W337" s="272"/>
      <c r="X337" s="272"/>
      <c r="Y337" s="272"/>
      <c r="Z337" s="272"/>
    </row>
    <row r="338" spans="1:26" ht="16.5" customHeight="1">
      <c r="A338" s="272"/>
      <c r="B338" s="272"/>
      <c r="C338" s="272"/>
      <c r="D338" s="272"/>
      <c r="E338" s="272"/>
      <c r="F338" s="272"/>
      <c r="G338" s="272"/>
      <c r="H338" s="272"/>
      <c r="I338" s="272"/>
      <c r="J338" s="272"/>
      <c r="K338" s="272"/>
      <c r="L338" s="272"/>
      <c r="M338" s="272"/>
      <c r="N338" s="272"/>
      <c r="O338" s="272"/>
      <c r="P338" s="272"/>
      <c r="Q338" s="295"/>
      <c r="R338" s="272"/>
      <c r="S338" s="272"/>
      <c r="T338" s="272"/>
      <c r="U338" s="272"/>
      <c r="V338" s="272"/>
      <c r="W338" s="272"/>
      <c r="X338" s="272"/>
      <c r="Y338" s="272"/>
      <c r="Z338" s="272"/>
    </row>
    <row r="339" spans="1:26" ht="16.5" customHeight="1">
      <c r="A339" s="272"/>
      <c r="B339" s="272"/>
      <c r="C339" s="272"/>
      <c r="D339" s="272"/>
      <c r="E339" s="272"/>
      <c r="F339" s="272"/>
      <c r="G339" s="272"/>
      <c r="H339" s="272"/>
      <c r="I339" s="272"/>
      <c r="J339" s="272"/>
      <c r="K339" s="272"/>
      <c r="L339" s="272"/>
      <c r="M339" s="272"/>
      <c r="N339" s="272"/>
      <c r="O339" s="272"/>
      <c r="P339" s="272"/>
      <c r="Q339" s="295"/>
      <c r="R339" s="272"/>
      <c r="S339" s="272"/>
      <c r="T339" s="272"/>
      <c r="U339" s="272"/>
      <c r="V339" s="272"/>
      <c r="W339" s="272"/>
      <c r="X339" s="272"/>
      <c r="Y339" s="272"/>
      <c r="Z339" s="272"/>
    </row>
    <row r="340" spans="1:26" ht="16.5" customHeight="1">
      <c r="A340" s="272"/>
      <c r="B340" s="272"/>
      <c r="C340" s="272"/>
      <c r="D340" s="272"/>
      <c r="E340" s="272"/>
      <c r="F340" s="272"/>
      <c r="G340" s="272"/>
      <c r="H340" s="272"/>
      <c r="I340" s="272"/>
      <c r="J340" s="272"/>
      <c r="K340" s="272"/>
      <c r="L340" s="272"/>
      <c r="M340" s="272"/>
      <c r="N340" s="272"/>
      <c r="O340" s="272"/>
      <c r="P340" s="272"/>
      <c r="Q340" s="295"/>
      <c r="R340" s="272"/>
      <c r="S340" s="272"/>
      <c r="T340" s="272"/>
      <c r="U340" s="272"/>
      <c r="V340" s="272"/>
      <c r="W340" s="272"/>
      <c r="X340" s="272"/>
      <c r="Y340" s="272"/>
      <c r="Z340" s="272"/>
    </row>
    <row r="341" spans="1:26" ht="16.5" customHeight="1">
      <c r="A341" s="272"/>
      <c r="B341" s="272"/>
      <c r="C341" s="272"/>
      <c r="D341" s="272"/>
      <c r="E341" s="272"/>
      <c r="F341" s="272"/>
      <c r="G341" s="272"/>
      <c r="H341" s="272"/>
      <c r="I341" s="272"/>
      <c r="J341" s="272"/>
      <c r="K341" s="272"/>
      <c r="L341" s="272"/>
      <c r="M341" s="272"/>
      <c r="N341" s="272"/>
      <c r="O341" s="272"/>
      <c r="P341" s="272"/>
      <c r="Q341" s="295"/>
      <c r="R341" s="272"/>
      <c r="S341" s="272"/>
      <c r="T341" s="272"/>
      <c r="U341" s="272"/>
      <c r="V341" s="272"/>
      <c r="W341" s="272"/>
      <c r="X341" s="272"/>
      <c r="Y341" s="272"/>
      <c r="Z341" s="272"/>
    </row>
    <row r="342" spans="1:26" ht="16.5" customHeight="1">
      <c r="A342" s="272"/>
      <c r="B342" s="272"/>
      <c r="C342" s="272"/>
      <c r="D342" s="272"/>
      <c r="E342" s="272"/>
      <c r="F342" s="272"/>
      <c r="G342" s="272"/>
      <c r="H342" s="272"/>
      <c r="I342" s="272"/>
      <c r="J342" s="272"/>
      <c r="K342" s="272"/>
      <c r="L342" s="272"/>
      <c r="M342" s="272"/>
      <c r="N342" s="272"/>
      <c r="O342" s="272"/>
      <c r="P342" s="272"/>
      <c r="Q342" s="295"/>
      <c r="R342" s="272"/>
      <c r="S342" s="272"/>
      <c r="T342" s="272"/>
      <c r="U342" s="272"/>
      <c r="V342" s="272"/>
      <c r="W342" s="272"/>
      <c r="X342" s="272"/>
      <c r="Y342" s="272"/>
      <c r="Z342" s="272"/>
    </row>
    <row r="343" spans="1:26" ht="16.5" customHeight="1">
      <c r="A343" s="272"/>
      <c r="B343" s="272"/>
      <c r="C343" s="272"/>
      <c r="D343" s="272"/>
      <c r="E343" s="272"/>
      <c r="F343" s="272"/>
      <c r="G343" s="272"/>
      <c r="H343" s="272"/>
      <c r="I343" s="272"/>
      <c r="J343" s="272"/>
      <c r="K343" s="272"/>
      <c r="L343" s="272"/>
      <c r="M343" s="272"/>
      <c r="N343" s="272"/>
      <c r="O343" s="272"/>
      <c r="P343" s="272"/>
      <c r="Q343" s="295"/>
      <c r="R343" s="272"/>
      <c r="S343" s="272"/>
      <c r="T343" s="272"/>
      <c r="U343" s="272"/>
      <c r="V343" s="272"/>
      <c r="W343" s="272"/>
      <c r="X343" s="272"/>
      <c r="Y343" s="272"/>
      <c r="Z343" s="272"/>
    </row>
    <row r="344" spans="1:26" ht="16.5" customHeight="1">
      <c r="A344" s="272"/>
      <c r="B344" s="272"/>
      <c r="C344" s="272"/>
      <c r="D344" s="272"/>
      <c r="E344" s="272"/>
      <c r="F344" s="272"/>
      <c r="G344" s="272"/>
      <c r="H344" s="272"/>
      <c r="I344" s="272"/>
      <c r="J344" s="272"/>
      <c r="K344" s="272"/>
      <c r="L344" s="272"/>
      <c r="M344" s="272"/>
      <c r="N344" s="272"/>
      <c r="O344" s="272"/>
      <c r="P344" s="272"/>
      <c r="Q344" s="295"/>
      <c r="R344" s="272"/>
      <c r="S344" s="272"/>
      <c r="T344" s="272"/>
      <c r="U344" s="272"/>
      <c r="V344" s="272"/>
      <c r="W344" s="272"/>
      <c r="X344" s="272"/>
      <c r="Y344" s="272"/>
      <c r="Z344" s="272"/>
    </row>
    <row r="345" spans="1:26" ht="16.5" customHeight="1">
      <c r="A345" s="272"/>
      <c r="B345" s="272"/>
      <c r="C345" s="272"/>
      <c r="D345" s="272"/>
      <c r="E345" s="272"/>
      <c r="F345" s="272"/>
      <c r="G345" s="272"/>
      <c r="H345" s="272"/>
      <c r="I345" s="272"/>
      <c r="J345" s="272"/>
      <c r="K345" s="272"/>
      <c r="L345" s="272"/>
      <c r="M345" s="272"/>
      <c r="N345" s="272"/>
      <c r="O345" s="272"/>
      <c r="P345" s="272"/>
      <c r="Q345" s="295"/>
      <c r="R345" s="272"/>
      <c r="S345" s="272"/>
      <c r="T345" s="272"/>
      <c r="U345" s="272"/>
      <c r="V345" s="272"/>
      <c r="W345" s="272"/>
      <c r="X345" s="272"/>
      <c r="Y345" s="272"/>
      <c r="Z345" s="272"/>
    </row>
    <row r="346" spans="1:26" ht="16.5" customHeight="1">
      <c r="A346" s="272"/>
      <c r="B346" s="272"/>
      <c r="C346" s="272"/>
      <c r="D346" s="272"/>
      <c r="E346" s="272"/>
      <c r="F346" s="272"/>
      <c r="G346" s="272"/>
      <c r="H346" s="272"/>
      <c r="I346" s="272"/>
      <c r="J346" s="272"/>
      <c r="K346" s="272"/>
      <c r="L346" s="272"/>
      <c r="M346" s="272"/>
      <c r="N346" s="272"/>
      <c r="O346" s="272"/>
      <c r="P346" s="272"/>
      <c r="Q346" s="295"/>
      <c r="R346" s="272"/>
      <c r="S346" s="272"/>
      <c r="T346" s="272"/>
      <c r="U346" s="272"/>
      <c r="V346" s="272"/>
      <c r="W346" s="272"/>
      <c r="X346" s="272"/>
      <c r="Y346" s="272"/>
      <c r="Z346" s="272"/>
    </row>
    <row r="347" spans="1:26" ht="16.5" customHeight="1">
      <c r="A347" s="272"/>
      <c r="B347" s="272"/>
      <c r="C347" s="272"/>
      <c r="D347" s="272"/>
      <c r="E347" s="272"/>
      <c r="F347" s="272"/>
      <c r="G347" s="272"/>
      <c r="H347" s="272"/>
      <c r="I347" s="272"/>
      <c r="J347" s="272"/>
      <c r="K347" s="272"/>
      <c r="L347" s="272"/>
      <c r="M347" s="272"/>
      <c r="N347" s="272"/>
      <c r="O347" s="272"/>
      <c r="P347" s="272"/>
      <c r="Q347" s="295"/>
      <c r="R347" s="272"/>
      <c r="S347" s="272"/>
      <c r="T347" s="272"/>
      <c r="U347" s="272"/>
      <c r="V347" s="272"/>
      <c r="W347" s="272"/>
      <c r="X347" s="272"/>
      <c r="Y347" s="272"/>
      <c r="Z347" s="272"/>
    </row>
    <row r="348" spans="1:26" ht="16.5" customHeight="1">
      <c r="A348" s="272"/>
      <c r="B348" s="272"/>
      <c r="C348" s="272"/>
      <c r="D348" s="272"/>
      <c r="E348" s="272"/>
      <c r="F348" s="272"/>
      <c r="G348" s="272"/>
      <c r="H348" s="272"/>
      <c r="I348" s="272"/>
      <c r="J348" s="272"/>
      <c r="K348" s="272"/>
      <c r="L348" s="272"/>
      <c r="M348" s="272"/>
      <c r="N348" s="272"/>
      <c r="O348" s="272"/>
      <c r="P348" s="272"/>
      <c r="Q348" s="295"/>
      <c r="R348" s="272"/>
      <c r="S348" s="272"/>
      <c r="T348" s="272"/>
      <c r="U348" s="272"/>
      <c r="V348" s="272"/>
      <c r="W348" s="272"/>
      <c r="X348" s="272"/>
      <c r="Y348" s="272"/>
      <c r="Z348" s="272"/>
    </row>
    <row r="349" spans="1:26" ht="16.5" customHeight="1">
      <c r="A349" s="272"/>
      <c r="B349" s="272"/>
      <c r="C349" s="272"/>
      <c r="D349" s="272"/>
      <c r="E349" s="272"/>
      <c r="F349" s="272"/>
      <c r="G349" s="272"/>
      <c r="H349" s="272"/>
      <c r="I349" s="272"/>
      <c r="J349" s="272"/>
      <c r="K349" s="272"/>
      <c r="L349" s="272"/>
      <c r="M349" s="272"/>
      <c r="N349" s="272"/>
      <c r="O349" s="272"/>
      <c r="P349" s="272"/>
      <c r="Q349" s="295"/>
      <c r="R349" s="272"/>
      <c r="S349" s="272"/>
      <c r="T349" s="272"/>
      <c r="U349" s="272"/>
      <c r="V349" s="272"/>
      <c r="W349" s="272"/>
      <c r="X349" s="272"/>
      <c r="Y349" s="272"/>
      <c r="Z349" s="272"/>
    </row>
    <row r="350" spans="1:26" ht="16.5" customHeight="1">
      <c r="A350" s="272"/>
      <c r="B350" s="272"/>
      <c r="C350" s="272"/>
      <c r="D350" s="272"/>
      <c r="E350" s="272"/>
      <c r="F350" s="272"/>
      <c r="G350" s="272"/>
      <c r="H350" s="272"/>
      <c r="I350" s="272"/>
      <c r="J350" s="272"/>
      <c r="K350" s="272"/>
      <c r="L350" s="272"/>
      <c r="M350" s="272"/>
      <c r="N350" s="272"/>
      <c r="O350" s="272"/>
      <c r="P350" s="272"/>
      <c r="Q350" s="295"/>
      <c r="R350" s="272"/>
      <c r="S350" s="272"/>
      <c r="T350" s="272"/>
      <c r="U350" s="272"/>
      <c r="V350" s="272"/>
      <c r="W350" s="272"/>
      <c r="X350" s="272"/>
      <c r="Y350" s="272"/>
      <c r="Z350" s="272"/>
    </row>
    <row r="351" spans="1:26" ht="16.5" customHeight="1">
      <c r="A351" s="272"/>
      <c r="B351" s="272"/>
      <c r="C351" s="272"/>
      <c r="D351" s="272"/>
      <c r="E351" s="272"/>
      <c r="F351" s="272"/>
      <c r="G351" s="272"/>
      <c r="H351" s="272"/>
      <c r="I351" s="272"/>
      <c r="J351" s="272"/>
      <c r="K351" s="272"/>
      <c r="L351" s="272"/>
      <c r="M351" s="272"/>
      <c r="N351" s="272"/>
      <c r="O351" s="272"/>
      <c r="P351" s="272"/>
      <c r="Q351" s="295"/>
      <c r="R351" s="272"/>
      <c r="S351" s="272"/>
      <c r="T351" s="272"/>
      <c r="U351" s="272"/>
      <c r="V351" s="272"/>
      <c r="W351" s="272"/>
      <c r="X351" s="272"/>
      <c r="Y351" s="272"/>
      <c r="Z351" s="272"/>
    </row>
    <row r="352" spans="1:26" ht="16.5" customHeight="1">
      <c r="A352" s="272"/>
      <c r="B352" s="272"/>
      <c r="C352" s="272"/>
      <c r="D352" s="272"/>
      <c r="E352" s="272"/>
      <c r="F352" s="272"/>
      <c r="G352" s="272"/>
      <c r="H352" s="272"/>
      <c r="I352" s="272"/>
      <c r="J352" s="272"/>
      <c r="K352" s="272"/>
      <c r="L352" s="272"/>
      <c r="M352" s="272"/>
      <c r="N352" s="272"/>
      <c r="O352" s="272"/>
      <c r="P352" s="272"/>
      <c r="Q352" s="295"/>
      <c r="R352" s="272"/>
      <c r="S352" s="272"/>
      <c r="T352" s="272"/>
      <c r="U352" s="272"/>
      <c r="V352" s="272"/>
      <c r="W352" s="272"/>
      <c r="X352" s="272"/>
      <c r="Y352" s="272"/>
      <c r="Z352" s="272"/>
    </row>
    <row r="353" spans="1:26" ht="16.5" customHeight="1">
      <c r="A353" s="272"/>
      <c r="B353" s="272"/>
      <c r="C353" s="272"/>
      <c r="D353" s="272"/>
      <c r="E353" s="272"/>
      <c r="F353" s="272"/>
      <c r="G353" s="272"/>
      <c r="H353" s="272"/>
      <c r="I353" s="272"/>
      <c r="J353" s="272"/>
      <c r="K353" s="272"/>
      <c r="L353" s="272"/>
      <c r="M353" s="272"/>
      <c r="N353" s="272"/>
      <c r="O353" s="272"/>
      <c r="P353" s="272"/>
      <c r="Q353" s="295"/>
      <c r="R353" s="272"/>
      <c r="S353" s="272"/>
      <c r="T353" s="272"/>
      <c r="U353" s="272"/>
      <c r="V353" s="272"/>
      <c r="W353" s="272"/>
      <c r="X353" s="272"/>
      <c r="Y353" s="272"/>
      <c r="Z353" s="272"/>
    </row>
    <row r="354" spans="1:26" ht="16.5" customHeight="1">
      <c r="A354" s="272"/>
      <c r="B354" s="272"/>
      <c r="C354" s="272"/>
      <c r="D354" s="272"/>
      <c r="E354" s="272"/>
      <c r="F354" s="272"/>
      <c r="G354" s="272"/>
      <c r="H354" s="272"/>
      <c r="I354" s="272"/>
      <c r="J354" s="272"/>
      <c r="K354" s="272"/>
      <c r="L354" s="272"/>
      <c r="M354" s="272"/>
      <c r="N354" s="272"/>
      <c r="O354" s="272"/>
      <c r="P354" s="272"/>
      <c r="Q354" s="295"/>
      <c r="R354" s="272"/>
      <c r="S354" s="272"/>
      <c r="T354" s="272"/>
      <c r="U354" s="272"/>
      <c r="V354" s="272"/>
      <c r="W354" s="272"/>
      <c r="X354" s="272"/>
      <c r="Y354" s="272"/>
      <c r="Z354" s="272"/>
    </row>
    <row r="355" spans="1:26" ht="16.5" customHeight="1">
      <c r="A355" s="272"/>
      <c r="B355" s="272"/>
      <c r="C355" s="272"/>
      <c r="D355" s="272"/>
      <c r="E355" s="272"/>
      <c r="F355" s="272"/>
      <c r="G355" s="272"/>
      <c r="H355" s="272"/>
      <c r="I355" s="272"/>
      <c r="J355" s="272"/>
      <c r="K355" s="272"/>
      <c r="L355" s="272"/>
      <c r="M355" s="272"/>
      <c r="N355" s="272"/>
      <c r="O355" s="272"/>
      <c r="P355" s="272"/>
      <c r="Q355" s="295"/>
      <c r="R355" s="272"/>
      <c r="S355" s="272"/>
      <c r="T355" s="272"/>
      <c r="U355" s="272"/>
      <c r="V355" s="272"/>
      <c r="W355" s="272"/>
      <c r="X355" s="272"/>
      <c r="Y355" s="272"/>
      <c r="Z355" s="272"/>
    </row>
    <row r="356" spans="1:26" ht="16.5" customHeight="1">
      <c r="A356" s="272"/>
      <c r="B356" s="272"/>
      <c r="C356" s="272"/>
      <c r="D356" s="272"/>
      <c r="E356" s="272"/>
      <c r="F356" s="272"/>
      <c r="G356" s="272"/>
      <c r="H356" s="272"/>
      <c r="I356" s="272"/>
      <c r="J356" s="272"/>
      <c r="K356" s="272"/>
      <c r="L356" s="272"/>
      <c r="M356" s="272"/>
      <c r="N356" s="272"/>
      <c r="O356" s="272"/>
      <c r="P356" s="272"/>
      <c r="Q356" s="295"/>
      <c r="R356" s="272"/>
      <c r="S356" s="272"/>
      <c r="T356" s="272"/>
      <c r="U356" s="272"/>
      <c r="V356" s="272"/>
      <c r="W356" s="272"/>
      <c r="X356" s="272"/>
      <c r="Y356" s="272"/>
      <c r="Z356" s="272"/>
    </row>
    <row r="357" spans="1:26" ht="16.5" customHeight="1">
      <c r="A357" s="272"/>
      <c r="B357" s="272"/>
      <c r="C357" s="272"/>
      <c r="D357" s="272"/>
      <c r="E357" s="272"/>
      <c r="F357" s="272"/>
      <c r="G357" s="272"/>
      <c r="H357" s="272"/>
      <c r="I357" s="272"/>
      <c r="J357" s="272"/>
      <c r="K357" s="272"/>
      <c r="L357" s="272"/>
      <c r="M357" s="272"/>
      <c r="N357" s="272"/>
      <c r="O357" s="272"/>
      <c r="P357" s="272"/>
      <c r="Q357" s="295"/>
      <c r="R357" s="272"/>
      <c r="S357" s="272"/>
      <c r="T357" s="272"/>
      <c r="U357" s="272"/>
      <c r="V357" s="272"/>
      <c r="W357" s="272"/>
      <c r="X357" s="272"/>
      <c r="Y357" s="272"/>
      <c r="Z357" s="272"/>
    </row>
    <row r="358" spans="1:26" ht="16.5" customHeight="1">
      <c r="A358" s="272"/>
      <c r="B358" s="272"/>
      <c r="C358" s="272"/>
      <c r="D358" s="272"/>
      <c r="E358" s="272"/>
      <c r="F358" s="272"/>
      <c r="G358" s="272"/>
      <c r="H358" s="272"/>
      <c r="I358" s="272"/>
      <c r="J358" s="272"/>
      <c r="K358" s="272"/>
      <c r="L358" s="272"/>
      <c r="M358" s="272"/>
      <c r="N358" s="272"/>
      <c r="O358" s="272"/>
      <c r="P358" s="272"/>
      <c r="Q358" s="295"/>
      <c r="R358" s="272"/>
      <c r="S358" s="272"/>
      <c r="T358" s="272"/>
      <c r="U358" s="272"/>
      <c r="V358" s="272"/>
      <c r="W358" s="272"/>
      <c r="X358" s="272"/>
      <c r="Y358" s="272"/>
      <c r="Z358" s="272"/>
    </row>
    <row r="359" spans="1:26" ht="16.5" customHeight="1">
      <c r="A359" s="272"/>
      <c r="B359" s="272"/>
      <c r="C359" s="272"/>
      <c r="D359" s="272"/>
      <c r="E359" s="272"/>
      <c r="F359" s="272"/>
      <c r="G359" s="272"/>
      <c r="H359" s="272"/>
      <c r="I359" s="272"/>
      <c r="J359" s="272"/>
      <c r="K359" s="272"/>
      <c r="L359" s="272"/>
      <c r="M359" s="272"/>
      <c r="N359" s="272"/>
      <c r="O359" s="272"/>
      <c r="P359" s="272"/>
      <c r="Q359" s="295"/>
      <c r="R359" s="272"/>
      <c r="S359" s="272"/>
      <c r="T359" s="272"/>
      <c r="U359" s="272"/>
      <c r="V359" s="272"/>
      <c r="W359" s="272"/>
      <c r="X359" s="272"/>
      <c r="Y359" s="272"/>
      <c r="Z359" s="272"/>
    </row>
    <row r="360" spans="1:26" ht="16.5" customHeight="1">
      <c r="A360" s="272"/>
      <c r="B360" s="272"/>
      <c r="C360" s="272"/>
      <c r="D360" s="272"/>
      <c r="E360" s="272"/>
      <c r="F360" s="272"/>
      <c r="G360" s="272"/>
      <c r="H360" s="272"/>
      <c r="I360" s="272"/>
      <c r="J360" s="272"/>
      <c r="K360" s="272"/>
      <c r="L360" s="272"/>
      <c r="M360" s="272"/>
      <c r="N360" s="272"/>
      <c r="O360" s="272"/>
      <c r="P360" s="272"/>
      <c r="Q360" s="295"/>
      <c r="R360" s="272"/>
      <c r="S360" s="272"/>
      <c r="T360" s="272"/>
      <c r="U360" s="272"/>
      <c r="V360" s="272"/>
      <c r="W360" s="272"/>
      <c r="X360" s="272"/>
      <c r="Y360" s="272"/>
      <c r="Z360" s="272"/>
    </row>
    <row r="361" spans="1:26" ht="16.5" customHeight="1">
      <c r="A361" s="272"/>
      <c r="B361" s="272"/>
      <c r="C361" s="272"/>
      <c r="D361" s="272"/>
      <c r="E361" s="272"/>
      <c r="F361" s="272"/>
      <c r="G361" s="272"/>
      <c r="H361" s="272"/>
      <c r="I361" s="272"/>
      <c r="J361" s="272"/>
      <c r="K361" s="272"/>
      <c r="L361" s="272"/>
      <c r="M361" s="272"/>
      <c r="N361" s="272"/>
      <c r="O361" s="272"/>
      <c r="P361" s="272"/>
      <c r="Q361" s="295"/>
      <c r="R361" s="272"/>
      <c r="S361" s="272"/>
      <c r="T361" s="272"/>
      <c r="U361" s="272"/>
      <c r="V361" s="272"/>
      <c r="W361" s="272"/>
      <c r="X361" s="272"/>
      <c r="Y361" s="272"/>
      <c r="Z361" s="272"/>
    </row>
    <row r="362" spans="1:26" ht="16.5" customHeight="1">
      <c r="A362" s="272"/>
      <c r="B362" s="272"/>
      <c r="C362" s="272"/>
      <c r="D362" s="272"/>
      <c r="E362" s="272"/>
      <c r="F362" s="272"/>
      <c r="G362" s="272"/>
      <c r="H362" s="272"/>
      <c r="I362" s="272"/>
      <c r="J362" s="272"/>
      <c r="K362" s="272"/>
      <c r="L362" s="272"/>
      <c r="M362" s="272"/>
      <c r="N362" s="272"/>
      <c r="O362" s="272"/>
      <c r="P362" s="272"/>
      <c r="Q362" s="295"/>
      <c r="R362" s="272"/>
      <c r="S362" s="272"/>
      <c r="T362" s="272"/>
      <c r="U362" s="272"/>
      <c r="V362" s="272"/>
      <c r="W362" s="272"/>
      <c r="X362" s="272"/>
      <c r="Y362" s="272"/>
      <c r="Z362" s="272"/>
    </row>
    <row r="363" spans="1:26" ht="16.5" customHeight="1">
      <c r="A363" s="272"/>
      <c r="B363" s="272"/>
      <c r="C363" s="272"/>
      <c r="D363" s="272"/>
      <c r="E363" s="272"/>
      <c r="F363" s="272"/>
      <c r="G363" s="272"/>
      <c r="H363" s="272"/>
      <c r="I363" s="272"/>
      <c r="J363" s="272"/>
      <c r="K363" s="272"/>
      <c r="L363" s="272"/>
      <c r="M363" s="272"/>
      <c r="N363" s="272"/>
      <c r="O363" s="272"/>
      <c r="P363" s="272"/>
      <c r="Q363" s="295"/>
      <c r="R363" s="272"/>
      <c r="S363" s="272"/>
      <c r="T363" s="272"/>
      <c r="U363" s="272"/>
      <c r="V363" s="272"/>
      <c r="W363" s="272"/>
      <c r="X363" s="272"/>
      <c r="Y363" s="272"/>
      <c r="Z363" s="272"/>
    </row>
    <row r="364" spans="1:26" ht="16.5" customHeight="1">
      <c r="A364" s="272"/>
      <c r="B364" s="272"/>
      <c r="C364" s="272"/>
      <c r="D364" s="272"/>
      <c r="E364" s="272"/>
      <c r="F364" s="272"/>
      <c r="G364" s="272"/>
      <c r="H364" s="272"/>
      <c r="I364" s="272"/>
      <c r="J364" s="272"/>
      <c r="K364" s="272"/>
      <c r="L364" s="272"/>
      <c r="M364" s="272"/>
      <c r="N364" s="272"/>
      <c r="O364" s="272"/>
      <c r="P364" s="272"/>
      <c r="Q364" s="295"/>
      <c r="R364" s="272"/>
      <c r="S364" s="272"/>
      <c r="T364" s="272"/>
      <c r="U364" s="272"/>
      <c r="V364" s="272"/>
      <c r="W364" s="272"/>
      <c r="X364" s="272"/>
      <c r="Y364" s="272"/>
      <c r="Z364" s="272"/>
    </row>
    <row r="365" spans="1:26" ht="16.5" customHeight="1">
      <c r="A365" s="272"/>
      <c r="B365" s="272"/>
      <c r="C365" s="272"/>
      <c r="D365" s="272"/>
      <c r="E365" s="272"/>
      <c r="F365" s="272"/>
      <c r="G365" s="272"/>
      <c r="H365" s="272"/>
      <c r="I365" s="272"/>
      <c r="J365" s="272"/>
      <c r="K365" s="272"/>
      <c r="L365" s="272"/>
      <c r="M365" s="272"/>
      <c r="N365" s="272"/>
      <c r="O365" s="272"/>
      <c r="P365" s="272"/>
      <c r="Q365" s="295"/>
      <c r="R365" s="272"/>
      <c r="S365" s="272"/>
      <c r="T365" s="272"/>
      <c r="U365" s="272"/>
      <c r="V365" s="272"/>
      <c r="W365" s="272"/>
      <c r="X365" s="272"/>
      <c r="Y365" s="272"/>
      <c r="Z365" s="272"/>
    </row>
    <row r="366" spans="1:26" ht="16.5" customHeight="1">
      <c r="A366" s="272"/>
      <c r="B366" s="272"/>
      <c r="C366" s="272"/>
      <c r="D366" s="272"/>
      <c r="E366" s="272"/>
      <c r="F366" s="272"/>
      <c r="G366" s="272"/>
      <c r="H366" s="272"/>
      <c r="I366" s="272"/>
      <c r="J366" s="272"/>
      <c r="K366" s="272"/>
      <c r="L366" s="272"/>
      <c r="M366" s="272"/>
      <c r="N366" s="272"/>
      <c r="O366" s="272"/>
      <c r="P366" s="272"/>
      <c r="Q366" s="295"/>
      <c r="R366" s="272"/>
      <c r="S366" s="272"/>
      <c r="T366" s="272"/>
      <c r="U366" s="272"/>
      <c r="V366" s="272"/>
      <c r="W366" s="272"/>
      <c r="X366" s="272"/>
      <c r="Y366" s="272"/>
      <c r="Z366" s="272"/>
    </row>
    <row r="367" spans="1:26" ht="16.5" customHeight="1">
      <c r="A367" s="272"/>
      <c r="B367" s="272"/>
      <c r="C367" s="272"/>
      <c r="D367" s="272"/>
      <c r="E367" s="272"/>
      <c r="F367" s="272"/>
      <c r="G367" s="272"/>
      <c r="H367" s="272"/>
      <c r="I367" s="272"/>
      <c r="J367" s="272"/>
      <c r="K367" s="272"/>
      <c r="L367" s="272"/>
      <c r="M367" s="272"/>
      <c r="N367" s="272"/>
      <c r="O367" s="272"/>
      <c r="P367" s="272"/>
      <c r="Q367" s="295"/>
      <c r="R367" s="272"/>
      <c r="S367" s="272"/>
      <c r="T367" s="272"/>
      <c r="U367" s="272"/>
      <c r="V367" s="272"/>
      <c r="W367" s="272"/>
      <c r="X367" s="272"/>
      <c r="Y367" s="272"/>
      <c r="Z367" s="272"/>
    </row>
    <row r="368" spans="1:26" ht="16.5" customHeight="1">
      <c r="A368" s="272"/>
      <c r="B368" s="272"/>
      <c r="C368" s="272"/>
      <c r="D368" s="272"/>
      <c r="E368" s="272"/>
      <c r="F368" s="272"/>
      <c r="G368" s="272"/>
      <c r="H368" s="272"/>
      <c r="I368" s="272"/>
      <c r="J368" s="272"/>
      <c r="K368" s="272"/>
      <c r="L368" s="272"/>
      <c r="M368" s="272"/>
      <c r="N368" s="272"/>
      <c r="O368" s="272"/>
      <c r="P368" s="272"/>
      <c r="Q368" s="295"/>
      <c r="R368" s="272"/>
      <c r="S368" s="272"/>
      <c r="T368" s="272"/>
      <c r="U368" s="272"/>
      <c r="V368" s="272"/>
      <c r="W368" s="272"/>
      <c r="X368" s="272"/>
      <c r="Y368" s="272"/>
      <c r="Z368" s="272"/>
    </row>
    <row r="369" spans="1:26" ht="16.5" customHeight="1">
      <c r="A369" s="272"/>
      <c r="B369" s="272"/>
      <c r="C369" s="272"/>
      <c r="D369" s="272"/>
      <c r="E369" s="272"/>
      <c r="F369" s="272"/>
      <c r="G369" s="272"/>
      <c r="H369" s="272"/>
      <c r="I369" s="272"/>
      <c r="J369" s="272"/>
      <c r="K369" s="272"/>
      <c r="L369" s="272"/>
      <c r="M369" s="272"/>
      <c r="N369" s="272"/>
      <c r="O369" s="272"/>
      <c r="P369" s="272"/>
      <c r="Q369" s="295"/>
      <c r="R369" s="272"/>
      <c r="S369" s="272"/>
      <c r="T369" s="272"/>
      <c r="U369" s="272"/>
      <c r="V369" s="272"/>
      <c r="W369" s="272"/>
      <c r="X369" s="272"/>
      <c r="Y369" s="272"/>
      <c r="Z369" s="272"/>
    </row>
    <row r="370" spans="1:26" ht="16.5" customHeight="1">
      <c r="A370" s="272"/>
      <c r="B370" s="272"/>
      <c r="C370" s="272"/>
      <c r="D370" s="272"/>
      <c r="E370" s="272"/>
      <c r="F370" s="272"/>
      <c r="G370" s="272"/>
      <c r="H370" s="272"/>
      <c r="I370" s="272"/>
      <c r="J370" s="272"/>
      <c r="K370" s="272"/>
      <c r="L370" s="272"/>
      <c r="M370" s="272"/>
      <c r="N370" s="272"/>
      <c r="O370" s="272"/>
      <c r="P370" s="272"/>
      <c r="Q370" s="295"/>
      <c r="R370" s="272"/>
      <c r="S370" s="272"/>
      <c r="T370" s="272"/>
      <c r="U370" s="272"/>
      <c r="V370" s="272"/>
      <c r="W370" s="272"/>
      <c r="X370" s="272"/>
      <c r="Y370" s="272"/>
      <c r="Z370" s="272"/>
    </row>
    <row r="371" spans="1:26" ht="16.5" customHeight="1">
      <c r="A371" s="272"/>
      <c r="B371" s="272"/>
      <c r="C371" s="272"/>
      <c r="D371" s="272"/>
      <c r="E371" s="272"/>
      <c r="F371" s="272"/>
      <c r="G371" s="272"/>
      <c r="H371" s="272"/>
      <c r="I371" s="272"/>
      <c r="J371" s="272"/>
      <c r="K371" s="272"/>
      <c r="L371" s="272"/>
      <c r="M371" s="272"/>
      <c r="N371" s="272"/>
      <c r="O371" s="272"/>
      <c r="P371" s="272"/>
      <c r="Q371" s="295"/>
      <c r="R371" s="272"/>
      <c r="S371" s="272"/>
      <c r="T371" s="272"/>
      <c r="U371" s="272"/>
      <c r="V371" s="272"/>
      <c r="W371" s="272"/>
      <c r="X371" s="272"/>
      <c r="Y371" s="272"/>
      <c r="Z371" s="272"/>
    </row>
    <row r="372" spans="1:26" ht="16.5" customHeight="1">
      <c r="A372" s="272"/>
      <c r="B372" s="272"/>
      <c r="C372" s="272"/>
      <c r="D372" s="272"/>
      <c r="E372" s="272"/>
      <c r="F372" s="272"/>
      <c r="G372" s="272"/>
      <c r="H372" s="272"/>
      <c r="I372" s="272"/>
      <c r="J372" s="272"/>
      <c r="K372" s="272"/>
      <c r="L372" s="272"/>
      <c r="M372" s="272"/>
      <c r="N372" s="272"/>
      <c r="O372" s="272"/>
      <c r="P372" s="272"/>
      <c r="Q372" s="295"/>
      <c r="R372" s="272"/>
      <c r="S372" s="272"/>
      <c r="T372" s="272"/>
      <c r="U372" s="272"/>
      <c r="V372" s="272"/>
      <c r="W372" s="272"/>
      <c r="X372" s="272"/>
      <c r="Y372" s="272"/>
      <c r="Z372" s="272"/>
    </row>
    <row r="373" spans="1:26" ht="16.5" customHeight="1">
      <c r="A373" s="272"/>
      <c r="B373" s="272"/>
      <c r="C373" s="272"/>
      <c r="D373" s="272"/>
      <c r="E373" s="272"/>
      <c r="F373" s="272"/>
      <c r="G373" s="272"/>
      <c r="H373" s="272"/>
      <c r="I373" s="272"/>
      <c r="J373" s="272"/>
      <c r="K373" s="272"/>
      <c r="L373" s="272"/>
      <c r="M373" s="272"/>
      <c r="N373" s="272"/>
      <c r="O373" s="272"/>
      <c r="P373" s="272"/>
      <c r="Q373" s="295"/>
      <c r="R373" s="272"/>
      <c r="S373" s="272"/>
      <c r="T373" s="272"/>
      <c r="U373" s="272"/>
      <c r="V373" s="272"/>
      <c r="W373" s="272"/>
      <c r="X373" s="272"/>
      <c r="Y373" s="272"/>
      <c r="Z373" s="272"/>
    </row>
    <row r="374" spans="1:26" ht="16.5" customHeight="1">
      <c r="A374" s="272"/>
      <c r="B374" s="272"/>
      <c r="C374" s="272"/>
      <c r="D374" s="272"/>
      <c r="E374" s="272"/>
      <c r="F374" s="272"/>
      <c r="G374" s="272"/>
      <c r="H374" s="272"/>
      <c r="I374" s="272"/>
      <c r="J374" s="272"/>
      <c r="K374" s="272"/>
      <c r="L374" s="272"/>
      <c r="M374" s="272"/>
      <c r="N374" s="272"/>
      <c r="O374" s="272"/>
      <c r="P374" s="272"/>
      <c r="Q374" s="295"/>
      <c r="R374" s="272"/>
      <c r="S374" s="272"/>
      <c r="T374" s="272"/>
      <c r="U374" s="272"/>
      <c r="V374" s="272"/>
      <c r="W374" s="272"/>
      <c r="X374" s="272"/>
      <c r="Y374" s="272"/>
      <c r="Z374" s="272"/>
    </row>
    <row r="375" spans="1:26" ht="16.5" customHeight="1">
      <c r="A375" s="272"/>
      <c r="B375" s="272"/>
      <c r="C375" s="272"/>
      <c r="D375" s="272"/>
      <c r="E375" s="272"/>
      <c r="F375" s="272"/>
      <c r="G375" s="272"/>
      <c r="H375" s="272"/>
      <c r="I375" s="272"/>
      <c r="J375" s="272"/>
      <c r="K375" s="272"/>
      <c r="L375" s="272"/>
      <c r="M375" s="272"/>
      <c r="N375" s="272"/>
      <c r="O375" s="272"/>
      <c r="P375" s="272"/>
      <c r="Q375" s="295"/>
      <c r="R375" s="272"/>
      <c r="S375" s="272"/>
      <c r="T375" s="272"/>
      <c r="U375" s="272"/>
      <c r="V375" s="272"/>
      <c r="W375" s="272"/>
      <c r="X375" s="272"/>
      <c r="Y375" s="272"/>
      <c r="Z375" s="272"/>
    </row>
    <row r="376" spans="1:26" ht="16.5" customHeight="1">
      <c r="A376" s="272"/>
      <c r="B376" s="272"/>
      <c r="C376" s="272"/>
      <c r="D376" s="272"/>
      <c r="E376" s="272"/>
      <c r="F376" s="272"/>
      <c r="G376" s="272"/>
      <c r="H376" s="272"/>
      <c r="I376" s="272"/>
      <c r="J376" s="272"/>
      <c r="K376" s="272"/>
      <c r="L376" s="272"/>
      <c r="M376" s="272"/>
      <c r="N376" s="272"/>
      <c r="O376" s="272"/>
      <c r="P376" s="272"/>
      <c r="Q376" s="295"/>
      <c r="R376" s="272"/>
      <c r="S376" s="272"/>
      <c r="T376" s="272"/>
      <c r="U376" s="272"/>
      <c r="V376" s="272"/>
      <c r="W376" s="272"/>
      <c r="X376" s="272"/>
      <c r="Y376" s="272"/>
      <c r="Z376" s="272"/>
    </row>
    <row r="377" spans="1:26" ht="16.5" customHeight="1">
      <c r="A377" s="272"/>
      <c r="B377" s="272"/>
      <c r="C377" s="272"/>
      <c r="D377" s="272"/>
      <c r="E377" s="272"/>
      <c r="F377" s="272"/>
      <c r="G377" s="272"/>
      <c r="H377" s="272"/>
      <c r="I377" s="272"/>
      <c r="J377" s="272"/>
      <c r="K377" s="272"/>
      <c r="L377" s="272"/>
      <c r="M377" s="272"/>
      <c r="N377" s="272"/>
      <c r="O377" s="272"/>
      <c r="P377" s="272"/>
      <c r="Q377" s="295"/>
      <c r="R377" s="272"/>
      <c r="S377" s="272"/>
      <c r="T377" s="272"/>
      <c r="U377" s="272"/>
      <c r="V377" s="272"/>
      <c r="W377" s="272"/>
      <c r="X377" s="272"/>
      <c r="Y377" s="272"/>
      <c r="Z377" s="272"/>
    </row>
    <row r="378" spans="1:26" ht="16.5" customHeight="1">
      <c r="A378" s="272"/>
      <c r="B378" s="272"/>
      <c r="C378" s="272"/>
      <c r="D378" s="272"/>
      <c r="E378" s="272"/>
      <c r="F378" s="272"/>
      <c r="G378" s="272"/>
      <c r="H378" s="272"/>
      <c r="I378" s="272"/>
      <c r="J378" s="272"/>
      <c r="K378" s="272"/>
      <c r="L378" s="272"/>
      <c r="M378" s="272"/>
      <c r="N378" s="272"/>
      <c r="O378" s="272"/>
      <c r="P378" s="272"/>
      <c r="Q378" s="295"/>
      <c r="R378" s="272"/>
      <c r="S378" s="272"/>
      <c r="T378" s="272"/>
      <c r="U378" s="272"/>
      <c r="V378" s="272"/>
      <c r="W378" s="272"/>
      <c r="X378" s="272"/>
      <c r="Y378" s="272"/>
      <c r="Z378" s="272"/>
    </row>
    <row r="379" spans="1:26" ht="16.5" customHeight="1">
      <c r="A379" s="272"/>
      <c r="B379" s="272"/>
      <c r="C379" s="272"/>
      <c r="D379" s="272"/>
      <c r="E379" s="272"/>
      <c r="F379" s="272"/>
      <c r="G379" s="272"/>
      <c r="H379" s="272"/>
      <c r="I379" s="272"/>
      <c r="J379" s="272"/>
      <c r="K379" s="272"/>
      <c r="L379" s="272"/>
      <c r="M379" s="272"/>
      <c r="N379" s="272"/>
      <c r="O379" s="272"/>
      <c r="P379" s="272"/>
      <c r="Q379" s="295"/>
      <c r="R379" s="272"/>
      <c r="S379" s="272"/>
      <c r="T379" s="272"/>
      <c r="U379" s="272"/>
      <c r="V379" s="272"/>
      <c r="W379" s="272"/>
      <c r="X379" s="272"/>
      <c r="Y379" s="272"/>
      <c r="Z379" s="272"/>
    </row>
    <row r="380" spans="1:26" ht="16.5" customHeight="1">
      <c r="A380" s="272"/>
      <c r="B380" s="272"/>
      <c r="C380" s="272"/>
      <c r="D380" s="272"/>
      <c r="E380" s="272"/>
      <c r="F380" s="272"/>
      <c r="G380" s="272"/>
      <c r="H380" s="272"/>
      <c r="I380" s="272"/>
      <c r="J380" s="272"/>
      <c r="K380" s="272"/>
      <c r="L380" s="272"/>
      <c r="M380" s="272"/>
      <c r="N380" s="272"/>
      <c r="O380" s="272"/>
      <c r="P380" s="272"/>
      <c r="Q380" s="295"/>
      <c r="R380" s="272"/>
      <c r="S380" s="272"/>
      <c r="T380" s="272"/>
      <c r="U380" s="272"/>
      <c r="V380" s="272"/>
      <c r="W380" s="272"/>
      <c r="X380" s="272"/>
      <c r="Y380" s="272"/>
      <c r="Z380" s="272"/>
    </row>
    <row r="381" spans="1:26" ht="16.5" customHeight="1">
      <c r="A381" s="272"/>
      <c r="B381" s="272"/>
      <c r="C381" s="272"/>
      <c r="D381" s="272"/>
      <c r="E381" s="272"/>
      <c r="F381" s="272"/>
      <c r="G381" s="272"/>
      <c r="H381" s="272"/>
      <c r="I381" s="272"/>
      <c r="J381" s="272"/>
      <c r="K381" s="272"/>
      <c r="L381" s="272"/>
      <c r="M381" s="272"/>
      <c r="N381" s="272"/>
      <c r="O381" s="272"/>
      <c r="P381" s="272"/>
      <c r="Q381" s="295"/>
      <c r="R381" s="272"/>
      <c r="S381" s="272"/>
      <c r="T381" s="272"/>
      <c r="U381" s="272"/>
      <c r="V381" s="272"/>
      <c r="W381" s="272"/>
      <c r="X381" s="272"/>
      <c r="Y381" s="272"/>
      <c r="Z381" s="272"/>
    </row>
    <row r="382" spans="1:26" ht="16.5" customHeight="1">
      <c r="A382" s="272"/>
      <c r="B382" s="272"/>
      <c r="C382" s="272"/>
      <c r="D382" s="272"/>
      <c r="E382" s="272"/>
      <c r="F382" s="272"/>
      <c r="G382" s="272"/>
      <c r="H382" s="272"/>
      <c r="I382" s="272"/>
      <c r="J382" s="272"/>
      <c r="K382" s="272"/>
      <c r="L382" s="272"/>
      <c r="M382" s="272"/>
      <c r="N382" s="272"/>
      <c r="O382" s="272"/>
      <c r="P382" s="272"/>
      <c r="Q382" s="295"/>
      <c r="R382" s="272"/>
      <c r="S382" s="272"/>
      <c r="T382" s="272"/>
      <c r="U382" s="272"/>
      <c r="V382" s="272"/>
      <c r="W382" s="272"/>
      <c r="X382" s="272"/>
      <c r="Y382" s="272"/>
      <c r="Z382" s="272"/>
    </row>
    <row r="383" spans="1:26" ht="16.5" customHeight="1">
      <c r="A383" s="272"/>
      <c r="B383" s="272"/>
      <c r="C383" s="272"/>
      <c r="D383" s="272"/>
      <c r="E383" s="272"/>
      <c r="F383" s="272"/>
      <c r="G383" s="272"/>
      <c r="H383" s="272"/>
      <c r="I383" s="272"/>
      <c r="J383" s="272"/>
      <c r="K383" s="272"/>
      <c r="L383" s="272"/>
      <c r="M383" s="272"/>
      <c r="N383" s="272"/>
      <c r="O383" s="272"/>
      <c r="P383" s="272"/>
      <c r="Q383" s="295"/>
      <c r="R383" s="272"/>
      <c r="S383" s="272"/>
      <c r="T383" s="272"/>
      <c r="U383" s="272"/>
      <c r="V383" s="272"/>
      <c r="W383" s="272"/>
      <c r="X383" s="272"/>
      <c r="Y383" s="272"/>
      <c r="Z383" s="272"/>
    </row>
    <row r="384" spans="1:26" ht="16.5" customHeight="1">
      <c r="A384" s="272"/>
      <c r="B384" s="272"/>
      <c r="C384" s="272"/>
      <c r="D384" s="272"/>
      <c r="E384" s="272"/>
      <c r="F384" s="272"/>
      <c r="G384" s="272"/>
      <c r="H384" s="272"/>
      <c r="I384" s="272"/>
      <c r="J384" s="272"/>
      <c r="K384" s="272"/>
      <c r="L384" s="272"/>
      <c r="M384" s="272"/>
      <c r="N384" s="272"/>
      <c r="O384" s="272"/>
      <c r="P384" s="272"/>
      <c r="Q384" s="295"/>
      <c r="R384" s="272"/>
      <c r="S384" s="272"/>
      <c r="T384" s="272"/>
      <c r="U384" s="272"/>
      <c r="V384" s="272"/>
      <c r="W384" s="272"/>
      <c r="X384" s="272"/>
      <c r="Y384" s="272"/>
      <c r="Z384" s="272"/>
    </row>
    <row r="385" spans="1:26" ht="16.5" customHeight="1">
      <c r="A385" s="272"/>
      <c r="B385" s="272"/>
      <c r="C385" s="272"/>
      <c r="D385" s="272"/>
      <c r="E385" s="272"/>
      <c r="F385" s="272"/>
      <c r="G385" s="272"/>
      <c r="H385" s="272"/>
      <c r="I385" s="272"/>
      <c r="J385" s="272"/>
      <c r="K385" s="272"/>
      <c r="L385" s="272"/>
      <c r="M385" s="272"/>
      <c r="N385" s="272"/>
      <c r="O385" s="272"/>
      <c r="P385" s="272"/>
      <c r="Q385" s="295"/>
      <c r="R385" s="272"/>
      <c r="S385" s="272"/>
      <c r="T385" s="272"/>
      <c r="U385" s="272"/>
      <c r="V385" s="272"/>
      <c r="W385" s="272"/>
      <c r="X385" s="272"/>
      <c r="Y385" s="272"/>
      <c r="Z385" s="272"/>
    </row>
    <row r="386" spans="1:26" ht="16.5" customHeight="1">
      <c r="A386" s="272"/>
      <c r="B386" s="272"/>
      <c r="C386" s="272"/>
      <c r="D386" s="272"/>
      <c r="E386" s="272"/>
      <c r="F386" s="272"/>
      <c r="G386" s="272"/>
      <c r="H386" s="272"/>
      <c r="I386" s="272"/>
      <c r="J386" s="272"/>
      <c r="K386" s="272"/>
      <c r="L386" s="272"/>
      <c r="M386" s="272"/>
      <c r="N386" s="272"/>
      <c r="O386" s="272"/>
      <c r="P386" s="272"/>
      <c r="Q386" s="295"/>
      <c r="R386" s="272"/>
      <c r="S386" s="272"/>
      <c r="T386" s="272"/>
      <c r="U386" s="272"/>
      <c r="V386" s="272"/>
      <c r="W386" s="272"/>
      <c r="X386" s="272"/>
      <c r="Y386" s="272"/>
      <c r="Z386" s="272"/>
    </row>
    <row r="387" spans="1:26" ht="16.5" customHeight="1">
      <c r="A387" s="272"/>
      <c r="B387" s="272"/>
      <c r="C387" s="272"/>
      <c r="D387" s="272"/>
      <c r="E387" s="272"/>
      <c r="F387" s="272"/>
      <c r="G387" s="272"/>
      <c r="H387" s="272"/>
      <c r="I387" s="272"/>
      <c r="J387" s="272"/>
      <c r="K387" s="272"/>
      <c r="L387" s="272"/>
      <c r="M387" s="272"/>
      <c r="N387" s="272"/>
      <c r="O387" s="272"/>
      <c r="P387" s="272"/>
      <c r="Q387" s="295"/>
      <c r="R387" s="272"/>
      <c r="S387" s="272"/>
      <c r="T387" s="272"/>
      <c r="U387" s="272"/>
      <c r="V387" s="272"/>
      <c r="W387" s="272"/>
      <c r="X387" s="272"/>
      <c r="Y387" s="272"/>
      <c r="Z387" s="272"/>
    </row>
    <row r="388" spans="1:26" ht="16.5" customHeight="1">
      <c r="A388" s="272"/>
      <c r="B388" s="272"/>
      <c r="C388" s="272"/>
      <c r="D388" s="272"/>
      <c r="E388" s="272"/>
      <c r="F388" s="272"/>
      <c r="G388" s="272"/>
      <c r="H388" s="272"/>
      <c r="I388" s="272"/>
      <c r="J388" s="272"/>
      <c r="K388" s="272"/>
      <c r="L388" s="272"/>
      <c r="M388" s="272"/>
      <c r="N388" s="272"/>
      <c r="O388" s="272"/>
      <c r="P388" s="272"/>
      <c r="Q388" s="295"/>
      <c r="R388" s="272"/>
      <c r="S388" s="272"/>
      <c r="T388" s="272"/>
      <c r="U388" s="272"/>
      <c r="V388" s="272"/>
      <c r="W388" s="272"/>
      <c r="X388" s="272"/>
      <c r="Y388" s="272"/>
      <c r="Z388" s="272"/>
    </row>
    <row r="389" spans="1:26" ht="16.5" customHeight="1">
      <c r="A389" s="272"/>
      <c r="B389" s="272"/>
      <c r="C389" s="272"/>
      <c r="D389" s="272"/>
      <c r="E389" s="272"/>
      <c r="F389" s="272"/>
      <c r="G389" s="272"/>
      <c r="H389" s="272"/>
      <c r="I389" s="272"/>
      <c r="J389" s="272"/>
      <c r="K389" s="272"/>
      <c r="L389" s="272"/>
      <c r="M389" s="272"/>
      <c r="N389" s="272"/>
      <c r="O389" s="272"/>
      <c r="P389" s="272"/>
      <c r="Q389" s="295"/>
      <c r="R389" s="272"/>
      <c r="S389" s="272"/>
      <c r="T389" s="272"/>
      <c r="U389" s="272"/>
      <c r="V389" s="272"/>
      <c r="W389" s="272"/>
      <c r="X389" s="272"/>
      <c r="Y389" s="272"/>
      <c r="Z389" s="272"/>
    </row>
    <row r="390" spans="1:26" ht="16.5" customHeight="1">
      <c r="A390" s="272"/>
      <c r="B390" s="272"/>
      <c r="C390" s="272"/>
      <c r="D390" s="272"/>
      <c r="E390" s="272"/>
      <c r="F390" s="272"/>
      <c r="G390" s="272"/>
      <c r="H390" s="272"/>
      <c r="I390" s="272"/>
      <c r="J390" s="272"/>
      <c r="K390" s="272"/>
      <c r="L390" s="272"/>
      <c r="M390" s="272"/>
      <c r="N390" s="272"/>
      <c r="O390" s="272"/>
      <c r="P390" s="272"/>
      <c r="Q390" s="295"/>
      <c r="R390" s="272"/>
      <c r="S390" s="272"/>
      <c r="T390" s="272"/>
      <c r="U390" s="272"/>
      <c r="V390" s="272"/>
      <c r="W390" s="272"/>
      <c r="X390" s="272"/>
      <c r="Y390" s="272"/>
      <c r="Z390" s="272"/>
    </row>
    <row r="391" spans="1:26" ht="16.5" customHeight="1">
      <c r="A391" s="272"/>
      <c r="B391" s="272"/>
      <c r="C391" s="272"/>
      <c r="D391" s="272"/>
      <c r="E391" s="272"/>
      <c r="F391" s="272"/>
      <c r="G391" s="272"/>
      <c r="H391" s="272"/>
      <c r="I391" s="272"/>
      <c r="J391" s="272"/>
      <c r="K391" s="272"/>
      <c r="L391" s="272"/>
      <c r="M391" s="272"/>
      <c r="N391" s="272"/>
      <c r="O391" s="272"/>
      <c r="P391" s="272"/>
      <c r="Q391" s="295"/>
      <c r="R391" s="272"/>
      <c r="S391" s="272"/>
      <c r="T391" s="272"/>
      <c r="U391" s="272"/>
      <c r="V391" s="272"/>
      <c r="W391" s="272"/>
      <c r="X391" s="272"/>
      <c r="Y391" s="272"/>
      <c r="Z391" s="272"/>
    </row>
    <row r="392" spans="1:26" ht="16.5" customHeight="1">
      <c r="A392" s="272"/>
      <c r="B392" s="272"/>
      <c r="C392" s="272"/>
      <c r="D392" s="272"/>
      <c r="E392" s="272"/>
      <c r="F392" s="272"/>
      <c r="G392" s="272"/>
      <c r="H392" s="272"/>
      <c r="I392" s="272"/>
      <c r="J392" s="272"/>
      <c r="K392" s="272"/>
      <c r="L392" s="272"/>
      <c r="M392" s="272"/>
      <c r="N392" s="272"/>
      <c r="O392" s="272"/>
      <c r="P392" s="272"/>
      <c r="Q392" s="295"/>
      <c r="R392" s="272"/>
      <c r="S392" s="272"/>
      <c r="T392" s="272"/>
      <c r="U392" s="272"/>
      <c r="V392" s="272"/>
      <c r="W392" s="272"/>
      <c r="X392" s="272"/>
      <c r="Y392" s="272"/>
      <c r="Z392" s="272"/>
    </row>
    <row r="393" spans="1:26" ht="16.5" customHeight="1">
      <c r="A393" s="272"/>
      <c r="B393" s="272"/>
      <c r="C393" s="272"/>
      <c r="D393" s="272"/>
      <c r="E393" s="272"/>
      <c r="F393" s="272"/>
      <c r="G393" s="272"/>
      <c r="H393" s="272"/>
      <c r="I393" s="272"/>
      <c r="J393" s="272"/>
      <c r="K393" s="272"/>
      <c r="L393" s="272"/>
      <c r="M393" s="272"/>
      <c r="N393" s="272"/>
      <c r="O393" s="272"/>
      <c r="P393" s="272"/>
      <c r="Q393" s="295"/>
      <c r="R393" s="272"/>
      <c r="S393" s="272"/>
      <c r="T393" s="272"/>
      <c r="U393" s="272"/>
      <c r="V393" s="272"/>
      <c r="W393" s="272"/>
      <c r="X393" s="272"/>
      <c r="Y393" s="272"/>
      <c r="Z393" s="272"/>
    </row>
    <row r="394" spans="1:26" ht="16.5" customHeight="1">
      <c r="A394" s="272"/>
      <c r="B394" s="272"/>
      <c r="C394" s="272"/>
      <c r="D394" s="272"/>
      <c r="E394" s="272"/>
      <c r="F394" s="272"/>
      <c r="G394" s="272"/>
      <c r="H394" s="272"/>
      <c r="I394" s="272"/>
      <c r="J394" s="272"/>
      <c r="K394" s="272"/>
      <c r="L394" s="272"/>
      <c r="M394" s="272"/>
      <c r="N394" s="272"/>
      <c r="O394" s="272"/>
      <c r="P394" s="272"/>
      <c r="Q394" s="295"/>
      <c r="R394" s="272"/>
      <c r="S394" s="272"/>
      <c r="T394" s="272"/>
      <c r="U394" s="272"/>
      <c r="V394" s="272"/>
      <c r="W394" s="272"/>
      <c r="X394" s="272"/>
      <c r="Y394" s="272"/>
      <c r="Z394" s="272"/>
    </row>
    <row r="395" spans="1:26" ht="16.5" customHeight="1">
      <c r="A395" s="272"/>
      <c r="B395" s="272"/>
      <c r="C395" s="272"/>
      <c r="D395" s="272"/>
      <c r="E395" s="272"/>
      <c r="F395" s="272"/>
      <c r="G395" s="272"/>
      <c r="H395" s="272"/>
      <c r="I395" s="272"/>
      <c r="J395" s="272"/>
      <c r="K395" s="272"/>
      <c r="L395" s="272"/>
      <c r="M395" s="272"/>
      <c r="N395" s="272"/>
      <c r="O395" s="272"/>
      <c r="P395" s="272"/>
      <c r="Q395" s="295"/>
      <c r="R395" s="272"/>
      <c r="S395" s="272"/>
      <c r="T395" s="272"/>
      <c r="U395" s="272"/>
      <c r="V395" s="272"/>
      <c r="W395" s="272"/>
      <c r="X395" s="272"/>
      <c r="Y395" s="272"/>
      <c r="Z395" s="272"/>
    </row>
    <row r="396" spans="1:26" ht="16.5" customHeight="1">
      <c r="A396" s="272"/>
      <c r="B396" s="272"/>
      <c r="C396" s="272"/>
      <c r="D396" s="272"/>
      <c r="E396" s="272"/>
      <c r="F396" s="272"/>
      <c r="G396" s="272"/>
      <c r="H396" s="272"/>
      <c r="I396" s="272"/>
      <c r="J396" s="272"/>
      <c r="K396" s="272"/>
      <c r="L396" s="272"/>
      <c r="M396" s="272"/>
      <c r="N396" s="272"/>
      <c r="O396" s="272"/>
      <c r="P396" s="272"/>
      <c r="Q396" s="295"/>
      <c r="R396" s="272"/>
      <c r="S396" s="272"/>
      <c r="T396" s="272"/>
      <c r="U396" s="272"/>
      <c r="V396" s="272"/>
      <c r="W396" s="272"/>
      <c r="X396" s="272"/>
      <c r="Y396" s="272"/>
      <c r="Z396" s="272"/>
    </row>
    <row r="397" spans="1:26" ht="16.5" customHeight="1">
      <c r="A397" s="272"/>
      <c r="B397" s="272"/>
      <c r="C397" s="272"/>
      <c r="D397" s="272"/>
      <c r="E397" s="272"/>
      <c r="F397" s="272"/>
      <c r="G397" s="272"/>
      <c r="H397" s="272"/>
      <c r="I397" s="272"/>
      <c r="J397" s="272"/>
      <c r="K397" s="272"/>
      <c r="L397" s="272"/>
      <c r="M397" s="272"/>
      <c r="N397" s="272"/>
      <c r="O397" s="272"/>
      <c r="P397" s="272"/>
      <c r="Q397" s="295"/>
      <c r="R397" s="272"/>
      <c r="S397" s="272"/>
      <c r="T397" s="272"/>
      <c r="U397" s="272"/>
      <c r="V397" s="272"/>
      <c r="W397" s="272"/>
      <c r="X397" s="272"/>
      <c r="Y397" s="272"/>
      <c r="Z397" s="272"/>
    </row>
    <row r="398" spans="1:26" ht="16.5" customHeight="1">
      <c r="A398" s="272"/>
      <c r="B398" s="272"/>
      <c r="C398" s="272"/>
      <c r="D398" s="272"/>
      <c r="E398" s="272"/>
      <c r="F398" s="272"/>
      <c r="G398" s="272"/>
      <c r="H398" s="272"/>
      <c r="I398" s="272"/>
      <c r="J398" s="272"/>
      <c r="K398" s="272"/>
      <c r="L398" s="272"/>
      <c r="M398" s="272"/>
      <c r="N398" s="272"/>
      <c r="O398" s="272"/>
      <c r="P398" s="272"/>
      <c r="Q398" s="295"/>
      <c r="R398" s="272"/>
      <c r="S398" s="272"/>
      <c r="T398" s="272"/>
      <c r="U398" s="272"/>
      <c r="V398" s="272"/>
      <c r="W398" s="272"/>
      <c r="X398" s="272"/>
      <c r="Y398" s="272"/>
      <c r="Z398" s="272"/>
    </row>
    <row r="399" spans="1:26" ht="16.5" customHeight="1">
      <c r="A399" s="272"/>
      <c r="B399" s="272"/>
      <c r="C399" s="272"/>
      <c r="D399" s="272"/>
      <c r="E399" s="272"/>
      <c r="F399" s="272"/>
      <c r="G399" s="272"/>
      <c r="H399" s="272"/>
      <c r="I399" s="272"/>
      <c r="J399" s="272"/>
      <c r="K399" s="272"/>
      <c r="L399" s="272"/>
      <c r="M399" s="272"/>
      <c r="N399" s="272"/>
      <c r="O399" s="272"/>
      <c r="P399" s="272"/>
      <c r="Q399" s="295"/>
      <c r="R399" s="272"/>
      <c r="S399" s="272"/>
      <c r="T399" s="272"/>
      <c r="U399" s="272"/>
      <c r="V399" s="272"/>
      <c r="W399" s="272"/>
      <c r="X399" s="272"/>
      <c r="Y399" s="272"/>
      <c r="Z399" s="272"/>
    </row>
    <row r="400" spans="1:26" ht="16.5" customHeight="1">
      <c r="A400" s="272"/>
      <c r="B400" s="272"/>
      <c r="C400" s="272"/>
      <c r="D400" s="272"/>
      <c r="E400" s="272"/>
      <c r="F400" s="272"/>
      <c r="G400" s="272"/>
      <c r="H400" s="272"/>
      <c r="I400" s="272"/>
      <c r="J400" s="272"/>
      <c r="K400" s="272"/>
      <c r="L400" s="272"/>
      <c r="M400" s="272"/>
      <c r="N400" s="272"/>
      <c r="O400" s="272"/>
      <c r="P400" s="272"/>
      <c r="Q400" s="295"/>
      <c r="R400" s="272"/>
      <c r="S400" s="272"/>
      <c r="T400" s="272"/>
      <c r="U400" s="272"/>
      <c r="V400" s="272"/>
      <c r="W400" s="272"/>
      <c r="X400" s="272"/>
      <c r="Y400" s="272"/>
      <c r="Z400" s="272"/>
    </row>
    <row r="401" spans="1:26" ht="16.5" customHeight="1">
      <c r="A401" s="272"/>
      <c r="B401" s="272"/>
      <c r="C401" s="272"/>
      <c r="D401" s="272"/>
      <c r="E401" s="272"/>
      <c r="F401" s="272"/>
      <c r="G401" s="272"/>
      <c r="H401" s="272"/>
      <c r="I401" s="272"/>
      <c r="J401" s="272"/>
      <c r="K401" s="272"/>
      <c r="L401" s="272"/>
      <c r="M401" s="272"/>
      <c r="N401" s="272"/>
      <c r="O401" s="272"/>
      <c r="P401" s="272"/>
      <c r="Q401" s="295"/>
      <c r="R401" s="272"/>
      <c r="S401" s="272"/>
      <c r="T401" s="272"/>
      <c r="U401" s="272"/>
      <c r="V401" s="272"/>
      <c r="W401" s="272"/>
      <c r="X401" s="272"/>
      <c r="Y401" s="272"/>
      <c r="Z401" s="272"/>
    </row>
    <row r="402" spans="1:26" ht="16.5" customHeight="1">
      <c r="A402" s="272"/>
      <c r="B402" s="272"/>
      <c r="C402" s="272"/>
      <c r="D402" s="272"/>
      <c r="E402" s="272"/>
      <c r="F402" s="272"/>
      <c r="G402" s="272"/>
      <c r="H402" s="272"/>
      <c r="I402" s="272"/>
      <c r="J402" s="272"/>
      <c r="K402" s="272"/>
      <c r="L402" s="272"/>
      <c r="M402" s="272"/>
      <c r="N402" s="272"/>
      <c r="O402" s="272"/>
      <c r="P402" s="272"/>
      <c r="Q402" s="295"/>
      <c r="R402" s="272"/>
      <c r="S402" s="272"/>
      <c r="T402" s="272"/>
      <c r="U402" s="272"/>
      <c r="V402" s="272"/>
      <c r="W402" s="272"/>
      <c r="X402" s="272"/>
      <c r="Y402" s="272"/>
      <c r="Z402" s="272"/>
    </row>
    <row r="403" spans="1:26" ht="16.5" customHeight="1">
      <c r="A403" s="272"/>
      <c r="B403" s="272"/>
      <c r="C403" s="272"/>
      <c r="D403" s="272"/>
      <c r="E403" s="272"/>
      <c r="F403" s="272"/>
      <c r="G403" s="272"/>
      <c r="H403" s="272"/>
      <c r="I403" s="272"/>
      <c r="J403" s="272"/>
      <c r="K403" s="272"/>
      <c r="L403" s="272"/>
      <c r="M403" s="272"/>
      <c r="N403" s="272"/>
      <c r="O403" s="272"/>
      <c r="P403" s="272"/>
      <c r="Q403" s="295"/>
      <c r="R403" s="272"/>
      <c r="S403" s="272"/>
      <c r="T403" s="272"/>
      <c r="U403" s="272"/>
      <c r="V403" s="272"/>
      <c r="W403" s="272"/>
      <c r="X403" s="272"/>
      <c r="Y403" s="272"/>
      <c r="Z403" s="272"/>
    </row>
    <row r="404" spans="1:26" ht="16.5" customHeight="1">
      <c r="A404" s="272"/>
      <c r="B404" s="272"/>
      <c r="C404" s="272"/>
      <c r="D404" s="272"/>
      <c r="E404" s="272"/>
      <c r="F404" s="272"/>
      <c r="G404" s="272"/>
      <c r="H404" s="272"/>
      <c r="I404" s="272"/>
      <c r="J404" s="272"/>
      <c r="K404" s="272"/>
      <c r="L404" s="272"/>
      <c r="M404" s="272"/>
      <c r="N404" s="272"/>
      <c r="O404" s="272"/>
      <c r="P404" s="272"/>
      <c r="Q404" s="295"/>
      <c r="R404" s="272"/>
      <c r="S404" s="272"/>
      <c r="T404" s="272"/>
      <c r="U404" s="272"/>
      <c r="V404" s="272"/>
      <c r="W404" s="272"/>
      <c r="X404" s="272"/>
      <c r="Y404" s="272"/>
      <c r="Z404" s="272"/>
    </row>
    <row r="405" spans="1:26" ht="16.5" customHeight="1">
      <c r="A405" s="272"/>
      <c r="B405" s="272"/>
      <c r="C405" s="272"/>
      <c r="D405" s="272"/>
      <c r="E405" s="272"/>
      <c r="F405" s="272"/>
      <c r="G405" s="272"/>
      <c r="H405" s="272"/>
      <c r="I405" s="272"/>
      <c r="J405" s="272"/>
      <c r="K405" s="272"/>
      <c r="L405" s="272"/>
      <c r="M405" s="272"/>
      <c r="N405" s="272"/>
      <c r="O405" s="272"/>
      <c r="P405" s="272"/>
      <c r="Q405" s="295"/>
      <c r="R405" s="272"/>
      <c r="S405" s="272"/>
      <c r="T405" s="272"/>
      <c r="U405" s="272"/>
      <c r="V405" s="272"/>
      <c r="W405" s="272"/>
      <c r="X405" s="272"/>
      <c r="Y405" s="272"/>
      <c r="Z405" s="272"/>
    </row>
    <row r="406" spans="1:26" ht="16.5" customHeight="1">
      <c r="A406" s="272"/>
      <c r="B406" s="272"/>
      <c r="C406" s="272"/>
      <c r="D406" s="272"/>
      <c r="E406" s="272"/>
      <c r="F406" s="272"/>
      <c r="G406" s="272"/>
      <c r="H406" s="272"/>
      <c r="I406" s="272"/>
      <c r="J406" s="272"/>
      <c r="K406" s="272"/>
      <c r="L406" s="272"/>
      <c r="M406" s="272"/>
      <c r="N406" s="272"/>
      <c r="O406" s="272"/>
      <c r="P406" s="272"/>
      <c r="Q406" s="295"/>
      <c r="R406" s="272"/>
      <c r="S406" s="272"/>
      <c r="T406" s="272"/>
      <c r="U406" s="272"/>
      <c r="V406" s="272"/>
      <c r="W406" s="272"/>
      <c r="X406" s="272"/>
      <c r="Y406" s="272"/>
      <c r="Z406" s="272"/>
    </row>
    <row r="407" spans="1:26" ht="16.5" customHeight="1">
      <c r="A407" s="272"/>
      <c r="B407" s="272"/>
      <c r="C407" s="272"/>
      <c r="D407" s="272"/>
      <c r="E407" s="272"/>
      <c r="F407" s="272"/>
      <c r="G407" s="272"/>
      <c r="H407" s="272"/>
      <c r="I407" s="272"/>
      <c r="J407" s="272"/>
      <c r="K407" s="272"/>
      <c r="L407" s="272"/>
      <c r="M407" s="272"/>
      <c r="N407" s="272"/>
      <c r="O407" s="272"/>
      <c r="P407" s="272"/>
      <c r="Q407" s="295"/>
      <c r="R407" s="272"/>
      <c r="S407" s="272"/>
      <c r="T407" s="272"/>
      <c r="U407" s="272"/>
      <c r="V407" s="272"/>
      <c r="W407" s="272"/>
      <c r="X407" s="272"/>
      <c r="Y407" s="272"/>
      <c r="Z407" s="272"/>
    </row>
    <row r="408" spans="1:26" ht="16.5" customHeight="1">
      <c r="A408" s="272"/>
      <c r="B408" s="272"/>
      <c r="C408" s="272"/>
      <c r="D408" s="272"/>
      <c r="E408" s="272"/>
      <c r="F408" s="272"/>
      <c r="G408" s="272"/>
      <c r="H408" s="272"/>
      <c r="I408" s="272"/>
      <c r="J408" s="272"/>
      <c r="K408" s="272"/>
      <c r="L408" s="272"/>
      <c r="M408" s="272"/>
      <c r="N408" s="272"/>
      <c r="O408" s="272"/>
      <c r="P408" s="272"/>
      <c r="Q408" s="295"/>
      <c r="R408" s="272"/>
      <c r="S408" s="272"/>
      <c r="T408" s="272"/>
      <c r="U408" s="272"/>
      <c r="V408" s="272"/>
      <c r="W408" s="272"/>
      <c r="X408" s="272"/>
      <c r="Y408" s="272"/>
      <c r="Z408" s="272"/>
    </row>
    <row r="409" spans="1:26" ht="16.5" customHeight="1">
      <c r="A409" s="272"/>
      <c r="B409" s="272"/>
      <c r="C409" s="272"/>
      <c r="D409" s="272"/>
      <c r="E409" s="272"/>
      <c r="F409" s="272"/>
      <c r="G409" s="272"/>
      <c r="H409" s="272"/>
      <c r="I409" s="272"/>
      <c r="J409" s="272"/>
      <c r="K409" s="272"/>
      <c r="L409" s="272"/>
      <c r="M409" s="272"/>
      <c r="N409" s="272"/>
      <c r="O409" s="272"/>
      <c r="P409" s="272"/>
      <c r="Q409" s="295"/>
      <c r="R409" s="272"/>
      <c r="S409" s="272"/>
      <c r="T409" s="272"/>
      <c r="U409" s="272"/>
      <c r="V409" s="272"/>
      <c r="W409" s="272"/>
      <c r="X409" s="272"/>
      <c r="Y409" s="272"/>
      <c r="Z409" s="272"/>
    </row>
    <row r="410" spans="1:26" ht="16.5" customHeight="1">
      <c r="A410" s="272"/>
      <c r="B410" s="272"/>
      <c r="C410" s="272"/>
      <c r="D410" s="272"/>
      <c r="E410" s="272"/>
      <c r="F410" s="272"/>
      <c r="G410" s="272"/>
      <c r="H410" s="272"/>
      <c r="I410" s="272"/>
      <c r="J410" s="272"/>
      <c r="K410" s="272"/>
      <c r="L410" s="272"/>
      <c r="M410" s="272"/>
      <c r="N410" s="272"/>
      <c r="O410" s="272"/>
      <c r="P410" s="272"/>
      <c r="Q410" s="295"/>
      <c r="R410" s="272"/>
      <c r="S410" s="272"/>
      <c r="T410" s="272"/>
      <c r="U410" s="272"/>
      <c r="V410" s="272"/>
      <c r="W410" s="272"/>
      <c r="X410" s="272"/>
      <c r="Y410" s="272"/>
      <c r="Z410" s="272"/>
    </row>
    <row r="411" spans="1:26" ht="16.5" customHeight="1">
      <c r="A411" s="272"/>
      <c r="B411" s="272"/>
      <c r="C411" s="272"/>
      <c r="D411" s="272"/>
      <c r="E411" s="272"/>
      <c r="F411" s="272"/>
      <c r="G411" s="272"/>
      <c r="H411" s="272"/>
      <c r="I411" s="272"/>
      <c r="J411" s="272"/>
      <c r="K411" s="272"/>
      <c r="L411" s="272"/>
      <c r="M411" s="272"/>
      <c r="N411" s="272"/>
      <c r="O411" s="272"/>
      <c r="P411" s="272"/>
      <c r="Q411" s="295"/>
      <c r="R411" s="272"/>
      <c r="S411" s="272"/>
      <c r="T411" s="272"/>
      <c r="U411" s="272"/>
      <c r="V411" s="272"/>
      <c r="W411" s="272"/>
      <c r="X411" s="272"/>
      <c r="Y411" s="272"/>
      <c r="Z411" s="272"/>
    </row>
    <row r="412" spans="1:26" ht="16.5" customHeight="1">
      <c r="A412" s="272"/>
      <c r="B412" s="272"/>
      <c r="C412" s="272"/>
      <c r="D412" s="272"/>
      <c r="E412" s="272"/>
      <c r="F412" s="272"/>
      <c r="G412" s="272"/>
      <c r="H412" s="272"/>
      <c r="I412" s="272"/>
      <c r="J412" s="272"/>
      <c r="K412" s="272"/>
      <c r="L412" s="272"/>
      <c r="M412" s="272"/>
      <c r="N412" s="272"/>
      <c r="O412" s="272"/>
      <c r="P412" s="272"/>
      <c r="Q412" s="295"/>
      <c r="R412" s="272"/>
      <c r="S412" s="272"/>
      <c r="T412" s="272"/>
      <c r="U412" s="272"/>
      <c r="V412" s="272"/>
      <c r="W412" s="272"/>
      <c r="X412" s="272"/>
      <c r="Y412" s="272"/>
      <c r="Z412" s="272"/>
    </row>
    <row r="413" spans="1:26" ht="16.5" customHeight="1">
      <c r="A413" s="272"/>
      <c r="B413" s="272"/>
      <c r="C413" s="272"/>
      <c r="D413" s="272"/>
      <c r="E413" s="272"/>
      <c r="F413" s="272"/>
      <c r="G413" s="272"/>
      <c r="H413" s="272"/>
      <c r="I413" s="272"/>
      <c r="J413" s="272"/>
      <c r="K413" s="272"/>
      <c r="L413" s="272"/>
      <c r="M413" s="272"/>
      <c r="N413" s="272"/>
      <c r="O413" s="272"/>
      <c r="P413" s="272"/>
      <c r="Q413" s="295"/>
      <c r="R413" s="272"/>
      <c r="S413" s="272"/>
      <c r="T413" s="272"/>
      <c r="U413" s="272"/>
      <c r="V413" s="272"/>
      <c r="W413" s="272"/>
      <c r="X413" s="272"/>
      <c r="Y413" s="272"/>
      <c r="Z413" s="272"/>
    </row>
    <row r="414" spans="1:26" ht="16.5" customHeight="1">
      <c r="A414" s="272"/>
      <c r="B414" s="272"/>
      <c r="C414" s="272"/>
      <c r="D414" s="272"/>
      <c r="E414" s="272"/>
      <c r="F414" s="272"/>
      <c r="G414" s="272"/>
      <c r="H414" s="272"/>
      <c r="I414" s="272"/>
      <c r="J414" s="272"/>
      <c r="K414" s="272"/>
      <c r="L414" s="272"/>
      <c r="M414" s="272"/>
      <c r="N414" s="272"/>
      <c r="O414" s="272"/>
      <c r="P414" s="272"/>
      <c r="Q414" s="295"/>
      <c r="R414" s="272"/>
      <c r="S414" s="272"/>
      <c r="T414" s="272"/>
      <c r="U414" s="272"/>
      <c r="V414" s="272"/>
      <c r="W414" s="272"/>
      <c r="X414" s="272"/>
      <c r="Y414" s="272"/>
      <c r="Z414" s="272"/>
    </row>
    <row r="415" spans="1:26" ht="16.5" customHeight="1">
      <c r="A415" s="272"/>
      <c r="B415" s="272"/>
      <c r="C415" s="272"/>
      <c r="D415" s="272"/>
      <c r="E415" s="272"/>
      <c r="F415" s="272"/>
      <c r="G415" s="272"/>
      <c r="H415" s="272"/>
      <c r="I415" s="272"/>
      <c r="J415" s="272"/>
      <c r="K415" s="272"/>
      <c r="L415" s="272"/>
      <c r="M415" s="272"/>
      <c r="N415" s="272"/>
      <c r="O415" s="272"/>
      <c r="P415" s="272"/>
      <c r="Q415" s="295"/>
      <c r="R415" s="272"/>
      <c r="S415" s="272"/>
      <c r="T415" s="272"/>
      <c r="U415" s="272"/>
      <c r="V415" s="272"/>
      <c r="W415" s="272"/>
      <c r="X415" s="272"/>
      <c r="Y415" s="272"/>
      <c r="Z415" s="272"/>
    </row>
    <row r="416" spans="1:26" ht="16.5" customHeight="1">
      <c r="A416" s="272"/>
      <c r="B416" s="272"/>
      <c r="C416" s="272"/>
      <c r="D416" s="272"/>
      <c r="E416" s="272"/>
      <c r="F416" s="272"/>
      <c r="G416" s="272"/>
      <c r="H416" s="272"/>
      <c r="I416" s="272"/>
      <c r="J416" s="272"/>
      <c r="K416" s="272"/>
      <c r="L416" s="272"/>
      <c r="M416" s="272"/>
      <c r="N416" s="272"/>
      <c r="O416" s="272"/>
      <c r="P416" s="272"/>
      <c r="Q416" s="295"/>
      <c r="R416" s="272"/>
      <c r="S416" s="272"/>
      <c r="T416" s="272"/>
      <c r="U416" s="272"/>
      <c r="V416" s="272"/>
      <c r="W416" s="272"/>
      <c r="X416" s="272"/>
      <c r="Y416" s="272"/>
      <c r="Z416" s="272"/>
    </row>
    <row r="417" spans="1:26" ht="16.5" customHeight="1">
      <c r="A417" s="272"/>
      <c r="B417" s="272"/>
      <c r="C417" s="272"/>
      <c r="D417" s="272"/>
      <c r="E417" s="272"/>
      <c r="F417" s="272"/>
      <c r="G417" s="272"/>
      <c r="H417" s="272"/>
      <c r="I417" s="272"/>
      <c r="J417" s="272"/>
      <c r="K417" s="272"/>
      <c r="L417" s="272"/>
      <c r="M417" s="272"/>
      <c r="N417" s="272"/>
      <c r="O417" s="272"/>
      <c r="P417" s="272"/>
      <c r="Q417" s="295"/>
      <c r="R417" s="272"/>
      <c r="S417" s="272"/>
      <c r="T417" s="272"/>
      <c r="U417" s="272"/>
      <c r="V417" s="272"/>
      <c r="W417" s="272"/>
      <c r="X417" s="272"/>
      <c r="Y417" s="272"/>
      <c r="Z417" s="272"/>
    </row>
    <row r="418" spans="1:26" ht="16.5" customHeight="1">
      <c r="A418" s="272"/>
      <c r="B418" s="272"/>
      <c r="C418" s="272"/>
      <c r="D418" s="272"/>
      <c r="E418" s="272"/>
      <c r="F418" s="272"/>
      <c r="G418" s="272"/>
      <c r="H418" s="272"/>
      <c r="I418" s="272"/>
      <c r="J418" s="272"/>
      <c r="K418" s="272"/>
      <c r="L418" s="272"/>
      <c r="M418" s="272"/>
      <c r="N418" s="272"/>
      <c r="O418" s="272"/>
      <c r="P418" s="272"/>
      <c r="Q418" s="295"/>
      <c r="R418" s="272"/>
      <c r="S418" s="272"/>
      <c r="T418" s="272"/>
      <c r="U418" s="272"/>
      <c r="V418" s="272"/>
      <c r="W418" s="272"/>
      <c r="X418" s="272"/>
      <c r="Y418" s="272"/>
      <c r="Z418" s="272"/>
    </row>
    <row r="419" spans="1:26" ht="16.5" customHeight="1">
      <c r="A419" s="272"/>
      <c r="B419" s="272"/>
      <c r="C419" s="272"/>
      <c r="D419" s="272"/>
      <c r="E419" s="272"/>
      <c r="F419" s="272"/>
      <c r="G419" s="272"/>
      <c r="H419" s="272"/>
      <c r="I419" s="272"/>
      <c r="J419" s="272"/>
      <c r="K419" s="272"/>
      <c r="L419" s="272"/>
      <c r="M419" s="272"/>
      <c r="N419" s="272"/>
      <c r="O419" s="272"/>
      <c r="P419" s="272"/>
      <c r="Q419" s="295"/>
      <c r="R419" s="272"/>
      <c r="S419" s="272"/>
      <c r="T419" s="272"/>
      <c r="U419" s="272"/>
      <c r="V419" s="272"/>
      <c r="W419" s="272"/>
      <c r="X419" s="272"/>
      <c r="Y419" s="272"/>
      <c r="Z419" s="272"/>
    </row>
    <row r="420" spans="1:26" ht="16.5" customHeight="1">
      <c r="A420" s="272"/>
      <c r="B420" s="272"/>
      <c r="C420" s="272"/>
      <c r="D420" s="272"/>
      <c r="E420" s="272"/>
      <c r="F420" s="272"/>
      <c r="G420" s="272"/>
      <c r="H420" s="272"/>
      <c r="I420" s="272"/>
      <c r="J420" s="272"/>
      <c r="K420" s="272"/>
      <c r="L420" s="272"/>
      <c r="M420" s="272"/>
      <c r="N420" s="272"/>
      <c r="O420" s="272"/>
      <c r="P420" s="272"/>
      <c r="Q420" s="295"/>
      <c r="R420" s="272"/>
      <c r="S420" s="272"/>
      <c r="T420" s="272"/>
      <c r="U420" s="272"/>
      <c r="V420" s="272"/>
      <c r="W420" s="272"/>
      <c r="X420" s="272"/>
      <c r="Y420" s="272"/>
      <c r="Z420" s="272"/>
    </row>
    <row r="421" spans="1:26" ht="16.5" customHeight="1">
      <c r="A421" s="272"/>
      <c r="B421" s="272"/>
      <c r="C421" s="272"/>
      <c r="D421" s="272"/>
      <c r="E421" s="272"/>
      <c r="F421" s="272"/>
      <c r="G421" s="272"/>
      <c r="H421" s="272"/>
      <c r="I421" s="272"/>
      <c r="J421" s="272"/>
      <c r="K421" s="272"/>
      <c r="L421" s="272"/>
      <c r="M421" s="272"/>
      <c r="N421" s="272"/>
      <c r="O421" s="272"/>
      <c r="P421" s="272"/>
      <c r="Q421" s="295"/>
      <c r="R421" s="272"/>
      <c r="S421" s="272"/>
      <c r="T421" s="272"/>
      <c r="U421" s="272"/>
      <c r="V421" s="272"/>
      <c r="W421" s="272"/>
      <c r="X421" s="272"/>
      <c r="Y421" s="272"/>
      <c r="Z421" s="272"/>
    </row>
    <row r="422" spans="1:26" ht="16.5" customHeight="1">
      <c r="A422" s="272"/>
      <c r="B422" s="272"/>
      <c r="C422" s="272"/>
      <c r="D422" s="272"/>
      <c r="E422" s="272"/>
      <c r="F422" s="272"/>
      <c r="G422" s="272"/>
      <c r="H422" s="272"/>
      <c r="I422" s="272"/>
      <c r="J422" s="272"/>
      <c r="K422" s="272"/>
      <c r="L422" s="272"/>
      <c r="M422" s="272"/>
      <c r="N422" s="272"/>
      <c r="O422" s="272"/>
      <c r="P422" s="272"/>
      <c r="Q422" s="295"/>
      <c r="R422" s="272"/>
      <c r="S422" s="272"/>
      <c r="T422" s="272"/>
      <c r="U422" s="272"/>
      <c r="V422" s="272"/>
      <c r="W422" s="272"/>
      <c r="X422" s="272"/>
      <c r="Y422" s="272"/>
      <c r="Z422" s="272"/>
    </row>
    <row r="423" spans="1:26" ht="16.5" customHeight="1">
      <c r="A423" s="272"/>
      <c r="B423" s="272"/>
      <c r="C423" s="272"/>
      <c r="D423" s="272"/>
      <c r="E423" s="272"/>
      <c r="F423" s="272"/>
      <c r="G423" s="272"/>
      <c r="H423" s="272"/>
      <c r="I423" s="272"/>
      <c r="J423" s="272"/>
      <c r="K423" s="272"/>
      <c r="L423" s="272"/>
      <c r="M423" s="272"/>
      <c r="N423" s="272"/>
      <c r="O423" s="272"/>
      <c r="P423" s="272"/>
      <c r="Q423" s="295"/>
      <c r="R423" s="272"/>
      <c r="S423" s="272"/>
      <c r="T423" s="272"/>
      <c r="U423" s="272"/>
      <c r="V423" s="272"/>
      <c r="W423" s="272"/>
      <c r="X423" s="272"/>
      <c r="Y423" s="272"/>
      <c r="Z423" s="272"/>
    </row>
    <row r="424" spans="1:26" ht="16.5" customHeight="1">
      <c r="A424" s="272"/>
      <c r="B424" s="272"/>
      <c r="C424" s="272"/>
      <c r="D424" s="272"/>
      <c r="E424" s="272"/>
      <c r="F424" s="272"/>
      <c r="G424" s="272"/>
      <c r="H424" s="272"/>
      <c r="I424" s="272"/>
      <c r="J424" s="272"/>
      <c r="K424" s="272"/>
      <c r="L424" s="272"/>
      <c r="M424" s="272"/>
      <c r="N424" s="272"/>
      <c r="O424" s="272"/>
      <c r="P424" s="272"/>
      <c r="Q424" s="295"/>
      <c r="R424" s="272"/>
      <c r="S424" s="272"/>
      <c r="T424" s="272"/>
      <c r="U424" s="272"/>
      <c r="V424" s="272"/>
      <c r="W424" s="272"/>
      <c r="X424" s="272"/>
      <c r="Y424" s="272"/>
      <c r="Z424" s="272"/>
    </row>
    <row r="425" spans="1:26" ht="16.5" customHeight="1">
      <c r="A425" s="272"/>
      <c r="B425" s="272"/>
      <c r="C425" s="272"/>
      <c r="D425" s="272"/>
      <c r="E425" s="272"/>
      <c r="F425" s="272"/>
      <c r="G425" s="272"/>
      <c r="H425" s="272"/>
      <c r="I425" s="272"/>
      <c r="J425" s="272"/>
      <c r="K425" s="272"/>
      <c r="L425" s="272"/>
      <c r="M425" s="272"/>
      <c r="N425" s="272"/>
      <c r="O425" s="272"/>
      <c r="P425" s="272"/>
      <c r="Q425" s="295"/>
      <c r="R425" s="272"/>
      <c r="S425" s="272"/>
      <c r="T425" s="272"/>
      <c r="U425" s="272"/>
      <c r="V425" s="272"/>
      <c r="W425" s="272"/>
      <c r="X425" s="272"/>
      <c r="Y425" s="272"/>
      <c r="Z425" s="272"/>
    </row>
    <row r="426" spans="1:26" ht="16.5" customHeight="1">
      <c r="A426" s="272"/>
      <c r="B426" s="272"/>
      <c r="C426" s="272"/>
      <c r="D426" s="272"/>
      <c r="E426" s="272"/>
      <c r="F426" s="272"/>
      <c r="G426" s="272"/>
      <c r="H426" s="272"/>
      <c r="I426" s="272"/>
      <c r="J426" s="272"/>
      <c r="K426" s="272"/>
      <c r="L426" s="272"/>
      <c r="M426" s="272"/>
      <c r="N426" s="272"/>
      <c r="O426" s="272"/>
      <c r="P426" s="272"/>
      <c r="Q426" s="295"/>
      <c r="R426" s="272"/>
      <c r="S426" s="272"/>
      <c r="T426" s="272"/>
      <c r="U426" s="272"/>
      <c r="V426" s="272"/>
      <c r="W426" s="272"/>
      <c r="X426" s="272"/>
      <c r="Y426" s="272"/>
      <c r="Z426" s="272"/>
    </row>
    <row r="427" spans="1:26" ht="16.5" customHeight="1">
      <c r="A427" s="272"/>
      <c r="B427" s="272"/>
      <c r="C427" s="272"/>
      <c r="D427" s="272"/>
      <c r="E427" s="272"/>
      <c r="F427" s="272"/>
      <c r="G427" s="272"/>
      <c r="H427" s="272"/>
      <c r="I427" s="272"/>
      <c r="J427" s="272"/>
      <c r="K427" s="272"/>
      <c r="L427" s="272"/>
      <c r="M427" s="272"/>
      <c r="N427" s="272"/>
      <c r="O427" s="272"/>
      <c r="P427" s="272"/>
      <c r="Q427" s="295"/>
      <c r="R427" s="272"/>
      <c r="S427" s="272"/>
      <c r="T427" s="272"/>
      <c r="U427" s="272"/>
      <c r="V427" s="272"/>
      <c r="W427" s="272"/>
      <c r="X427" s="272"/>
      <c r="Y427" s="272"/>
      <c r="Z427" s="272"/>
    </row>
    <row r="428" spans="1:26" ht="16.5" customHeight="1">
      <c r="A428" s="272"/>
      <c r="B428" s="272"/>
      <c r="C428" s="272"/>
      <c r="D428" s="272"/>
      <c r="E428" s="272"/>
      <c r="F428" s="272"/>
      <c r="G428" s="272"/>
      <c r="H428" s="272"/>
      <c r="I428" s="272"/>
      <c r="J428" s="272"/>
      <c r="K428" s="272"/>
      <c r="L428" s="272"/>
      <c r="M428" s="272"/>
      <c r="N428" s="272"/>
      <c r="O428" s="272"/>
      <c r="P428" s="272"/>
      <c r="Q428" s="295"/>
      <c r="R428" s="272"/>
      <c r="S428" s="272"/>
      <c r="T428" s="272"/>
      <c r="U428" s="272"/>
      <c r="V428" s="272"/>
      <c r="W428" s="272"/>
      <c r="X428" s="272"/>
      <c r="Y428" s="272"/>
      <c r="Z428" s="272"/>
    </row>
    <row r="429" spans="1:26" ht="16.5" customHeight="1">
      <c r="A429" s="272"/>
      <c r="B429" s="272"/>
      <c r="C429" s="272"/>
      <c r="D429" s="272"/>
      <c r="E429" s="272"/>
      <c r="F429" s="272"/>
      <c r="G429" s="272"/>
      <c r="H429" s="272"/>
      <c r="I429" s="272"/>
      <c r="J429" s="272"/>
      <c r="K429" s="272"/>
      <c r="L429" s="272"/>
      <c r="M429" s="272"/>
      <c r="N429" s="272"/>
      <c r="O429" s="272"/>
      <c r="P429" s="272"/>
      <c r="Q429" s="295"/>
      <c r="R429" s="272"/>
      <c r="S429" s="272"/>
      <c r="T429" s="272"/>
      <c r="U429" s="272"/>
      <c r="V429" s="272"/>
      <c r="W429" s="272"/>
      <c r="X429" s="272"/>
      <c r="Y429" s="272"/>
      <c r="Z429" s="272"/>
    </row>
    <row r="430" spans="1:26" ht="16.5" customHeight="1">
      <c r="A430" s="272"/>
      <c r="B430" s="272"/>
      <c r="C430" s="272"/>
      <c r="D430" s="272"/>
      <c r="E430" s="272"/>
      <c r="F430" s="272"/>
      <c r="G430" s="272"/>
      <c r="H430" s="272"/>
      <c r="I430" s="272"/>
      <c r="J430" s="272"/>
      <c r="K430" s="272"/>
      <c r="L430" s="272"/>
      <c r="M430" s="272"/>
      <c r="N430" s="272"/>
      <c r="O430" s="272"/>
      <c r="P430" s="272"/>
      <c r="Q430" s="295"/>
      <c r="R430" s="272"/>
      <c r="S430" s="272"/>
      <c r="T430" s="272"/>
      <c r="U430" s="272"/>
      <c r="V430" s="272"/>
      <c r="W430" s="272"/>
      <c r="X430" s="272"/>
      <c r="Y430" s="272"/>
      <c r="Z430" s="272"/>
    </row>
    <row r="431" spans="1:26" ht="16.5" customHeight="1">
      <c r="A431" s="272"/>
      <c r="B431" s="272"/>
      <c r="C431" s="272"/>
      <c r="D431" s="272"/>
      <c r="E431" s="272"/>
      <c r="F431" s="272"/>
      <c r="G431" s="272"/>
      <c r="H431" s="272"/>
      <c r="I431" s="272"/>
      <c r="J431" s="272"/>
      <c r="K431" s="272"/>
      <c r="L431" s="272"/>
      <c r="M431" s="272"/>
      <c r="N431" s="272"/>
      <c r="O431" s="272"/>
      <c r="P431" s="272"/>
      <c r="Q431" s="295"/>
      <c r="R431" s="272"/>
      <c r="S431" s="272"/>
      <c r="T431" s="272"/>
      <c r="U431" s="272"/>
      <c r="V431" s="272"/>
      <c r="W431" s="272"/>
      <c r="X431" s="272"/>
      <c r="Y431" s="272"/>
      <c r="Z431" s="272"/>
    </row>
    <row r="432" spans="1:26" ht="16.5" customHeight="1">
      <c r="A432" s="272"/>
      <c r="B432" s="272"/>
      <c r="C432" s="272"/>
      <c r="D432" s="272"/>
      <c r="E432" s="272"/>
      <c r="F432" s="272"/>
      <c r="G432" s="272"/>
      <c r="H432" s="272"/>
      <c r="I432" s="272"/>
      <c r="J432" s="272"/>
      <c r="K432" s="272"/>
      <c r="L432" s="272"/>
      <c r="M432" s="272"/>
      <c r="N432" s="272"/>
      <c r="O432" s="272"/>
      <c r="P432" s="272"/>
      <c r="Q432" s="295"/>
      <c r="R432" s="272"/>
      <c r="S432" s="272"/>
      <c r="T432" s="272"/>
      <c r="U432" s="272"/>
      <c r="V432" s="272"/>
      <c r="W432" s="272"/>
      <c r="X432" s="272"/>
      <c r="Y432" s="272"/>
      <c r="Z432" s="272"/>
    </row>
    <row r="433" spans="1:26" ht="16.5" customHeight="1">
      <c r="A433" s="272"/>
      <c r="B433" s="272"/>
      <c r="C433" s="272"/>
      <c r="D433" s="272"/>
      <c r="E433" s="272"/>
      <c r="F433" s="272"/>
      <c r="G433" s="272"/>
      <c r="H433" s="272"/>
      <c r="I433" s="272"/>
      <c r="J433" s="272"/>
      <c r="K433" s="272"/>
      <c r="L433" s="272"/>
      <c r="M433" s="272"/>
      <c r="N433" s="272"/>
      <c r="O433" s="272"/>
      <c r="P433" s="272"/>
      <c r="Q433" s="295"/>
      <c r="R433" s="272"/>
      <c r="S433" s="272"/>
      <c r="T433" s="272"/>
      <c r="U433" s="272"/>
      <c r="V433" s="272"/>
      <c r="W433" s="272"/>
      <c r="X433" s="272"/>
      <c r="Y433" s="272"/>
      <c r="Z433" s="272"/>
    </row>
    <row r="434" spans="1:26" ht="16.5" customHeight="1">
      <c r="A434" s="272"/>
      <c r="B434" s="272"/>
      <c r="C434" s="272"/>
      <c r="D434" s="272"/>
      <c r="E434" s="272"/>
      <c r="F434" s="272"/>
      <c r="G434" s="272"/>
      <c r="H434" s="272"/>
      <c r="I434" s="272"/>
      <c r="J434" s="272"/>
      <c r="K434" s="272"/>
      <c r="L434" s="272"/>
      <c r="M434" s="272"/>
      <c r="N434" s="272"/>
      <c r="O434" s="272"/>
      <c r="P434" s="272"/>
      <c r="Q434" s="295"/>
      <c r="R434" s="272"/>
      <c r="S434" s="272"/>
      <c r="T434" s="272"/>
      <c r="U434" s="272"/>
      <c r="V434" s="272"/>
      <c r="W434" s="272"/>
      <c r="X434" s="272"/>
      <c r="Y434" s="272"/>
      <c r="Z434" s="272"/>
    </row>
    <row r="435" spans="1:26" ht="16.5" customHeight="1">
      <c r="A435" s="272"/>
      <c r="B435" s="272"/>
      <c r="C435" s="272"/>
      <c r="D435" s="272"/>
      <c r="E435" s="272"/>
      <c r="F435" s="272"/>
      <c r="G435" s="272"/>
      <c r="H435" s="272"/>
      <c r="I435" s="272"/>
      <c r="J435" s="272"/>
      <c r="K435" s="272"/>
      <c r="L435" s="272"/>
      <c r="M435" s="272"/>
      <c r="N435" s="272"/>
      <c r="O435" s="272"/>
      <c r="P435" s="272"/>
      <c r="Q435" s="295"/>
      <c r="R435" s="272"/>
      <c r="S435" s="272"/>
      <c r="T435" s="272"/>
      <c r="U435" s="272"/>
      <c r="V435" s="272"/>
      <c r="W435" s="272"/>
      <c r="X435" s="272"/>
      <c r="Y435" s="272"/>
      <c r="Z435" s="272"/>
    </row>
    <row r="436" spans="1:26" ht="16.5" customHeight="1">
      <c r="A436" s="272"/>
      <c r="B436" s="272"/>
      <c r="C436" s="272"/>
      <c r="D436" s="272"/>
      <c r="E436" s="272"/>
      <c r="F436" s="272"/>
      <c r="G436" s="272"/>
      <c r="H436" s="272"/>
      <c r="I436" s="272"/>
      <c r="J436" s="272"/>
      <c r="K436" s="272"/>
      <c r="L436" s="272"/>
      <c r="M436" s="272"/>
      <c r="N436" s="272"/>
      <c r="O436" s="272"/>
      <c r="P436" s="272"/>
      <c r="Q436" s="295"/>
      <c r="R436" s="272"/>
      <c r="S436" s="272"/>
      <c r="T436" s="272"/>
      <c r="U436" s="272"/>
      <c r="V436" s="272"/>
      <c r="W436" s="272"/>
      <c r="X436" s="272"/>
      <c r="Y436" s="272"/>
      <c r="Z436" s="272"/>
    </row>
    <row r="437" spans="1:26" ht="16.5" customHeight="1">
      <c r="A437" s="272"/>
      <c r="B437" s="272"/>
      <c r="C437" s="272"/>
      <c r="D437" s="272"/>
      <c r="E437" s="272"/>
      <c r="F437" s="272"/>
      <c r="G437" s="272"/>
      <c r="H437" s="272"/>
      <c r="I437" s="272"/>
      <c r="J437" s="272"/>
      <c r="K437" s="272"/>
      <c r="L437" s="272"/>
      <c r="M437" s="272"/>
      <c r="N437" s="272"/>
      <c r="O437" s="272"/>
      <c r="P437" s="272"/>
      <c r="Q437" s="295"/>
      <c r="R437" s="272"/>
      <c r="S437" s="272"/>
      <c r="T437" s="272"/>
      <c r="U437" s="272"/>
      <c r="V437" s="272"/>
      <c r="W437" s="272"/>
      <c r="X437" s="272"/>
      <c r="Y437" s="272"/>
      <c r="Z437" s="272"/>
    </row>
    <row r="438" spans="1:26" ht="16.5" customHeight="1">
      <c r="A438" s="272"/>
      <c r="B438" s="272"/>
      <c r="C438" s="272"/>
      <c r="D438" s="272"/>
      <c r="E438" s="272"/>
      <c r="F438" s="272"/>
      <c r="G438" s="272"/>
      <c r="H438" s="272"/>
      <c r="I438" s="272"/>
      <c r="J438" s="272"/>
      <c r="K438" s="272"/>
      <c r="L438" s="272"/>
      <c r="M438" s="272"/>
      <c r="N438" s="272"/>
      <c r="O438" s="272"/>
      <c r="P438" s="272"/>
      <c r="Q438" s="295"/>
      <c r="R438" s="272"/>
      <c r="S438" s="272"/>
      <c r="T438" s="272"/>
      <c r="U438" s="272"/>
      <c r="V438" s="272"/>
      <c r="W438" s="272"/>
      <c r="X438" s="272"/>
      <c r="Y438" s="272"/>
      <c r="Z438" s="272"/>
    </row>
    <row r="439" spans="1:26" ht="16.5" customHeight="1">
      <c r="A439" s="272"/>
      <c r="B439" s="272"/>
      <c r="C439" s="272"/>
      <c r="D439" s="272"/>
      <c r="E439" s="272"/>
      <c r="F439" s="272"/>
      <c r="G439" s="272"/>
      <c r="H439" s="272"/>
      <c r="I439" s="272"/>
      <c r="J439" s="272"/>
      <c r="K439" s="272"/>
      <c r="L439" s="272"/>
      <c r="M439" s="272"/>
      <c r="N439" s="272"/>
      <c r="O439" s="272"/>
      <c r="P439" s="272"/>
      <c r="Q439" s="295"/>
      <c r="R439" s="272"/>
      <c r="S439" s="272"/>
      <c r="T439" s="272"/>
      <c r="U439" s="272"/>
      <c r="V439" s="272"/>
      <c r="W439" s="272"/>
      <c r="X439" s="272"/>
      <c r="Y439" s="272"/>
      <c r="Z439" s="272"/>
    </row>
    <row r="440" spans="1:26" ht="16.5" customHeight="1">
      <c r="A440" s="272"/>
      <c r="B440" s="272"/>
      <c r="C440" s="272"/>
      <c r="D440" s="272"/>
      <c r="E440" s="272"/>
      <c r="F440" s="272"/>
      <c r="G440" s="272"/>
      <c r="H440" s="272"/>
      <c r="I440" s="272"/>
      <c r="J440" s="272"/>
      <c r="K440" s="272"/>
      <c r="L440" s="272"/>
      <c r="M440" s="272"/>
      <c r="N440" s="272"/>
      <c r="O440" s="272"/>
      <c r="P440" s="272"/>
      <c r="Q440" s="295"/>
      <c r="R440" s="272"/>
      <c r="S440" s="272"/>
      <c r="T440" s="272"/>
      <c r="U440" s="272"/>
      <c r="V440" s="272"/>
      <c r="W440" s="272"/>
      <c r="X440" s="272"/>
      <c r="Y440" s="272"/>
      <c r="Z440" s="272"/>
    </row>
    <row r="441" spans="1:26" ht="16.5" customHeight="1">
      <c r="A441" s="272"/>
      <c r="B441" s="272"/>
      <c r="C441" s="272"/>
      <c r="D441" s="272"/>
      <c r="E441" s="272"/>
      <c r="F441" s="272"/>
      <c r="G441" s="272"/>
      <c r="H441" s="272"/>
      <c r="I441" s="272"/>
      <c r="J441" s="272"/>
      <c r="K441" s="272"/>
      <c r="L441" s="272"/>
      <c r="M441" s="272"/>
      <c r="N441" s="272"/>
      <c r="O441" s="272"/>
      <c r="P441" s="272"/>
      <c r="Q441" s="295"/>
      <c r="R441" s="272"/>
      <c r="S441" s="272"/>
      <c r="T441" s="272"/>
      <c r="U441" s="272"/>
      <c r="V441" s="272"/>
      <c r="W441" s="272"/>
      <c r="X441" s="272"/>
      <c r="Y441" s="272"/>
      <c r="Z441" s="272"/>
    </row>
    <row r="442" spans="1:26" ht="16.5" customHeight="1">
      <c r="A442" s="272"/>
      <c r="B442" s="272"/>
      <c r="C442" s="272"/>
      <c r="D442" s="272"/>
      <c r="E442" s="272"/>
      <c r="F442" s="272"/>
      <c r="G442" s="272"/>
      <c r="H442" s="272"/>
      <c r="I442" s="272"/>
      <c r="J442" s="272"/>
      <c r="K442" s="272"/>
      <c r="L442" s="272"/>
      <c r="M442" s="272"/>
      <c r="N442" s="272"/>
      <c r="O442" s="272"/>
      <c r="P442" s="272"/>
      <c r="Q442" s="295"/>
      <c r="R442" s="272"/>
      <c r="S442" s="272"/>
      <c r="T442" s="272"/>
      <c r="U442" s="272"/>
      <c r="V442" s="272"/>
      <c r="W442" s="272"/>
      <c r="X442" s="272"/>
      <c r="Y442" s="272"/>
      <c r="Z442" s="272"/>
    </row>
    <row r="443" spans="1:26" ht="16.5" customHeight="1">
      <c r="A443" s="272"/>
      <c r="B443" s="272"/>
      <c r="C443" s="272"/>
      <c r="D443" s="272"/>
      <c r="E443" s="272"/>
      <c r="F443" s="272"/>
      <c r="G443" s="272"/>
      <c r="H443" s="272"/>
      <c r="I443" s="272"/>
      <c r="J443" s="272"/>
      <c r="K443" s="272"/>
      <c r="L443" s="272"/>
      <c r="M443" s="272"/>
      <c r="N443" s="272"/>
      <c r="O443" s="272"/>
      <c r="P443" s="272"/>
      <c r="Q443" s="295"/>
      <c r="R443" s="272"/>
      <c r="S443" s="272"/>
      <c r="T443" s="272"/>
      <c r="U443" s="272"/>
      <c r="V443" s="272"/>
      <c r="W443" s="272"/>
      <c r="X443" s="272"/>
      <c r="Y443" s="272"/>
      <c r="Z443" s="272"/>
    </row>
    <row r="444" spans="1:26" ht="16.5" customHeight="1">
      <c r="A444" s="272"/>
      <c r="B444" s="272"/>
      <c r="C444" s="272"/>
      <c r="D444" s="272"/>
      <c r="E444" s="272"/>
      <c r="F444" s="272"/>
      <c r="G444" s="272"/>
      <c r="H444" s="272"/>
      <c r="I444" s="272"/>
      <c r="J444" s="272"/>
      <c r="K444" s="272"/>
      <c r="L444" s="272"/>
      <c r="M444" s="272"/>
      <c r="N444" s="272"/>
      <c r="O444" s="272"/>
      <c r="P444" s="272"/>
      <c r="Q444" s="295"/>
      <c r="R444" s="272"/>
      <c r="S444" s="272"/>
      <c r="T444" s="272"/>
      <c r="U444" s="272"/>
      <c r="V444" s="272"/>
      <c r="W444" s="272"/>
      <c r="X444" s="272"/>
      <c r="Y444" s="272"/>
      <c r="Z444" s="272"/>
    </row>
    <row r="445" spans="1:26" ht="16.5" customHeight="1">
      <c r="A445" s="272"/>
      <c r="B445" s="272"/>
      <c r="C445" s="272"/>
      <c r="D445" s="272"/>
      <c r="E445" s="272"/>
      <c r="F445" s="272"/>
      <c r="G445" s="272"/>
      <c r="H445" s="272"/>
      <c r="I445" s="272"/>
      <c r="J445" s="272"/>
      <c r="K445" s="272"/>
      <c r="L445" s="272"/>
      <c r="M445" s="272"/>
      <c r="N445" s="272"/>
      <c r="O445" s="272"/>
      <c r="P445" s="272"/>
      <c r="Q445" s="295"/>
      <c r="R445" s="272"/>
      <c r="S445" s="272"/>
      <c r="T445" s="272"/>
      <c r="U445" s="272"/>
      <c r="V445" s="272"/>
      <c r="W445" s="272"/>
      <c r="X445" s="272"/>
      <c r="Y445" s="272"/>
      <c r="Z445" s="272"/>
    </row>
    <row r="446" spans="1:26" ht="16.5" customHeight="1">
      <c r="A446" s="272"/>
      <c r="B446" s="272"/>
      <c r="C446" s="272"/>
      <c r="D446" s="272"/>
      <c r="E446" s="272"/>
      <c r="F446" s="272"/>
      <c r="G446" s="272"/>
      <c r="H446" s="272"/>
      <c r="I446" s="272"/>
      <c r="J446" s="272"/>
      <c r="K446" s="272"/>
      <c r="L446" s="272"/>
      <c r="M446" s="272"/>
      <c r="N446" s="272"/>
      <c r="O446" s="272"/>
      <c r="P446" s="272"/>
      <c r="Q446" s="295"/>
      <c r="R446" s="272"/>
      <c r="S446" s="272"/>
      <c r="T446" s="272"/>
      <c r="U446" s="272"/>
      <c r="V446" s="272"/>
      <c r="W446" s="272"/>
      <c r="X446" s="272"/>
      <c r="Y446" s="272"/>
      <c r="Z446" s="272"/>
    </row>
    <row r="447" spans="1:26" ht="16.5" customHeight="1">
      <c r="A447" s="272"/>
      <c r="B447" s="272"/>
      <c r="C447" s="272"/>
      <c r="D447" s="272"/>
      <c r="E447" s="272"/>
      <c r="F447" s="272"/>
      <c r="G447" s="272"/>
      <c r="H447" s="272"/>
      <c r="I447" s="272"/>
      <c r="J447" s="272"/>
      <c r="K447" s="272"/>
      <c r="L447" s="272"/>
      <c r="M447" s="272"/>
      <c r="N447" s="272"/>
      <c r="O447" s="272"/>
      <c r="P447" s="272"/>
      <c r="Q447" s="295"/>
      <c r="R447" s="272"/>
      <c r="S447" s="272"/>
      <c r="T447" s="272"/>
      <c r="U447" s="272"/>
      <c r="V447" s="272"/>
      <c r="W447" s="272"/>
      <c r="X447" s="272"/>
      <c r="Y447" s="272"/>
      <c r="Z447" s="272"/>
    </row>
    <row r="448" spans="1:26" ht="16.5" customHeight="1">
      <c r="A448" s="272"/>
      <c r="B448" s="272"/>
      <c r="C448" s="272"/>
      <c r="D448" s="272"/>
      <c r="E448" s="272"/>
      <c r="F448" s="272"/>
      <c r="G448" s="272"/>
      <c r="H448" s="272"/>
      <c r="I448" s="272"/>
      <c r="J448" s="272"/>
      <c r="K448" s="272"/>
      <c r="L448" s="272"/>
      <c r="M448" s="272"/>
      <c r="N448" s="272"/>
      <c r="O448" s="272"/>
      <c r="P448" s="272"/>
      <c r="Q448" s="295"/>
      <c r="R448" s="272"/>
      <c r="S448" s="272"/>
      <c r="T448" s="272"/>
      <c r="U448" s="272"/>
      <c r="V448" s="272"/>
      <c r="W448" s="272"/>
      <c r="X448" s="272"/>
      <c r="Y448" s="272"/>
      <c r="Z448" s="272"/>
    </row>
    <row r="449" spans="1:26" ht="16.5" customHeight="1">
      <c r="A449" s="272"/>
      <c r="B449" s="272"/>
      <c r="C449" s="272"/>
      <c r="D449" s="272"/>
      <c r="E449" s="272"/>
      <c r="F449" s="272"/>
      <c r="G449" s="272"/>
      <c r="H449" s="272"/>
      <c r="I449" s="272"/>
      <c r="J449" s="272"/>
      <c r="K449" s="272"/>
      <c r="L449" s="272"/>
      <c r="M449" s="272"/>
      <c r="N449" s="272"/>
      <c r="O449" s="272"/>
      <c r="P449" s="272"/>
      <c r="Q449" s="295"/>
      <c r="R449" s="272"/>
      <c r="S449" s="272"/>
      <c r="T449" s="272"/>
      <c r="U449" s="272"/>
      <c r="V449" s="272"/>
      <c r="W449" s="272"/>
      <c r="X449" s="272"/>
      <c r="Y449" s="272"/>
      <c r="Z449" s="272"/>
    </row>
    <row r="450" spans="1:26" ht="16.5" customHeight="1">
      <c r="A450" s="272"/>
      <c r="B450" s="272"/>
      <c r="C450" s="272"/>
      <c r="D450" s="272"/>
      <c r="E450" s="272"/>
      <c r="F450" s="272"/>
      <c r="G450" s="272"/>
      <c r="H450" s="272"/>
      <c r="I450" s="272"/>
      <c r="J450" s="272"/>
      <c r="K450" s="272"/>
      <c r="L450" s="272"/>
      <c r="M450" s="272"/>
      <c r="N450" s="272"/>
      <c r="O450" s="272"/>
      <c r="P450" s="272"/>
      <c r="Q450" s="295"/>
      <c r="R450" s="272"/>
      <c r="S450" s="272"/>
      <c r="T450" s="272"/>
      <c r="U450" s="272"/>
      <c r="V450" s="272"/>
      <c r="W450" s="272"/>
      <c r="X450" s="272"/>
      <c r="Y450" s="272"/>
      <c r="Z450" s="272"/>
    </row>
    <row r="451" spans="1:26" ht="16.5" customHeight="1">
      <c r="A451" s="272"/>
      <c r="B451" s="272"/>
      <c r="C451" s="272"/>
      <c r="D451" s="272"/>
      <c r="E451" s="272"/>
      <c r="F451" s="272"/>
      <c r="G451" s="272"/>
      <c r="H451" s="272"/>
      <c r="I451" s="272"/>
      <c r="J451" s="272"/>
      <c r="K451" s="272"/>
      <c r="L451" s="272"/>
      <c r="M451" s="272"/>
      <c r="N451" s="272"/>
      <c r="O451" s="272"/>
      <c r="P451" s="272"/>
      <c r="Q451" s="295"/>
      <c r="R451" s="272"/>
      <c r="S451" s="272"/>
      <c r="T451" s="272"/>
      <c r="U451" s="272"/>
      <c r="V451" s="272"/>
      <c r="W451" s="272"/>
      <c r="X451" s="272"/>
      <c r="Y451" s="272"/>
      <c r="Z451" s="272"/>
    </row>
    <row r="452" spans="1:26" ht="16.5" customHeight="1">
      <c r="A452" s="272"/>
      <c r="B452" s="272"/>
      <c r="C452" s="272"/>
      <c r="D452" s="272"/>
      <c r="E452" s="272"/>
      <c r="F452" s="272"/>
      <c r="G452" s="272"/>
      <c r="H452" s="272"/>
      <c r="I452" s="272"/>
      <c r="J452" s="272"/>
      <c r="K452" s="272"/>
      <c r="L452" s="272"/>
      <c r="M452" s="272"/>
      <c r="N452" s="272"/>
      <c r="O452" s="272"/>
      <c r="P452" s="272"/>
      <c r="Q452" s="295"/>
      <c r="R452" s="272"/>
      <c r="S452" s="272"/>
      <c r="T452" s="272"/>
      <c r="U452" s="272"/>
      <c r="V452" s="272"/>
      <c r="W452" s="272"/>
      <c r="X452" s="272"/>
      <c r="Y452" s="272"/>
      <c r="Z452" s="272"/>
    </row>
    <row r="453" spans="1:26" ht="16.5" customHeight="1">
      <c r="A453" s="272"/>
      <c r="B453" s="272"/>
      <c r="C453" s="272"/>
      <c r="D453" s="272"/>
      <c r="E453" s="272"/>
      <c r="F453" s="272"/>
      <c r="G453" s="272"/>
      <c r="H453" s="272"/>
      <c r="I453" s="272"/>
      <c r="J453" s="272"/>
      <c r="K453" s="272"/>
      <c r="L453" s="272"/>
      <c r="M453" s="272"/>
      <c r="N453" s="272"/>
      <c r="O453" s="272"/>
      <c r="P453" s="272"/>
      <c r="Q453" s="295"/>
      <c r="R453" s="272"/>
      <c r="S453" s="272"/>
      <c r="T453" s="272"/>
      <c r="U453" s="272"/>
      <c r="V453" s="272"/>
      <c r="W453" s="272"/>
      <c r="X453" s="272"/>
      <c r="Y453" s="272"/>
      <c r="Z453" s="272"/>
    </row>
    <row r="454" spans="1:26" ht="16.5" customHeight="1">
      <c r="A454" s="272"/>
      <c r="B454" s="272"/>
      <c r="C454" s="272"/>
      <c r="D454" s="272"/>
      <c r="E454" s="272"/>
      <c r="F454" s="272"/>
      <c r="G454" s="272"/>
      <c r="H454" s="272"/>
      <c r="I454" s="272"/>
      <c r="J454" s="272"/>
      <c r="K454" s="272"/>
      <c r="L454" s="272"/>
      <c r="M454" s="272"/>
      <c r="N454" s="272"/>
      <c r="O454" s="272"/>
      <c r="P454" s="272"/>
      <c r="Q454" s="295"/>
      <c r="R454" s="272"/>
      <c r="S454" s="272"/>
      <c r="T454" s="272"/>
      <c r="U454" s="272"/>
      <c r="V454" s="272"/>
      <c r="W454" s="272"/>
      <c r="X454" s="272"/>
      <c r="Y454" s="272"/>
      <c r="Z454" s="272"/>
    </row>
    <row r="455" spans="1:26" ht="16.5" customHeight="1">
      <c r="A455" s="272"/>
      <c r="B455" s="272"/>
      <c r="C455" s="272"/>
      <c r="D455" s="272"/>
      <c r="E455" s="272"/>
      <c r="F455" s="272"/>
      <c r="G455" s="272"/>
      <c r="H455" s="272"/>
      <c r="I455" s="272"/>
      <c r="J455" s="272"/>
      <c r="K455" s="272"/>
      <c r="L455" s="272"/>
      <c r="M455" s="272"/>
      <c r="N455" s="272"/>
      <c r="O455" s="272"/>
      <c r="P455" s="272"/>
      <c r="Q455" s="295"/>
      <c r="R455" s="272"/>
      <c r="S455" s="272"/>
      <c r="T455" s="272"/>
      <c r="U455" s="272"/>
      <c r="V455" s="272"/>
      <c r="W455" s="272"/>
      <c r="X455" s="272"/>
      <c r="Y455" s="272"/>
      <c r="Z455" s="272"/>
    </row>
    <row r="456" spans="1:26" ht="16.5" customHeight="1">
      <c r="A456" s="272"/>
      <c r="B456" s="272"/>
      <c r="C456" s="272"/>
      <c r="D456" s="272"/>
      <c r="E456" s="272"/>
      <c r="F456" s="272"/>
      <c r="G456" s="272"/>
      <c r="H456" s="272"/>
      <c r="I456" s="272"/>
      <c r="J456" s="272"/>
      <c r="K456" s="272"/>
      <c r="L456" s="272"/>
      <c r="M456" s="272"/>
      <c r="N456" s="272"/>
      <c r="O456" s="272"/>
      <c r="P456" s="272"/>
      <c r="Q456" s="295"/>
      <c r="R456" s="272"/>
      <c r="S456" s="272"/>
      <c r="T456" s="272"/>
      <c r="U456" s="272"/>
      <c r="V456" s="272"/>
      <c r="W456" s="272"/>
      <c r="X456" s="272"/>
      <c r="Y456" s="272"/>
      <c r="Z456" s="272"/>
    </row>
    <row r="457" spans="1:26" ht="16.5" customHeight="1">
      <c r="A457" s="272"/>
      <c r="B457" s="272"/>
      <c r="C457" s="272"/>
      <c r="D457" s="272"/>
      <c r="E457" s="272"/>
      <c r="F457" s="272"/>
      <c r="G457" s="272"/>
      <c r="H457" s="272"/>
      <c r="I457" s="272"/>
      <c r="J457" s="272"/>
      <c r="K457" s="272"/>
      <c r="L457" s="272"/>
      <c r="M457" s="272"/>
      <c r="N457" s="272"/>
      <c r="O457" s="272"/>
      <c r="P457" s="272"/>
      <c r="Q457" s="295"/>
      <c r="R457" s="272"/>
      <c r="S457" s="272"/>
      <c r="T457" s="272"/>
      <c r="U457" s="272"/>
      <c r="V457" s="272"/>
      <c r="W457" s="272"/>
      <c r="X457" s="272"/>
      <c r="Y457" s="272"/>
      <c r="Z457" s="272"/>
    </row>
    <row r="458" spans="1:26" ht="16.5" customHeight="1">
      <c r="A458" s="272"/>
      <c r="B458" s="272"/>
      <c r="C458" s="272"/>
      <c r="D458" s="272"/>
      <c r="E458" s="272"/>
      <c r="F458" s="272"/>
      <c r="G458" s="272"/>
      <c r="H458" s="272"/>
      <c r="I458" s="272"/>
      <c r="J458" s="272"/>
      <c r="K458" s="272"/>
      <c r="L458" s="272"/>
      <c r="M458" s="272"/>
      <c r="N458" s="272"/>
      <c r="O458" s="272"/>
      <c r="P458" s="272"/>
      <c r="Q458" s="295"/>
      <c r="R458" s="272"/>
      <c r="S458" s="272"/>
      <c r="T458" s="272"/>
      <c r="U458" s="272"/>
      <c r="V458" s="272"/>
      <c r="W458" s="272"/>
      <c r="X458" s="272"/>
      <c r="Y458" s="272"/>
      <c r="Z458" s="272"/>
    </row>
    <row r="459" spans="1:26" ht="16.5" customHeight="1">
      <c r="A459" s="272"/>
      <c r="B459" s="272"/>
      <c r="C459" s="272"/>
      <c r="D459" s="272"/>
      <c r="E459" s="272"/>
      <c r="F459" s="272"/>
      <c r="G459" s="272"/>
      <c r="H459" s="272"/>
      <c r="I459" s="272"/>
      <c r="J459" s="272"/>
      <c r="K459" s="272"/>
      <c r="L459" s="272"/>
      <c r="M459" s="272"/>
      <c r="N459" s="272"/>
      <c r="O459" s="272"/>
      <c r="P459" s="272"/>
      <c r="Q459" s="295"/>
      <c r="R459" s="272"/>
      <c r="S459" s="272"/>
      <c r="T459" s="272"/>
      <c r="U459" s="272"/>
      <c r="V459" s="272"/>
      <c r="W459" s="272"/>
      <c r="X459" s="272"/>
      <c r="Y459" s="272"/>
      <c r="Z459" s="272"/>
    </row>
    <row r="460" spans="1:26" ht="16.5" customHeight="1">
      <c r="A460" s="272"/>
      <c r="B460" s="272"/>
      <c r="C460" s="272"/>
      <c r="D460" s="272"/>
      <c r="E460" s="272"/>
      <c r="F460" s="272"/>
      <c r="G460" s="272"/>
      <c r="H460" s="272"/>
      <c r="I460" s="272"/>
      <c r="J460" s="272"/>
      <c r="K460" s="272"/>
      <c r="L460" s="272"/>
      <c r="M460" s="272"/>
      <c r="N460" s="272"/>
      <c r="O460" s="272"/>
      <c r="P460" s="272"/>
      <c r="Q460" s="295"/>
      <c r="R460" s="272"/>
      <c r="S460" s="272"/>
      <c r="T460" s="272"/>
      <c r="U460" s="272"/>
      <c r="V460" s="272"/>
      <c r="W460" s="272"/>
      <c r="X460" s="272"/>
      <c r="Y460" s="272"/>
      <c r="Z460" s="272"/>
    </row>
    <row r="461" spans="1:26" ht="16.5" customHeight="1">
      <c r="A461" s="272"/>
      <c r="B461" s="272"/>
      <c r="C461" s="272"/>
      <c r="D461" s="272"/>
      <c r="E461" s="272"/>
      <c r="F461" s="272"/>
      <c r="G461" s="272"/>
      <c r="H461" s="272"/>
      <c r="I461" s="272"/>
      <c r="J461" s="272"/>
      <c r="K461" s="272"/>
      <c r="L461" s="272"/>
      <c r="M461" s="272"/>
      <c r="N461" s="272"/>
      <c r="O461" s="272"/>
      <c r="P461" s="272"/>
      <c r="Q461" s="295"/>
      <c r="R461" s="272"/>
      <c r="S461" s="272"/>
      <c r="T461" s="272"/>
      <c r="U461" s="272"/>
      <c r="V461" s="272"/>
      <c r="W461" s="272"/>
      <c r="X461" s="272"/>
      <c r="Y461" s="272"/>
      <c r="Z461" s="272"/>
    </row>
    <row r="462" spans="1:26" ht="16.5" customHeight="1">
      <c r="A462" s="272"/>
      <c r="B462" s="272"/>
      <c r="C462" s="272"/>
      <c r="D462" s="272"/>
      <c r="E462" s="272"/>
      <c r="F462" s="272"/>
      <c r="G462" s="272"/>
      <c r="H462" s="272"/>
      <c r="I462" s="272"/>
      <c r="J462" s="272"/>
      <c r="K462" s="272"/>
      <c r="L462" s="272"/>
      <c r="M462" s="272"/>
      <c r="N462" s="272"/>
      <c r="O462" s="272"/>
      <c r="P462" s="272"/>
      <c r="Q462" s="295"/>
      <c r="R462" s="272"/>
      <c r="S462" s="272"/>
      <c r="T462" s="272"/>
      <c r="U462" s="272"/>
      <c r="V462" s="272"/>
      <c r="W462" s="272"/>
      <c r="X462" s="272"/>
      <c r="Y462" s="272"/>
      <c r="Z462" s="272"/>
    </row>
    <row r="463" spans="1:26" ht="16.5" customHeight="1">
      <c r="A463" s="272"/>
      <c r="B463" s="272"/>
      <c r="C463" s="272"/>
      <c r="D463" s="272"/>
      <c r="E463" s="272"/>
      <c r="F463" s="272"/>
      <c r="G463" s="272"/>
      <c r="H463" s="272"/>
      <c r="I463" s="272"/>
      <c r="J463" s="272"/>
      <c r="K463" s="272"/>
      <c r="L463" s="272"/>
      <c r="M463" s="272"/>
      <c r="N463" s="272"/>
      <c r="O463" s="272"/>
      <c r="P463" s="272"/>
      <c r="Q463" s="295"/>
      <c r="R463" s="272"/>
      <c r="S463" s="272"/>
      <c r="T463" s="272"/>
      <c r="U463" s="272"/>
      <c r="V463" s="272"/>
      <c r="W463" s="272"/>
      <c r="X463" s="272"/>
      <c r="Y463" s="272"/>
      <c r="Z463" s="272"/>
    </row>
    <row r="464" spans="1:26" ht="16.5" customHeight="1">
      <c r="A464" s="272"/>
      <c r="B464" s="272"/>
      <c r="C464" s="272"/>
      <c r="D464" s="272"/>
      <c r="E464" s="272"/>
      <c r="F464" s="272"/>
      <c r="G464" s="272"/>
      <c r="H464" s="272"/>
      <c r="I464" s="272"/>
      <c r="J464" s="272"/>
      <c r="K464" s="272"/>
      <c r="L464" s="272"/>
      <c r="M464" s="272"/>
      <c r="N464" s="272"/>
      <c r="O464" s="272"/>
      <c r="P464" s="272"/>
      <c r="Q464" s="295"/>
      <c r="R464" s="272"/>
      <c r="S464" s="272"/>
      <c r="T464" s="272"/>
      <c r="U464" s="272"/>
      <c r="V464" s="272"/>
      <c r="W464" s="272"/>
      <c r="X464" s="272"/>
      <c r="Y464" s="272"/>
      <c r="Z464" s="272"/>
    </row>
    <row r="465" spans="1:26" ht="16.5" customHeight="1">
      <c r="A465" s="272"/>
      <c r="B465" s="272"/>
      <c r="C465" s="272"/>
      <c r="D465" s="272"/>
      <c r="E465" s="272"/>
      <c r="F465" s="272"/>
      <c r="G465" s="272"/>
      <c r="H465" s="272"/>
      <c r="I465" s="272"/>
      <c r="J465" s="272"/>
      <c r="K465" s="272"/>
      <c r="L465" s="272"/>
      <c r="M465" s="272"/>
      <c r="N465" s="272"/>
      <c r="O465" s="272"/>
      <c r="P465" s="272"/>
      <c r="Q465" s="295"/>
      <c r="R465" s="272"/>
      <c r="S465" s="272"/>
      <c r="T465" s="272"/>
      <c r="U465" s="272"/>
      <c r="V465" s="272"/>
      <c r="W465" s="272"/>
      <c r="X465" s="272"/>
      <c r="Y465" s="272"/>
      <c r="Z465" s="272"/>
    </row>
    <row r="466" spans="1:26" ht="16.5" customHeight="1">
      <c r="A466" s="272"/>
      <c r="B466" s="272"/>
      <c r="C466" s="272"/>
      <c r="D466" s="272"/>
      <c r="E466" s="272"/>
      <c r="F466" s="272"/>
      <c r="G466" s="272"/>
      <c r="H466" s="272"/>
      <c r="I466" s="272"/>
      <c r="J466" s="272"/>
      <c r="K466" s="272"/>
      <c r="L466" s="272"/>
      <c r="M466" s="272"/>
      <c r="N466" s="272"/>
      <c r="O466" s="272"/>
      <c r="P466" s="272"/>
      <c r="Q466" s="295"/>
      <c r="R466" s="272"/>
      <c r="S466" s="272"/>
      <c r="T466" s="272"/>
      <c r="U466" s="272"/>
      <c r="V466" s="272"/>
      <c r="W466" s="272"/>
      <c r="X466" s="272"/>
      <c r="Y466" s="272"/>
      <c r="Z466" s="272"/>
    </row>
    <row r="467" spans="1:26" ht="16.5" customHeight="1">
      <c r="A467" s="272"/>
      <c r="B467" s="272"/>
      <c r="C467" s="272"/>
      <c r="D467" s="272"/>
      <c r="E467" s="272"/>
      <c r="F467" s="272"/>
      <c r="G467" s="272"/>
      <c r="H467" s="272"/>
      <c r="I467" s="272"/>
      <c r="J467" s="272"/>
      <c r="K467" s="272"/>
      <c r="L467" s="272"/>
      <c r="M467" s="272"/>
      <c r="N467" s="272"/>
      <c r="O467" s="272"/>
      <c r="P467" s="272"/>
      <c r="Q467" s="295"/>
      <c r="R467" s="272"/>
      <c r="S467" s="272"/>
      <c r="T467" s="272"/>
      <c r="U467" s="272"/>
      <c r="V467" s="272"/>
      <c r="W467" s="272"/>
      <c r="X467" s="272"/>
      <c r="Y467" s="272"/>
      <c r="Z467" s="272"/>
    </row>
    <row r="468" spans="1:26" ht="16.5" customHeight="1">
      <c r="A468" s="272"/>
      <c r="B468" s="272"/>
      <c r="C468" s="272"/>
      <c r="D468" s="272"/>
      <c r="E468" s="272"/>
      <c r="F468" s="272"/>
      <c r="G468" s="272"/>
      <c r="H468" s="272"/>
      <c r="I468" s="272"/>
      <c r="J468" s="272"/>
      <c r="K468" s="272"/>
      <c r="L468" s="272"/>
      <c r="M468" s="272"/>
      <c r="N468" s="272"/>
      <c r="O468" s="272"/>
      <c r="P468" s="272"/>
      <c r="Q468" s="295"/>
      <c r="R468" s="272"/>
      <c r="S468" s="272"/>
      <c r="T468" s="272"/>
      <c r="U468" s="272"/>
      <c r="V468" s="272"/>
      <c r="W468" s="272"/>
      <c r="X468" s="272"/>
      <c r="Y468" s="272"/>
      <c r="Z468" s="272"/>
    </row>
    <row r="469" spans="1:26" ht="16.5" customHeight="1">
      <c r="A469" s="272"/>
      <c r="B469" s="272"/>
      <c r="C469" s="272"/>
      <c r="D469" s="272"/>
      <c r="E469" s="272"/>
      <c r="F469" s="272"/>
      <c r="G469" s="272"/>
      <c r="H469" s="272"/>
      <c r="I469" s="272"/>
      <c r="J469" s="272"/>
      <c r="K469" s="272"/>
      <c r="L469" s="272"/>
      <c r="M469" s="272"/>
      <c r="N469" s="272"/>
      <c r="O469" s="272"/>
      <c r="P469" s="272"/>
      <c r="Q469" s="295"/>
      <c r="R469" s="272"/>
      <c r="S469" s="272"/>
      <c r="T469" s="272"/>
      <c r="U469" s="272"/>
      <c r="V469" s="272"/>
      <c r="W469" s="272"/>
      <c r="X469" s="272"/>
      <c r="Y469" s="272"/>
      <c r="Z469" s="272"/>
    </row>
    <row r="470" spans="1:26" ht="16.5" customHeight="1">
      <c r="A470" s="272"/>
      <c r="B470" s="272"/>
      <c r="C470" s="272"/>
      <c r="D470" s="272"/>
      <c r="E470" s="272"/>
      <c r="F470" s="272"/>
      <c r="G470" s="272"/>
      <c r="H470" s="272"/>
      <c r="I470" s="272"/>
      <c r="J470" s="272"/>
      <c r="K470" s="272"/>
      <c r="L470" s="272"/>
      <c r="M470" s="272"/>
      <c r="N470" s="272"/>
      <c r="O470" s="272"/>
      <c r="P470" s="272"/>
      <c r="Q470" s="295"/>
      <c r="R470" s="272"/>
      <c r="S470" s="272"/>
      <c r="T470" s="272"/>
      <c r="U470" s="272"/>
      <c r="V470" s="272"/>
      <c r="W470" s="272"/>
      <c r="X470" s="272"/>
      <c r="Y470" s="272"/>
      <c r="Z470" s="272"/>
    </row>
    <row r="471" spans="1:26" ht="16.5" customHeight="1">
      <c r="A471" s="272"/>
      <c r="B471" s="272"/>
      <c r="C471" s="272"/>
      <c r="D471" s="272"/>
      <c r="E471" s="272"/>
      <c r="F471" s="272"/>
      <c r="G471" s="272"/>
      <c r="H471" s="272"/>
      <c r="I471" s="272"/>
      <c r="J471" s="272"/>
      <c r="K471" s="272"/>
      <c r="L471" s="272"/>
      <c r="M471" s="272"/>
      <c r="N471" s="272"/>
      <c r="O471" s="272"/>
      <c r="P471" s="272"/>
      <c r="Q471" s="295"/>
      <c r="R471" s="272"/>
      <c r="S471" s="272"/>
      <c r="T471" s="272"/>
      <c r="U471" s="272"/>
      <c r="V471" s="272"/>
      <c r="W471" s="272"/>
      <c r="X471" s="272"/>
      <c r="Y471" s="272"/>
      <c r="Z471" s="272"/>
    </row>
    <row r="472" spans="1:26" ht="16.5" customHeight="1">
      <c r="A472" s="272"/>
      <c r="B472" s="272"/>
      <c r="C472" s="272"/>
      <c r="D472" s="272"/>
      <c r="E472" s="272"/>
      <c r="F472" s="272"/>
      <c r="G472" s="272"/>
      <c r="H472" s="272"/>
      <c r="I472" s="272"/>
      <c r="J472" s="272"/>
      <c r="K472" s="272"/>
      <c r="L472" s="272"/>
      <c r="M472" s="272"/>
      <c r="N472" s="272"/>
      <c r="O472" s="272"/>
      <c r="P472" s="272"/>
      <c r="Q472" s="295"/>
      <c r="R472" s="272"/>
      <c r="S472" s="272"/>
      <c r="T472" s="272"/>
      <c r="U472" s="272"/>
      <c r="V472" s="272"/>
      <c r="W472" s="272"/>
      <c r="X472" s="272"/>
      <c r="Y472" s="272"/>
      <c r="Z472" s="272"/>
    </row>
    <row r="473" spans="1:26" ht="16.5" customHeight="1">
      <c r="A473" s="272"/>
      <c r="B473" s="272"/>
      <c r="C473" s="272"/>
      <c r="D473" s="272"/>
      <c r="E473" s="272"/>
      <c r="F473" s="272"/>
      <c r="G473" s="272"/>
      <c r="H473" s="272"/>
      <c r="I473" s="272"/>
      <c r="J473" s="272"/>
      <c r="K473" s="272"/>
      <c r="L473" s="272"/>
      <c r="M473" s="272"/>
      <c r="N473" s="272"/>
      <c r="O473" s="272"/>
      <c r="P473" s="272"/>
      <c r="Q473" s="295"/>
      <c r="R473" s="272"/>
      <c r="S473" s="272"/>
      <c r="T473" s="272"/>
      <c r="U473" s="272"/>
      <c r="V473" s="272"/>
      <c r="W473" s="272"/>
      <c r="X473" s="272"/>
      <c r="Y473" s="272"/>
      <c r="Z473" s="272"/>
    </row>
    <row r="474" spans="1:26" ht="16.5" customHeight="1">
      <c r="A474" s="272"/>
      <c r="B474" s="272"/>
      <c r="C474" s="272"/>
      <c r="D474" s="272"/>
      <c r="E474" s="272"/>
      <c r="F474" s="272"/>
      <c r="G474" s="272"/>
      <c r="H474" s="272"/>
      <c r="I474" s="272"/>
      <c r="J474" s="272"/>
      <c r="K474" s="272"/>
      <c r="L474" s="272"/>
      <c r="M474" s="272"/>
      <c r="N474" s="272"/>
      <c r="O474" s="272"/>
      <c r="P474" s="272"/>
      <c r="Q474" s="295"/>
      <c r="R474" s="272"/>
      <c r="S474" s="272"/>
      <c r="T474" s="272"/>
      <c r="U474" s="272"/>
      <c r="V474" s="272"/>
      <c r="W474" s="272"/>
      <c r="X474" s="272"/>
      <c r="Y474" s="272"/>
      <c r="Z474" s="272"/>
    </row>
    <row r="475" spans="1:26" ht="16.5" customHeight="1">
      <c r="A475" s="272"/>
      <c r="B475" s="272"/>
      <c r="C475" s="272"/>
      <c r="D475" s="272"/>
      <c r="E475" s="272"/>
      <c r="F475" s="272"/>
      <c r="G475" s="272"/>
      <c r="H475" s="272"/>
      <c r="I475" s="272"/>
      <c r="J475" s="272"/>
      <c r="K475" s="272"/>
      <c r="L475" s="272"/>
      <c r="M475" s="272"/>
      <c r="N475" s="272"/>
      <c r="O475" s="272"/>
      <c r="P475" s="272"/>
      <c r="Q475" s="295"/>
      <c r="R475" s="272"/>
      <c r="S475" s="272"/>
      <c r="T475" s="272"/>
      <c r="U475" s="272"/>
      <c r="V475" s="272"/>
      <c r="W475" s="272"/>
      <c r="X475" s="272"/>
      <c r="Y475" s="272"/>
      <c r="Z475" s="272"/>
    </row>
    <row r="476" spans="1:26" ht="16.5" customHeight="1">
      <c r="A476" s="272"/>
      <c r="B476" s="272"/>
      <c r="C476" s="272"/>
      <c r="D476" s="272"/>
      <c r="E476" s="272"/>
      <c r="F476" s="272"/>
      <c r="G476" s="272"/>
      <c r="H476" s="272"/>
      <c r="I476" s="272"/>
      <c r="J476" s="272"/>
      <c r="K476" s="272"/>
      <c r="L476" s="272"/>
      <c r="M476" s="272"/>
      <c r="N476" s="272"/>
      <c r="O476" s="272"/>
      <c r="P476" s="272"/>
      <c r="Q476" s="295"/>
      <c r="R476" s="272"/>
      <c r="S476" s="272"/>
      <c r="T476" s="272"/>
      <c r="U476" s="272"/>
      <c r="V476" s="272"/>
      <c r="W476" s="272"/>
      <c r="X476" s="272"/>
      <c r="Y476" s="272"/>
      <c r="Z476" s="272"/>
    </row>
    <row r="477" spans="1:26" ht="16.5" customHeight="1">
      <c r="A477" s="272"/>
      <c r="B477" s="272"/>
      <c r="C477" s="272"/>
      <c r="D477" s="272"/>
      <c r="E477" s="272"/>
      <c r="F477" s="272"/>
      <c r="G477" s="272"/>
      <c r="H477" s="272"/>
      <c r="I477" s="272"/>
      <c r="J477" s="272"/>
      <c r="K477" s="272"/>
      <c r="L477" s="272"/>
      <c r="M477" s="272"/>
      <c r="N477" s="272"/>
      <c r="O477" s="272"/>
      <c r="P477" s="272"/>
      <c r="Q477" s="295"/>
      <c r="R477" s="272"/>
      <c r="S477" s="272"/>
      <c r="T477" s="272"/>
      <c r="U477" s="272"/>
      <c r="V477" s="272"/>
      <c r="W477" s="272"/>
      <c r="X477" s="272"/>
      <c r="Y477" s="272"/>
      <c r="Z477" s="272"/>
    </row>
    <row r="478" spans="1:26" ht="16.5" customHeight="1">
      <c r="A478" s="272"/>
      <c r="B478" s="272"/>
      <c r="C478" s="272"/>
      <c r="D478" s="272"/>
      <c r="E478" s="272"/>
      <c r="F478" s="272"/>
      <c r="G478" s="272"/>
      <c r="H478" s="272"/>
      <c r="I478" s="272"/>
      <c r="J478" s="272"/>
      <c r="K478" s="272"/>
      <c r="L478" s="272"/>
      <c r="M478" s="272"/>
      <c r="N478" s="272"/>
      <c r="O478" s="272"/>
      <c r="P478" s="272"/>
      <c r="Q478" s="295"/>
      <c r="R478" s="272"/>
      <c r="S478" s="272"/>
      <c r="T478" s="272"/>
      <c r="U478" s="272"/>
      <c r="V478" s="272"/>
      <c r="W478" s="272"/>
      <c r="X478" s="272"/>
      <c r="Y478" s="272"/>
      <c r="Z478" s="272"/>
    </row>
    <row r="479" spans="1:26" ht="16.5" customHeight="1">
      <c r="A479" s="272"/>
      <c r="B479" s="272"/>
      <c r="C479" s="272"/>
      <c r="D479" s="272"/>
      <c r="E479" s="272"/>
      <c r="F479" s="272"/>
      <c r="G479" s="272"/>
      <c r="H479" s="272"/>
      <c r="I479" s="272"/>
      <c r="J479" s="272"/>
      <c r="K479" s="272"/>
      <c r="L479" s="272"/>
      <c r="M479" s="272"/>
      <c r="N479" s="272"/>
      <c r="O479" s="272"/>
      <c r="P479" s="272"/>
      <c r="Q479" s="295"/>
      <c r="R479" s="272"/>
      <c r="S479" s="272"/>
      <c r="T479" s="272"/>
      <c r="U479" s="272"/>
      <c r="V479" s="272"/>
      <c r="W479" s="272"/>
      <c r="X479" s="272"/>
      <c r="Y479" s="272"/>
      <c r="Z479" s="272"/>
    </row>
    <row r="480" spans="1:26" ht="16.5" customHeight="1">
      <c r="A480" s="272"/>
      <c r="B480" s="272"/>
      <c r="C480" s="272"/>
      <c r="D480" s="272"/>
      <c r="E480" s="272"/>
      <c r="F480" s="272"/>
      <c r="G480" s="272"/>
      <c r="H480" s="272"/>
      <c r="I480" s="272"/>
      <c r="J480" s="272"/>
      <c r="K480" s="272"/>
      <c r="L480" s="272"/>
      <c r="M480" s="272"/>
      <c r="N480" s="272"/>
      <c r="O480" s="272"/>
      <c r="P480" s="272"/>
      <c r="Q480" s="295"/>
      <c r="R480" s="272"/>
      <c r="S480" s="272"/>
      <c r="T480" s="272"/>
      <c r="U480" s="272"/>
      <c r="V480" s="272"/>
      <c r="W480" s="272"/>
      <c r="X480" s="272"/>
      <c r="Y480" s="272"/>
      <c r="Z480" s="272"/>
    </row>
    <row r="481" spans="1:26" ht="16.5" customHeight="1">
      <c r="A481" s="272"/>
      <c r="B481" s="272"/>
      <c r="C481" s="272"/>
      <c r="D481" s="272"/>
      <c r="E481" s="272"/>
      <c r="F481" s="272"/>
      <c r="G481" s="272"/>
      <c r="H481" s="272"/>
      <c r="I481" s="272"/>
      <c r="J481" s="272"/>
      <c r="K481" s="272"/>
      <c r="L481" s="272"/>
      <c r="M481" s="272"/>
      <c r="N481" s="272"/>
      <c r="O481" s="272"/>
      <c r="P481" s="272"/>
      <c r="Q481" s="295"/>
      <c r="R481" s="272"/>
      <c r="S481" s="272"/>
      <c r="T481" s="272"/>
      <c r="U481" s="272"/>
      <c r="V481" s="272"/>
      <c r="W481" s="272"/>
      <c r="X481" s="272"/>
      <c r="Y481" s="272"/>
      <c r="Z481" s="272"/>
    </row>
    <row r="482" spans="1:26" ht="16.5" customHeight="1">
      <c r="A482" s="272"/>
      <c r="B482" s="272"/>
      <c r="C482" s="272"/>
      <c r="D482" s="272"/>
      <c r="E482" s="272"/>
      <c r="F482" s="272"/>
      <c r="G482" s="272"/>
      <c r="H482" s="272"/>
      <c r="I482" s="272"/>
      <c r="J482" s="272"/>
      <c r="K482" s="272"/>
      <c r="L482" s="272"/>
      <c r="M482" s="272"/>
      <c r="N482" s="272"/>
      <c r="O482" s="272"/>
      <c r="P482" s="272"/>
      <c r="Q482" s="295"/>
      <c r="R482" s="272"/>
      <c r="S482" s="272"/>
      <c r="T482" s="272"/>
      <c r="U482" s="272"/>
      <c r="V482" s="272"/>
      <c r="W482" s="272"/>
      <c r="X482" s="272"/>
      <c r="Y482" s="272"/>
      <c r="Z482" s="272"/>
    </row>
    <row r="483" spans="1:26" ht="16.5" customHeight="1">
      <c r="A483" s="272"/>
      <c r="B483" s="272"/>
      <c r="C483" s="272"/>
      <c r="D483" s="272"/>
      <c r="E483" s="272"/>
      <c r="F483" s="272"/>
      <c r="G483" s="272"/>
      <c r="H483" s="272"/>
      <c r="I483" s="272"/>
      <c r="J483" s="272"/>
      <c r="K483" s="272"/>
      <c r="L483" s="272"/>
      <c r="M483" s="272"/>
      <c r="N483" s="272"/>
      <c r="O483" s="272"/>
      <c r="P483" s="272"/>
      <c r="Q483" s="295"/>
      <c r="R483" s="272"/>
      <c r="S483" s="272"/>
      <c r="T483" s="272"/>
      <c r="U483" s="272"/>
      <c r="V483" s="272"/>
      <c r="W483" s="272"/>
      <c r="X483" s="272"/>
      <c r="Y483" s="272"/>
      <c r="Z483" s="272"/>
    </row>
    <row r="484" spans="1:26" ht="16.5" customHeight="1">
      <c r="A484" s="272"/>
      <c r="B484" s="272"/>
      <c r="C484" s="272"/>
      <c r="D484" s="272"/>
      <c r="E484" s="272"/>
      <c r="F484" s="272"/>
      <c r="G484" s="272"/>
      <c r="H484" s="272"/>
      <c r="I484" s="272"/>
      <c r="J484" s="272"/>
      <c r="K484" s="272"/>
      <c r="L484" s="272"/>
      <c r="M484" s="272"/>
      <c r="N484" s="272"/>
      <c r="O484" s="272"/>
      <c r="P484" s="272"/>
      <c r="Q484" s="295"/>
      <c r="R484" s="272"/>
      <c r="S484" s="272"/>
      <c r="T484" s="272"/>
      <c r="U484" s="272"/>
      <c r="V484" s="272"/>
      <c r="W484" s="272"/>
      <c r="X484" s="272"/>
      <c r="Y484" s="272"/>
      <c r="Z484" s="272"/>
    </row>
    <row r="485" spans="1:26" ht="16.5" customHeight="1">
      <c r="A485" s="272"/>
      <c r="B485" s="272"/>
      <c r="C485" s="272"/>
      <c r="D485" s="272"/>
      <c r="E485" s="272"/>
      <c r="F485" s="272"/>
      <c r="G485" s="272"/>
      <c r="H485" s="272"/>
      <c r="I485" s="272"/>
      <c r="J485" s="272"/>
      <c r="K485" s="272"/>
      <c r="L485" s="272"/>
      <c r="M485" s="272"/>
      <c r="N485" s="272"/>
      <c r="O485" s="272"/>
      <c r="P485" s="272"/>
      <c r="Q485" s="295"/>
      <c r="R485" s="272"/>
      <c r="S485" s="272"/>
      <c r="T485" s="272"/>
      <c r="U485" s="272"/>
      <c r="V485" s="272"/>
      <c r="W485" s="272"/>
      <c r="X485" s="272"/>
      <c r="Y485" s="272"/>
      <c r="Z485" s="272"/>
    </row>
    <row r="486" spans="1:26" ht="16.5" customHeight="1">
      <c r="A486" s="272"/>
      <c r="B486" s="272"/>
      <c r="C486" s="272"/>
      <c r="D486" s="272"/>
      <c r="E486" s="272"/>
      <c r="F486" s="272"/>
      <c r="G486" s="272"/>
      <c r="H486" s="272"/>
      <c r="I486" s="272"/>
      <c r="J486" s="272"/>
      <c r="K486" s="272"/>
      <c r="L486" s="272"/>
      <c r="M486" s="272"/>
      <c r="N486" s="272"/>
      <c r="O486" s="272"/>
      <c r="P486" s="272"/>
      <c r="Q486" s="295"/>
      <c r="R486" s="272"/>
      <c r="S486" s="272"/>
      <c r="T486" s="272"/>
      <c r="U486" s="272"/>
      <c r="V486" s="272"/>
      <c r="W486" s="272"/>
      <c r="X486" s="272"/>
      <c r="Y486" s="272"/>
      <c r="Z486" s="272"/>
    </row>
    <row r="487" spans="1:26" ht="16.5" customHeight="1">
      <c r="A487" s="272"/>
      <c r="B487" s="272"/>
      <c r="C487" s="272"/>
      <c r="D487" s="272"/>
      <c r="E487" s="272"/>
      <c r="F487" s="272"/>
      <c r="G487" s="272"/>
      <c r="H487" s="272"/>
      <c r="I487" s="272"/>
      <c r="J487" s="272"/>
      <c r="K487" s="272"/>
      <c r="L487" s="272"/>
      <c r="M487" s="272"/>
      <c r="N487" s="272"/>
      <c r="O487" s="272"/>
      <c r="P487" s="272"/>
      <c r="Q487" s="295"/>
      <c r="R487" s="272"/>
      <c r="S487" s="272"/>
      <c r="T487" s="272"/>
      <c r="U487" s="272"/>
      <c r="V487" s="272"/>
      <c r="W487" s="272"/>
      <c r="X487" s="272"/>
      <c r="Y487" s="272"/>
      <c r="Z487" s="272"/>
    </row>
    <row r="488" spans="1:26" ht="16.5" customHeight="1">
      <c r="A488" s="272"/>
      <c r="B488" s="272"/>
      <c r="C488" s="272"/>
      <c r="D488" s="272"/>
      <c r="E488" s="272"/>
      <c r="F488" s="272"/>
      <c r="G488" s="272"/>
      <c r="H488" s="272"/>
      <c r="I488" s="272"/>
      <c r="J488" s="272"/>
      <c r="K488" s="272"/>
      <c r="L488" s="272"/>
      <c r="M488" s="272"/>
      <c r="N488" s="272"/>
      <c r="O488" s="272"/>
      <c r="P488" s="272"/>
      <c r="Q488" s="295"/>
      <c r="R488" s="272"/>
      <c r="S488" s="272"/>
      <c r="T488" s="272"/>
      <c r="U488" s="272"/>
      <c r="V488" s="272"/>
      <c r="W488" s="272"/>
      <c r="X488" s="272"/>
      <c r="Y488" s="272"/>
      <c r="Z488" s="272"/>
    </row>
    <row r="489" spans="1:26" ht="16.5" customHeight="1">
      <c r="A489" s="272"/>
      <c r="B489" s="272"/>
      <c r="C489" s="272"/>
      <c r="D489" s="272"/>
      <c r="E489" s="272"/>
      <c r="F489" s="272"/>
      <c r="G489" s="272"/>
      <c r="H489" s="272"/>
      <c r="I489" s="272"/>
      <c r="J489" s="272"/>
      <c r="K489" s="272"/>
      <c r="L489" s="272"/>
      <c r="M489" s="272"/>
      <c r="N489" s="272"/>
      <c r="O489" s="272"/>
      <c r="P489" s="272"/>
      <c r="Q489" s="295"/>
      <c r="R489" s="272"/>
      <c r="S489" s="272"/>
      <c r="T489" s="272"/>
      <c r="U489" s="272"/>
      <c r="V489" s="272"/>
      <c r="W489" s="272"/>
      <c r="X489" s="272"/>
      <c r="Y489" s="272"/>
      <c r="Z489" s="272"/>
    </row>
    <row r="490" spans="1:26" ht="16.5" customHeight="1">
      <c r="A490" s="272"/>
      <c r="B490" s="272"/>
      <c r="C490" s="272"/>
      <c r="D490" s="272"/>
      <c r="E490" s="272"/>
      <c r="F490" s="272"/>
      <c r="G490" s="272"/>
      <c r="H490" s="272"/>
      <c r="I490" s="272"/>
      <c r="J490" s="272"/>
      <c r="K490" s="272"/>
      <c r="L490" s="272"/>
      <c r="M490" s="272"/>
      <c r="N490" s="272"/>
      <c r="O490" s="272"/>
      <c r="P490" s="272"/>
      <c r="Q490" s="295"/>
      <c r="R490" s="272"/>
      <c r="S490" s="272"/>
      <c r="T490" s="272"/>
      <c r="U490" s="272"/>
      <c r="V490" s="272"/>
      <c r="W490" s="272"/>
      <c r="X490" s="272"/>
      <c r="Y490" s="272"/>
      <c r="Z490" s="272"/>
    </row>
    <row r="491" spans="1:26" ht="16.5" customHeight="1">
      <c r="A491" s="272"/>
      <c r="B491" s="272"/>
      <c r="C491" s="272"/>
      <c r="D491" s="272"/>
      <c r="E491" s="272"/>
      <c r="F491" s="272"/>
      <c r="G491" s="272"/>
      <c r="H491" s="272"/>
      <c r="I491" s="272"/>
      <c r="J491" s="272"/>
      <c r="K491" s="272"/>
      <c r="L491" s="272"/>
      <c r="M491" s="272"/>
      <c r="N491" s="272"/>
      <c r="O491" s="272"/>
      <c r="P491" s="272"/>
      <c r="Q491" s="295"/>
      <c r="R491" s="272"/>
      <c r="S491" s="272"/>
      <c r="T491" s="272"/>
      <c r="U491" s="272"/>
      <c r="V491" s="272"/>
      <c r="W491" s="272"/>
      <c r="X491" s="272"/>
      <c r="Y491" s="272"/>
      <c r="Z491" s="272"/>
    </row>
    <row r="492" spans="1:26" ht="16.5" customHeight="1">
      <c r="A492" s="272"/>
      <c r="B492" s="272"/>
      <c r="C492" s="272"/>
      <c r="D492" s="272"/>
      <c r="E492" s="272"/>
      <c r="F492" s="272"/>
      <c r="G492" s="272"/>
      <c r="H492" s="272"/>
      <c r="I492" s="272"/>
      <c r="J492" s="272"/>
      <c r="K492" s="272"/>
      <c r="L492" s="272"/>
      <c r="M492" s="272"/>
      <c r="N492" s="272"/>
      <c r="O492" s="272"/>
      <c r="P492" s="272"/>
      <c r="Q492" s="295"/>
      <c r="R492" s="272"/>
      <c r="S492" s="272"/>
      <c r="T492" s="272"/>
      <c r="U492" s="272"/>
      <c r="V492" s="272"/>
      <c r="W492" s="272"/>
      <c r="X492" s="272"/>
      <c r="Y492" s="272"/>
      <c r="Z492" s="272"/>
    </row>
    <row r="493" spans="1:26" ht="16.5" customHeight="1">
      <c r="A493" s="272"/>
      <c r="B493" s="272"/>
      <c r="C493" s="272"/>
      <c r="D493" s="272"/>
      <c r="E493" s="272"/>
      <c r="F493" s="272"/>
      <c r="G493" s="272"/>
      <c r="H493" s="272"/>
      <c r="I493" s="272"/>
      <c r="J493" s="272"/>
      <c r="K493" s="272"/>
      <c r="L493" s="272"/>
      <c r="M493" s="272"/>
      <c r="N493" s="272"/>
      <c r="O493" s="272"/>
      <c r="P493" s="272"/>
      <c r="Q493" s="295"/>
      <c r="R493" s="272"/>
      <c r="S493" s="272"/>
      <c r="T493" s="272"/>
      <c r="U493" s="272"/>
      <c r="V493" s="272"/>
      <c r="W493" s="272"/>
      <c r="X493" s="272"/>
      <c r="Y493" s="272"/>
      <c r="Z493" s="272"/>
    </row>
    <row r="494" spans="1:26" ht="16.5" customHeight="1">
      <c r="A494" s="272"/>
      <c r="B494" s="272"/>
      <c r="C494" s="272"/>
      <c r="D494" s="272"/>
      <c r="E494" s="272"/>
      <c r="F494" s="272"/>
      <c r="G494" s="272"/>
      <c r="H494" s="272"/>
      <c r="I494" s="272"/>
      <c r="J494" s="272"/>
      <c r="K494" s="272"/>
      <c r="L494" s="272"/>
      <c r="M494" s="272"/>
      <c r="N494" s="272"/>
      <c r="O494" s="272"/>
      <c r="P494" s="272"/>
      <c r="Q494" s="295"/>
      <c r="R494" s="272"/>
      <c r="S494" s="272"/>
      <c r="T494" s="272"/>
      <c r="U494" s="272"/>
      <c r="V494" s="272"/>
      <c r="W494" s="272"/>
      <c r="X494" s="272"/>
      <c r="Y494" s="272"/>
      <c r="Z494" s="272"/>
    </row>
    <row r="495" spans="1:26" ht="16.5" customHeight="1">
      <c r="A495" s="272"/>
      <c r="B495" s="272"/>
      <c r="C495" s="272"/>
      <c r="D495" s="272"/>
      <c r="E495" s="272"/>
      <c r="F495" s="272"/>
      <c r="G495" s="272"/>
      <c r="H495" s="272"/>
      <c r="I495" s="272"/>
      <c r="J495" s="272"/>
      <c r="K495" s="272"/>
      <c r="L495" s="272"/>
      <c r="M495" s="272"/>
      <c r="N495" s="272"/>
      <c r="O495" s="272"/>
      <c r="P495" s="272"/>
      <c r="Q495" s="295"/>
      <c r="R495" s="272"/>
      <c r="S495" s="272"/>
      <c r="T495" s="272"/>
      <c r="U495" s="272"/>
      <c r="V495" s="272"/>
      <c r="W495" s="272"/>
      <c r="X495" s="272"/>
      <c r="Y495" s="272"/>
      <c r="Z495" s="272"/>
    </row>
    <row r="496" spans="1:26" ht="16.5" customHeight="1">
      <c r="A496" s="272"/>
      <c r="B496" s="272"/>
      <c r="C496" s="272"/>
      <c r="D496" s="272"/>
      <c r="E496" s="272"/>
      <c r="F496" s="272"/>
      <c r="G496" s="272"/>
      <c r="H496" s="272"/>
      <c r="I496" s="272"/>
      <c r="J496" s="272"/>
      <c r="K496" s="272"/>
      <c r="L496" s="272"/>
      <c r="M496" s="272"/>
      <c r="N496" s="272"/>
      <c r="O496" s="272"/>
      <c r="P496" s="272"/>
      <c r="Q496" s="295"/>
      <c r="R496" s="272"/>
      <c r="S496" s="272"/>
      <c r="T496" s="272"/>
      <c r="U496" s="272"/>
      <c r="V496" s="272"/>
      <c r="W496" s="272"/>
      <c r="X496" s="272"/>
      <c r="Y496" s="272"/>
      <c r="Z496" s="272"/>
    </row>
    <row r="497" spans="1:26" ht="16.5" customHeight="1">
      <c r="A497" s="272"/>
      <c r="B497" s="272"/>
      <c r="C497" s="272"/>
      <c r="D497" s="272"/>
      <c r="E497" s="272"/>
      <c r="F497" s="272"/>
      <c r="G497" s="272"/>
      <c r="H497" s="272"/>
      <c r="I497" s="272"/>
      <c r="J497" s="272"/>
      <c r="K497" s="272"/>
      <c r="L497" s="272"/>
      <c r="M497" s="272"/>
      <c r="N497" s="272"/>
      <c r="O497" s="272"/>
      <c r="P497" s="272"/>
      <c r="Q497" s="295"/>
      <c r="R497" s="272"/>
      <c r="S497" s="272"/>
      <c r="T497" s="272"/>
      <c r="U497" s="272"/>
      <c r="V497" s="272"/>
      <c r="W497" s="272"/>
      <c r="X497" s="272"/>
      <c r="Y497" s="272"/>
      <c r="Z497" s="272"/>
    </row>
    <row r="498" spans="1:26" ht="16.5" customHeight="1">
      <c r="A498" s="272"/>
      <c r="B498" s="272"/>
      <c r="C498" s="272"/>
      <c r="D498" s="272"/>
      <c r="E498" s="272"/>
      <c r="F498" s="272"/>
      <c r="G498" s="272"/>
      <c r="H498" s="272"/>
      <c r="I498" s="272"/>
      <c r="J498" s="272"/>
      <c r="K498" s="272"/>
      <c r="L498" s="272"/>
      <c r="M498" s="272"/>
      <c r="N498" s="272"/>
      <c r="O498" s="272"/>
      <c r="P498" s="272"/>
      <c r="Q498" s="295"/>
      <c r="R498" s="272"/>
      <c r="S498" s="272"/>
      <c r="T498" s="272"/>
      <c r="U498" s="272"/>
      <c r="V498" s="272"/>
      <c r="W498" s="272"/>
      <c r="X498" s="272"/>
      <c r="Y498" s="272"/>
      <c r="Z498" s="272"/>
    </row>
    <row r="499" spans="1:26" ht="16.5" customHeight="1">
      <c r="A499" s="272"/>
      <c r="B499" s="272"/>
      <c r="C499" s="272"/>
      <c r="D499" s="272"/>
      <c r="E499" s="272"/>
      <c r="F499" s="272"/>
      <c r="G499" s="272"/>
      <c r="H499" s="272"/>
      <c r="I499" s="272"/>
      <c r="J499" s="272"/>
      <c r="K499" s="272"/>
      <c r="L499" s="272"/>
      <c r="M499" s="272"/>
      <c r="N499" s="272"/>
      <c r="O499" s="272"/>
      <c r="P499" s="272"/>
      <c r="Q499" s="295"/>
      <c r="R499" s="272"/>
      <c r="S499" s="272"/>
      <c r="T499" s="272"/>
      <c r="U499" s="272"/>
      <c r="V499" s="272"/>
      <c r="W499" s="272"/>
      <c r="X499" s="272"/>
      <c r="Y499" s="272"/>
      <c r="Z499" s="272"/>
    </row>
    <row r="500" spans="1:26" ht="16.5" customHeight="1">
      <c r="A500" s="272"/>
      <c r="B500" s="272"/>
      <c r="C500" s="272"/>
      <c r="D500" s="272"/>
      <c r="E500" s="272"/>
      <c r="F500" s="272"/>
      <c r="G500" s="272"/>
      <c r="H500" s="272"/>
      <c r="I500" s="272"/>
      <c r="J500" s="272"/>
      <c r="K500" s="272"/>
      <c r="L500" s="272"/>
      <c r="M500" s="272"/>
      <c r="N500" s="272"/>
      <c r="O500" s="272"/>
      <c r="P500" s="272"/>
      <c r="Q500" s="295"/>
      <c r="R500" s="272"/>
      <c r="S500" s="272"/>
      <c r="T500" s="272"/>
      <c r="U500" s="272"/>
      <c r="V500" s="272"/>
      <c r="W500" s="272"/>
      <c r="X500" s="272"/>
      <c r="Y500" s="272"/>
      <c r="Z500" s="272"/>
    </row>
    <row r="501" spans="1:26" ht="16.5" customHeight="1">
      <c r="A501" s="272"/>
      <c r="B501" s="272"/>
      <c r="C501" s="272"/>
      <c r="D501" s="272"/>
      <c r="E501" s="272"/>
      <c r="F501" s="272"/>
      <c r="G501" s="272"/>
      <c r="H501" s="272"/>
      <c r="I501" s="272"/>
      <c r="J501" s="272"/>
      <c r="K501" s="272"/>
      <c r="L501" s="272"/>
      <c r="M501" s="272"/>
      <c r="N501" s="272"/>
      <c r="O501" s="272"/>
      <c r="P501" s="272"/>
      <c r="Q501" s="295"/>
      <c r="R501" s="272"/>
      <c r="S501" s="272"/>
      <c r="T501" s="272"/>
      <c r="U501" s="272"/>
      <c r="V501" s="272"/>
      <c r="W501" s="272"/>
      <c r="X501" s="272"/>
      <c r="Y501" s="272"/>
      <c r="Z501" s="272"/>
    </row>
    <row r="502" spans="1:26" ht="16.5" customHeight="1">
      <c r="A502" s="272"/>
      <c r="B502" s="272"/>
      <c r="C502" s="272"/>
      <c r="D502" s="272"/>
      <c r="E502" s="272"/>
      <c r="F502" s="272"/>
      <c r="G502" s="272"/>
      <c r="H502" s="272"/>
      <c r="I502" s="272"/>
      <c r="J502" s="272"/>
      <c r="K502" s="272"/>
      <c r="L502" s="272"/>
      <c r="M502" s="272"/>
      <c r="N502" s="272"/>
      <c r="O502" s="272"/>
      <c r="P502" s="272"/>
      <c r="Q502" s="295"/>
      <c r="R502" s="272"/>
      <c r="S502" s="272"/>
      <c r="T502" s="272"/>
      <c r="U502" s="272"/>
      <c r="V502" s="272"/>
      <c r="W502" s="272"/>
      <c r="X502" s="272"/>
      <c r="Y502" s="272"/>
      <c r="Z502" s="272"/>
    </row>
    <row r="503" spans="1:26" ht="16.5" customHeight="1">
      <c r="A503" s="272"/>
      <c r="B503" s="272"/>
      <c r="C503" s="272"/>
      <c r="D503" s="272"/>
      <c r="E503" s="272"/>
      <c r="F503" s="272"/>
      <c r="G503" s="272"/>
      <c r="H503" s="272"/>
      <c r="I503" s="272"/>
      <c r="J503" s="272"/>
      <c r="K503" s="272"/>
      <c r="L503" s="272"/>
      <c r="M503" s="272"/>
      <c r="N503" s="272"/>
      <c r="O503" s="272"/>
      <c r="P503" s="272"/>
      <c r="Q503" s="295"/>
      <c r="R503" s="272"/>
      <c r="S503" s="272"/>
      <c r="T503" s="272"/>
      <c r="U503" s="272"/>
      <c r="V503" s="272"/>
      <c r="W503" s="272"/>
      <c r="X503" s="272"/>
      <c r="Y503" s="272"/>
      <c r="Z503" s="272"/>
    </row>
    <row r="504" spans="1:26" ht="16.5" customHeight="1">
      <c r="A504" s="272"/>
      <c r="B504" s="272"/>
      <c r="C504" s="272"/>
      <c r="D504" s="272"/>
      <c r="E504" s="272"/>
      <c r="F504" s="272"/>
      <c r="G504" s="272"/>
      <c r="H504" s="272"/>
      <c r="I504" s="272"/>
      <c r="J504" s="272"/>
      <c r="K504" s="272"/>
      <c r="L504" s="272"/>
      <c r="M504" s="272"/>
      <c r="N504" s="272"/>
      <c r="O504" s="272"/>
      <c r="P504" s="272"/>
      <c r="Q504" s="295"/>
      <c r="R504" s="272"/>
      <c r="S504" s="272"/>
      <c r="T504" s="272"/>
      <c r="U504" s="272"/>
      <c r="V504" s="272"/>
      <c r="W504" s="272"/>
      <c r="X504" s="272"/>
      <c r="Y504" s="272"/>
      <c r="Z504" s="272"/>
    </row>
    <row r="505" spans="1:26" ht="16.5" customHeight="1">
      <c r="A505" s="272"/>
      <c r="B505" s="272"/>
      <c r="C505" s="272"/>
      <c r="D505" s="272"/>
      <c r="E505" s="272"/>
      <c r="F505" s="272"/>
      <c r="G505" s="272"/>
      <c r="H505" s="272"/>
      <c r="I505" s="272"/>
      <c r="J505" s="272"/>
      <c r="K505" s="272"/>
      <c r="L505" s="272"/>
      <c r="M505" s="272"/>
      <c r="N505" s="272"/>
      <c r="O505" s="272"/>
      <c r="P505" s="272"/>
      <c r="Q505" s="295"/>
      <c r="R505" s="272"/>
      <c r="S505" s="272"/>
      <c r="T505" s="272"/>
      <c r="U505" s="272"/>
      <c r="V505" s="272"/>
      <c r="W505" s="272"/>
      <c r="X505" s="272"/>
      <c r="Y505" s="272"/>
      <c r="Z505" s="272"/>
    </row>
    <row r="506" spans="1:26" ht="16.5" customHeight="1">
      <c r="A506" s="272"/>
      <c r="B506" s="272"/>
      <c r="C506" s="272"/>
      <c r="D506" s="272"/>
      <c r="E506" s="272"/>
      <c r="F506" s="272"/>
      <c r="G506" s="272"/>
      <c r="H506" s="272"/>
      <c r="I506" s="272"/>
      <c r="J506" s="272"/>
      <c r="K506" s="272"/>
      <c r="L506" s="272"/>
      <c r="M506" s="272"/>
      <c r="N506" s="272"/>
      <c r="O506" s="272"/>
      <c r="P506" s="272"/>
      <c r="Q506" s="295"/>
      <c r="R506" s="272"/>
      <c r="S506" s="272"/>
      <c r="T506" s="272"/>
      <c r="U506" s="272"/>
      <c r="V506" s="272"/>
      <c r="W506" s="272"/>
      <c r="X506" s="272"/>
      <c r="Y506" s="272"/>
      <c r="Z506" s="272"/>
    </row>
    <row r="507" spans="1:26" ht="16.5" customHeight="1">
      <c r="A507" s="272"/>
      <c r="B507" s="272"/>
      <c r="C507" s="272"/>
      <c r="D507" s="272"/>
      <c r="E507" s="272"/>
      <c r="F507" s="272"/>
      <c r="G507" s="272"/>
      <c r="H507" s="272"/>
      <c r="I507" s="272"/>
      <c r="J507" s="272"/>
      <c r="K507" s="272"/>
      <c r="L507" s="272"/>
      <c r="M507" s="272"/>
      <c r="N507" s="272"/>
      <c r="O507" s="272"/>
      <c r="P507" s="272"/>
      <c r="Q507" s="295"/>
      <c r="R507" s="272"/>
      <c r="S507" s="272"/>
      <c r="T507" s="272"/>
      <c r="U507" s="272"/>
      <c r="V507" s="272"/>
      <c r="W507" s="272"/>
      <c r="X507" s="272"/>
      <c r="Y507" s="272"/>
      <c r="Z507" s="272"/>
    </row>
    <row r="508" spans="1:26" ht="16.5" customHeight="1">
      <c r="A508" s="272"/>
      <c r="B508" s="272"/>
      <c r="C508" s="272"/>
      <c r="D508" s="272"/>
      <c r="E508" s="272"/>
      <c r="F508" s="272"/>
      <c r="G508" s="272"/>
      <c r="H508" s="272"/>
      <c r="I508" s="272"/>
      <c r="J508" s="272"/>
      <c r="K508" s="272"/>
      <c r="L508" s="272"/>
      <c r="M508" s="272"/>
      <c r="N508" s="272"/>
      <c r="O508" s="272"/>
      <c r="P508" s="272"/>
      <c r="Q508" s="295"/>
      <c r="R508" s="272"/>
      <c r="S508" s="272"/>
      <c r="T508" s="272"/>
      <c r="U508" s="272"/>
      <c r="V508" s="272"/>
      <c r="W508" s="272"/>
      <c r="X508" s="272"/>
      <c r="Y508" s="272"/>
      <c r="Z508" s="272"/>
    </row>
    <row r="509" spans="1:26" ht="16.5" customHeight="1">
      <c r="A509" s="272"/>
      <c r="B509" s="272"/>
      <c r="C509" s="272"/>
      <c r="D509" s="272"/>
      <c r="E509" s="272"/>
      <c r="F509" s="272"/>
      <c r="G509" s="272"/>
      <c r="H509" s="272"/>
      <c r="I509" s="272"/>
      <c r="J509" s="272"/>
      <c r="K509" s="272"/>
      <c r="L509" s="272"/>
      <c r="M509" s="272"/>
      <c r="N509" s="272"/>
      <c r="O509" s="272"/>
      <c r="P509" s="272"/>
      <c r="Q509" s="295"/>
      <c r="R509" s="272"/>
      <c r="S509" s="272"/>
      <c r="T509" s="272"/>
      <c r="U509" s="272"/>
      <c r="V509" s="272"/>
      <c r="W509" s="272"/>
      <c r="X509" s="272"/>
      <c r="Y509" s="272"/>
      <c r="Z509" s="272"/>
    </row>
    <row r="510" spans="1:26" ht="16.5" customHeight="1">
      <c r="A510" s="272"/>
      <c r="B510" s="272"/>
      <c r="C510" s="272"/>
      <c r="D510" s="272"/>
      <c r="E510" s="272"/>
      <c r="F510" s="272"/>
      <c r="G510" s="272"/>
      <c r="H510" s="272"/>
      <c r="I510" s="272"/>
      <c r="J510" s="272"/>
      <c r="K510" s="272"/>
      <c r="L510" s="272"/>
      <c r="M510" s="272"/>
      <c r="N510" s="272"/>
      <c r="O510" s="272"/>
      <c r="P510" s="272"/>
      <c r="Q510" s="295"/>
      <c r="R510" s="272"/>
      <c r="S510" s="272"/>
      <c r="T510" s="272"/>
      <c r="U510" s="272"/>
      <c r="V510" s="272"/>
      <c r="W510" s="272"/>
      <c r="X510" s="272"/>
      <c r="Y510" s="272"/>
      <c r="Z510" s="272"/>
    </row>
    <row r="511" spans="1:26" ht="16.5" customHeight="1">
      <c r="A511" s="272"/>
      <c r="B511" s="272"/>
      <c r="C511" s="272"/>
      <c r="D511" s="272"/>
      <c r="E511" s="272"/>
      <c r="F511" s="272"/>
      <c r="G511" s="272"/>
      <c r="H511" s="272"/>
      <c r="I511" s="272"/>
      <c r="J511" s="272"/>
      <c r="K511" s="272"/>
      <c r="L511" s="272"/>
      <c r="M511" s="272"/>
      <c r="N511" s="272"/>
      <c r="O511" s="272"/>
      <c r="P511" s="272"/>
      <c r="Q511" s="295"/>
      <c r="R511" s="272"/>
      <c r="S511" s="272"/>
      <c r="T511" s="272"/>
      <c r="U511" s="272"/>
      <c r="V511" s="272"/>
      <c r="W511" s="272"/>
      <c r="X511" s="272"/>
      <c r="Y511" s="272"/>
      <c r="Z511" s="272"/>
    </row>
    <row r="512" spans="1:26" ht="16.5" customHeight="1">
      <c r="A512" s="272"/>
      <c r="B512" s="272"/>
      <c r="C512" s="272"/>
      <c r="D512" s="272"/>
      <c r="E512" s="272"/>
      <c r="F512" s="272"/>
      <c r="G512" s="272"/>
      <c r="H512" s="272"/>
      <c r="I512" s="272"/>
      <c r="J512" s="272"/>
      <c r="K512" s="272"/>
      <c r="L512" s="272"/>
      <c r="M512" s="272"/>
      <c r="N512" s="272"/>
      <c r="O512" s="272"/>
      <c r="P512" s="272"/>
      <c r="Q512" s="295"/>
      <c r="R512" s="272"/>
      <c r="S512" s="272"/>
      <c r="T512" s="272"/>
      <c r="U512" s="272"/>
      <c r="V512" s="272"/>
      <c r="W512" s="272"/>
      <c r="X512" s="272"/>
      <c r="Y512" s="272"/>
      <c r="Z512" s="272"/>
    </row>
    <row r="513" spans="1:26" ht="16.5" customHeight="1">
      <c r="A513" s="272"/>
      <c r="B513" s="272"/>
      <c r="C513" s="272"/>
      <c r="D513" s="272"/>
      <c r="E513" s="272"/>
      <c r="F513" s="272"/>
      <c r="G513" s="272"/>
      <c r="H513" s="272"/>
      <c r="I513" s="272"/>
      <c r="J513" s="272"/>
      <c r="K513" s="272"/>
      <c r="L513" s="272"/>
      <c r="M513" s="272"/>
      <c r="N513" s="272"/>
      <c r="O513" s="272"/>
      <c r="P513" s="272"/>
      <c r="Q513" s="295"/>
      <c r="R513" s="272"/>
      <c r="S513" s="272"/>
      <c r="T513" s="272"/>
      <c r="U513" s="272"/>
      <c r="V513" s="272"/>
      <c r="W513" s="272"/>
      <c r="X513" s="272"/>
      <c r="Y513" s="272"/>
      <c r="Z513" s="272"/>
    </row>
    <row r="514" spans="1:26" ht="16.5" customHeight="1">
      <c r="A514" s="272"/>
      <c r="B514" s="272"/>
      <c r="C514" s="272"/>
      <c r="D514" s="272"/>
      <c r="E514" s="272"/>
      <c r="F514" s="272"/>
      <c r="G514" s="272"/>
      <c r="H514" s="272"/>
      <c r="I514" s="272"/>
      <c r="J514" s="272"/>
      <c r="K514" s="272"/>
      <c r="L514" s="272"/>
      <c r="M514" s="272"/>
      <c r="N514" s="272"/>
      <c r="O514" s="272"/>
      <c r="P514" s="272"/>
      <c r="Q514" s="295"/>
      <c r="R514" s="272"/>
      <c r="S514" s="272"/>
      <c r="T514" s="272"/>
      <c r="U514" s="272"/>
      <c r="V514" s="272"/>
      <c r="W514" s="272"/>
      <c r="X514" s="272"/>
      <c r="Y514" s="272"/>
      <c r="Z514" s="272"/>
    </row>
    <row r="515" spans="1:26" ht="16.5" customHeight="1">
      <c r="A515" s="272"/>
      <c r="B515" s="272"/>
      <c r="C515" s="272"/>
      <c r="D515" s="272"/>
      <c r="E515" s="272"/>
      <c r="F515" s="272"/>
      <c r="G515" s="272"/>
      <c r="H515" s="272"/>
      <c r="I515" s="272"/>
      <c r="J515" s="272"/>
      <c r="K515" s="272"/>
      <c r="L515" s="272"/>
      <c r="M515" s="272"/>
      <c r="N515" s="272"/>
      <c r="O515" s="272"/>
      <c r="P515" s="272"/>
      <c r="Q515" s="295"/>
      <c r="R515" s="272"/>
      <c r="S515" s="272"/>
      <c r="T515" s="272"/>
      <c r="U515" s="272"/>
      <c r="V515" s="272"/>
      <c r="W515" s="272"/>
      <c r="X515" s="272"/>
      <c r="Y515" s="272"/>
      <c r="Z515" s="272"/>
    </row>
    <row r="516" spans="1:26" ht="16.5" customHeight="1">
      <c r="A516" s="272"/>
      <c r="B516" s="272"/>
      <c r="C516" s="272"/>
      <c r="D516" s="272"/>
      <c r="E516" s="272"/>
      <c r="F516" s="272"/>
      <c r="G516" s="272"/>
      <c r="H516" s="272"/>
      <c r="I516" s="272"/>
      <c r="J516" s="272"/>
      <c r="K516" s="272"/>
      <c r="L516" s="272"/>
      <c r="M516" s="272"/>
      <c r="N516" s="272"/>
      <c r="O516" s="272"/>
      <c r="P516" s="272"/>
      <c r="Q516" s="295"/>
      <c r="R516" s="272"/>
      <c r="S516" s="272"/>
      <c r="T516" s="272"/>
      <c r="U516" s="272"/>
      <c r="V516" s="272"/>
      <c r="W516" s="272"/>
      <c r="X516" s="272"/>
      <c r="Y516" s="272"/>
      <c r="Z516" s="272"/>
    </row>
    <row r="517" spans="1:26" ht="16.5" customHeight="1">
      <c r="A517" s="272"/>
      <c r="B517" s="272"/>
      <c r="C517" s="272"/>
      <c r="D517" s="272"/>
      <c r="E517" s="272"/>
      <c r="F517" s="272"/>
      <c r="G517" s="272"/>
      <c r="H517" s="272"/>
      <c r="I517" s="272"/>
      <c r="J517" s="272"/>
      <c r="K517" s="272"/>
      <c r="L517" s="272"/>
      <c r="M517" s="272"/>
      <c r="N517" s="272"/>
      <c r="O517" s="272"/>
      <c r="P517" s="272"/>
      <c r="Q517" s="295"/>
      <c r="R517" s="272"/>
      <c r="S517" s="272"/>
      <c r="T517" s="272"/>
      <c r="U517" s="272"/>
      <c r="V517" s="272"/>
      <c r="W517" s="272"/>
      <c r="X517" s="272"/>
      <c r="Y517" s="272"/>
      <c r="Z517" s="272"/>
    </row>
    <row r="518" spans="1:26" ht="16.5" customHeight="1">
      <c r="A518" s="272"/>
      <c r="B518" s="272"/>
      <c r="C518" s="272"/>
      <c r="D518" s="272"/>
      <c r="E518" s="272"/>
      <c r="F518" s="272"/>
      <c r="G518" s="272"/>
      <c r="H518" s="272"/>
      <c r="I518" s="272"/>
      <c r="J518" s="272"/>
      <c r="K518" s="272"/>
      <c r="L518" s="272"/>
      <c r="M518" s="272"/>
      <c r="N518" s="272"/>
      <c r="O518" s="272"/>
      <c r="P518" s="272"/>
      <c r="Q518" s="295"/>
      <c r="R518" s="272"/>
      <c r="S518" s="272"/>
      <c r="T518" s="272"/>
      <c r="U518" s="272"/>
      <c r="V518" s="272"/>
      <c r="W518" s="272"/>
      <c r="X518" s="272"/>
      <c r="Y518" s="272"/>
      <c r="Z518" s="272"/>
    </row>
    <row r="519" spans="1:26" ht="16.5" customHeight="1">
      <c r="A519" s="272"/>
      <c r="B519" s="272"/>
      <c r="C519" s="272"/>
      <c r="D519" s="272"/>
      <c r="E519" s="272"/>
      <c r="F519" s="272"/>
      <c r="G519" s="272"/>
      <c r="H519" s="272"/>
      <c r="I519" s="272"/>
      <c r="J519" s="272"/>
      <c r="K519" s="272"/>
      <c r="L519" s="272"/>
      <c r="M519" s="272"/>
      <c r="N519" s="272"/>
      <c r="O519" s="272"/>
      <c r="P519" s="272"/>
      <c r="Q519" s="295"/>
      <c r="R519" s="272"/>
      <c r="S519" s="272"/>
      <c r="T519" s="272"/>
      <c r="U519" s="272"/>
      <c r="V519" s="272"/>
      <c r="W519" s="272"/>
      <c r="X519" s="272"/>
      <c r="Y519" s="272"/>
      <c r="Z519" s="272"/>
    </row>
    <row r="520" spans="1:26" ht="16.5" customHeight="1">
      <c r="A520" s="272"/>
      <c r="B520" s="272"/>
      <c r="C520" s="272"/>
      <c r="D520" s="272"/>
      <c r="E520" s="272"/>
      <c r="F520" s="272"/>
      <c r="G520" s="272"/>
      <c r="H520" s="272"/>
      <c r="I520" s="272"/>
      <c r="J520" s="272"/>
      <c r="K520" s="272"/>
      <c r="L520" s="272"/>
      <c r="M520" s="272"/>
      <c r="N520" s="272"/>
      <c r="O520" s="272"/>
      <c r="P520" s="272"/>
      <c r="Q520" s="295"/>
      <c r="R520" s="272"/>
      <c r="S520" s="272"/>
      <c r="T520" s="272"/>
      <c r="U520" s="272"/>
      <c r="V520" s="272"/>
      <c r="W520" s="272"/>
      <c r="X520" s="272"/>
      <c r="Y520" s="272"/>
      <c r="Z520" s="272"/>
    </row>
    <row r="521" spans="1:26" ht="16.5" customHeight="1">
      <c r="A521" s="272"/>
      <c r="B521" s="272"/>
      <c r="C521" s="272"/>
      <c r="D521" s="272"/>
      <c r="E521" s="272"/>
      <c r="F521" s="272"/>
      <c r="G521" s="272"/>
      <c r="H521" s="272"/>
      <c r="I521" s="272"/>
      <c r="J521" s="272"/>
      <c r="K521" s="272"/>
      <c r="L521" s="272"/>
      <c r="M521" s="272"/>
      <c r="N521" s="272"/>
      <c r="O521" s="272"/>
      <c r="P521" s="272"/>
      <c r="Q521" s="295"/>
      <c r="R521" s="272"/>
      <c r="S521" s="272"/>
      <c r="T521" s="272"/>
      <c r="U521" s="272"/>
      <c r="V521" s="272"/>
      <c r="W521" s="272"/>
      <c r="X521" s="272"/>
      <c r="Y521" s="272"/>
      <c r="Z521" s="272"/>
    </row>
    <row r="522" spans="1:26" ht="16.5" customHeight="1">
      <c r="A522" s="272"/>
      <c r="B522" s="272"/>
      <c r="C522" s="272"/>
      <c r="D522" s="272"/>
      <c r="E522" s="272"/>
      <c r="F522" s="272"/>
      <c r="G522" s="272"/>
      <c r="H522" s="272"/>
      <c r="I522" s="272"/>
      <c r="J522" s="272"/>
      <c r="K522" s="272"/>
      <c r="L522" s="272"/>
      <c r="M522" s="272"/>
      <c r="N522" s="272"/>
      <c r="O522" s="272"/>
      <c r="P522" s="272"/>
      <c r="Q522" s="295"/>
      <c r="R522" s="272"/>
      <c r="S522" s="272"/>
      <c r="T522" s="272"/>
      <c r="U522" s="272"/>
      <c r="V522" s="272"/>
      <c r="W522" s="272"/>
      <c r="X522" s="272"/>
      <c r="Y522" s="272"/>
      <c r="Z522" s="272"/>
    </row>
    <row r="523" spans="1:26" ht="16.5" customHeight="1">
      <c r="A523" s="272"/>
      <c r="B523" s="272"/>
      <c r="C523" s="272"/>
      <c r="D523" s="272"/>
      <c r="E523" s="272"/>
      <c r="F523" s="272"/>
      <c r="G523" s="272"/>
      <c r="H523" s="272"/>
      <c r="I523" s="272"/>
      <c r="J523" s="272"/>
      <c r="K523" s="272"/>
      <c r="L523" s="272"/>
      <c r="M523" s="272"/>
      <c r="N523" s="272"/>
      <c r="O523" s="272"/>
      <c r="P523" s="272"/>
      <c r="Q523" s="295"/>
      <c r="R523" s="272"/>
      <c r="S523" s="272"/>
      <c r="T523" s="272"/>
      <c r="U523" s="272"/>
      <c r="V523" s="272"/>
      <c r="W523" s="272"/>
      <c r="X523" s="272"/>
      <c r="Y523" s="272"/>
      <c r="Z523" s="272"/>
    </row>
    <row r="524" spans="1:26" ht="16.5" customHeight="1">
      <c r="A524" s="272"/>
      <c r="B524" s="272"/>
      <c r="C524" s="272"/>
      <c r="D524" s="272"/>
      <c r="E524" s="272"/>
      <c r="F524" s="272"/>
      <c r="G524" s="272"/>
      <c r="H524" s="272"/>
      <c r="I524" s="272"/>
      <c r="J524" s="272"/>
      <c r="K524" s="272"/>
      <c r="L524" s="272"/>
      <c r="M524" s="272"/>
      <c r="N524" s="272"/>
      <c r="O524" s="272"/>
      <c r="P524" s="272"/>
      <c r="Q524" s="295"/>
      <c r="R524" s="272"/>
      <c r="S524" s="272"/>
      <c r="T524" s="272"/>
      <c r="U524" s="272"/>
      <c r="V524" s="272"/>
      <c r="W524" s="272"/>
      <c r="X524" s="272"/>
      <c r="Y524" s="272"/>
      <c r="Z524" s="272"/>
    </row>
    <row r="525" spans="1:26" ht="16.5" customHeight="1">
      <c r="A525" s="272"/>
      <c r="B525" s="272"/>
      <c r="C525" s="272"/>
      <c r="D525" s="272"/>
      <c r="E525" s="272"/>
      <c r="F525" s="272"/>
      <c r="G525" s="272"/>
      <c r="H525" s="272"/>
      <c r="I525" s="272"/>
      <c r="J525" s="272"/>
      <c r="K525" s="272"/>
      <c r="L525" s="272"/>
      <c r="M525" s="272"/>
      <c r="N525" s="272"/>
      <c r="O525" s="272"/>
      <c r="P525" s="272"/>
      <c r="Q525" s="295"/>
      <c r="R525" s="272"/>
      <c r="S525" s="272"/>
      <c r="T525" s="272"/>
      <c r="U525" s="272"/>
      <c r="V525" s="272"/>
      <c r="W525" s="272"/>
      <c r="X525" s="272"/>
      <c r="Y525" s="272"/>
      <c r="Z525" s="272"/>
    </row>
    <row r="526" spans="1:26" ht="16.5" customHeight="1">
      <c r="A526" s="272"/>
      <c r="B526" s="272"/>
      <c r="C526" s="272"/>
      <c r="D526" s="272"/>
      <c r="E526" s="272"/>
      <c r="F526" s="272"/>
      <c r="G526" s="272"/>
      <c r="H526" s="272"/>
      <c r="I526" s="272"/>
      <c r="J526" s="272"/>
      <c r="K526" s="272"/>
      <c r="L526" s="272"/>
      <c r="M526" s="272"/>
      <c r="N526" s="272"/>
      <c r="O526" s="272"/>
      <c r="P526" s="272"/>
      <c r="Q526" s="295"/>
      <c r="R526" s="272"/>
      <c r="S526" s="272"/>
      <c r="T526" s="272"/>
      <c r="U526" s="272"/>
      <c r="V526" s="272"/>
      <c r="W526" s="272"/>
      <c r="X526" s="272"/>
      <c r="Y526" s="272"/>
      <c r="Z526" s="272"/>
    </row>
    <row r="527" spans="1:26" ht="16.5" customHeight="1">
      <c r="A527" s="272"/>
      <c r="B527" s="272"/>
      <c r="C527" s="272"/>
      <c r="D527" s="272"/>
      <c r="E527" s="272"/>
      <c r="F527" s="272"/>
      <c r="G527" s="272"/>
      <c r="H527" s="272"/>
      <c r="I527" s="272"/>
      <c r="J527" s="272"/>
      <c r="K527" s="272"/>
      <c r="L527" s="272"/>
      <c r="M527" s="272"/>
      <c r="N527" s="272"/>
      <c r="O527" s="272"/>
      <c r="P527" s="272"/>
      <c r="Q527" s="295"/>
      <c r="R527" s="272"/>
      <c r="S527" s="272"/>
      <c r="T527" s="272"/>
      <c r="U527" s="272"/>
      <c r="V527" s="272"/>
      <c r="W527" s="272"/>
      <c r="X527" s="272"/>
      <c r="Y527" s="272"/>
      <c r="Z527" s="272"/>
    </row>
    <row r="528" spans="1:26" ht="16.5" customHeight="1">
      <c r="A528" s="272"/>
      <c r="B528" s="272"/>
      <c r="C528" s="272"/>
      <c r="D528" s="272"/>
      <c r="E528" s="272"/>
      <c r="F528" s="272"/>
      <c r="G528" s="272"/>
      <c r="H528" s="272"/>
      <c r="I528" s="272"/>
      <c r="J528" s="272"/>
      <c r="K528" s="272"/>
      <c r="L528" s="272"/>
      <c r="M528" s="272"/>
      <c r="N528" s="272"/>
      <c r="O528" s="272"/>
      <c r="P528" s="272"/>
      <c r="Q528" s="295"/>
      <c r="R528" s="272"/>
      <c r="S528" s="272"/>
      <c r="T528" s="272"/>
      <c r="U528" s="272"/>
      <c r="V528" s="272"/>
      <c r="W528" s="272"/>
      <c r="X528" s="272"/>
      <c r="Y528" s="272"/>
      <c r="Z528" s="272"/>
    </row>
    <row r="529" spans="1:26" ht="16.5" customHeight="1">
      <c r="A529" s="272"/>
      <c r="B529" s="272"/>
      <c r="C529" s="272"/>
      <c r="D529" s="272"/>
      <c r="E529" s="272"/>
      <c r="F529" s="272"/>
      <c r="G529" s="272"/>
      <c r="H529" s="272"/>
      <c r="I529" s="272"/>
      <c r="J529" s="272"/>
      <c r="K529" s="272"/>
      <c r="L529" s="272"/>
      <c r="M529" s="272"/>
      <c r="N529" s="272"/>
      <c r="O529" s="272"/>
      <c r="P529" s="272"/>
      <c r="Q529" s="295"/>
      <c r="R529" s="272"/>
      <c r="S529" s="272"/>
      <c r="T529" s="272"/>
      <c r="U529" s="272"/>
      <c r="V529" s="272"/>
      <c r="W529" s="272"/>
      <c r="X529" s="272"/>
      <c r="Y529" s="272"/>
      <c r="Z529" s="272"/>
    </row>
    <row r="530" spans="1:26" ht="16.5" customHeight="1">
      <c r="A530" s="272"/>
      <c r="B530" s="272"/>
      <c r="C530" s="272"/>
      <c r="D530" s="272"/>
      <c r="E530" s="272"/>
      <c r="F530" s="272"/>
      <c r="G530" s="272"/>
      <c r="H530" s="272"/>
      <c r="I530" s="272"/>
      <c r="J530" s="272"/>
      <c r="K530" s="272"/>
      <c r="L530" s="272"/>
      <c r="M530" s="272"/>
      <c r="N530" s="272"/>
      <c r="O530" s="272"/>
      <c r="P530" s="272"/>
      <c r="Q530" s="295"/>
      <c r="R530" s="272"/>
      <c r="S530" s="272"/>
      <c r="T530" s="272"/>
      <c r="U530" s="272"/>
      <c r="V530" s="272"/>
      <c r="W530" s="272"/>
      <c r="X530" s="272"/>
      <c r="Y530" s="272"/>
      <c r="Z530" s="272"/>
    </row>
    <row r="531" spans="1:26" ht="16.5" customHeight="1">
      <c r="A531" s="272"/>
      <c r="B531" s="272"/>
      <c r="C531" s="272"/>
      <c r="D531" s="272"/>
      <c r="E531" s="272"/>
      <c r="F531" s="272"/>
      <c r="G531" s="272"/>
      <c r="H531" s="272"/>
      <c r="I531" s="272"/>
      <c r="J531" s="272"/>
      <c r="K531" s="272"/>
      <c r="L531" s="272"/>
      <c r="M531" s="272"/>
      <c r="N531" s="272"/>
      <c r="O531" s="272"/>
      <c r="P531" s="272"/>
      <c r="Q531" s="295"/>
      <c r="R531" s="272"/>
      <c r="S531" s="272"/>
      <c r="T531" s="272"/>
      <c r="U531" s="272"/>
      <c r="V531" s="272"/>
      <c r="W531" s="272"/>
      <c r="X531" s="272"/>
      <c r="Y531" s="272"/>
      <c r="Z531" s="272"/>
    </row>
    <row r="532" spans="1:26" ht="16.5" customHeight="1">
      <c r="A532" s="272"/>
      <c r="B532" s="272"/>
      <c r="C532" s="272"/>
      <c r="D532" s="272"/>
      <c r="E532" s="272"/>
      <c r="F532" s="272"/>
      <c r="G532" s="272"/>
      <c r="H532" s="272"/>
      <c r="I532" s="272"/>
      <c r="J532" s="272"/>
      <c r="K532" s="272"/>
      <c r="L532" s="272"/>
      <c r="M532" s="272"/>
      <c r="N532" s="272"/>
      <c r="O532" s="272"/>
      <c r="P532" s="272"/>
      <c r="Q532" s="295"/>
      <c r="R532" s="272"/>
      <c r="S532" s="272"/>
      <c r="T532" s="272"/>
      <c r="U532" s="272"/>
      <c r="V532" s="272"/>
      <c r="W532" s="272"/>
      <c r="X532" s="272"/>
      <c r="Y532" s="272"/>
      <c r="Z532" s="272"/>
    </row>
    <row r="533" spans="1:26" ht="16.5" customHeight="1">
      <c r="A533" s="272"/>
      <c r="B533" s="272"/>
      <c r="C533" s="272"/>
      <c r="D533" s="272"/>
      <c r="E533" s="272"/>
      <c r="F533" s="272"/>
      <c r="G533" s="272"/>
      <c r="H533" s="272"/>
      <c r="I533" s="272"/>
      <c r="J533" s="272"/>
      <c r="K533" s="272"/>
      <c r="L533" s="272"/>
      <c r="M533" s="272"/>
      <c r="N533" s="272"/>
      <c r="O533" s="272"/>
      <c r="P533" s="272"/>
      <c r="Q533" s="295"/>
      <c r="R533" s="272"/>
      <c r="S533" s="272"/>
      <c r="T533" s="272"/>
      <c r="U533" s="272"/>
      <c r="V533" s="272"/>
      <c r="W533" s="272"/>
      <c r="X533" s="272"/>
      <c r="Y533" s="272"/>
      <c r="Z533" s="272"/>
    </row>
    <row r="534" spans="1:26" ht="16.5" customHeight="1">
      <c r="A534" s="272"/>
      <c r="B534" s="272"/>
      <c r="C534" s="272"/>
      <c r="D534" s="272"/>
      <c r="E534" s="272"/>
      <c r="F534" s="272"/>
      <c r="G534" s="272"/>
      <c r="H534" s="272"/>
      <c r="I534" s="272"/>
      <c r="J534" s="272"/>
      <c r="K534" s="272"/>
      <c r="L534" s="272"/>
      <c r="M534" s="272"/>
      <c r="N534" s="272"/>
      <c r="O534" s="272"/>
      <c r="P534" s="272"/>
      <c r="Q534" s="295"/>
      <c r="R534" s="272"/>
      <c r="S534" s="272"/>
      <c r="T534" s="272"/>
      <c r="U534" s="272"/>
      <c r="V534" s="272"/>
      <c r="W534" s="272"/>
      <c r="X534" s="272"/>
      <c r="Y534" s="272"/>
      <c r="Z534" s="272"/>
    </row>
    <row r="535" spans="1:26" ht="16.5" customHeight="1">
      <c r="A535" s="272"/>
      <c r="B535" s="272"/>
      <c r="C535" s="272"/>
      <c r="D535" s="272"/>
      <c r="E535" s="272"/>
      <c r="F535" s="272"/>
      <c r="G535" s="272"/>
      <c r="H535" s="272"/>
      <c r="I535" s="272"/>
      <c r="J535" s="272"/>
      <c r="K535" s="272"/>
      <c r="L535" s="272"/>
      <c r="M535" s="272"/>
      <c r="N535" s="272"/>
      <c r="O535" s="272"/>
      <c r="P535" s="272"/>
      <c r="Q535" s="295"/>
      <c r="R535" s="272"/>
      <c r="S535" s="272"/>
      <c r="T535" s="272"/>
      <c r="U535" s="272"/>
      <c r="V535" s="272"/>
      <c r="W535" s="272"/>
      <c r="X535" s="272"/>
      <c r="Y535" s="272"/>
      <c r="Z535" s="272"/>
    </row>
    <row r="536" spans="1:26" ht="16.5" customHeight="1">
      <c r="A536" s="272"/>
      <c r="B536" s="272"/>
      <c r="C536" s="272"/>
      <c r="D536" s="272"/>
      <c r="E536" s="272"/>
      <c r="F536" s="272"/>
      <c r="G536" s="272"/>
      <c r="H536" s="272"/>
      <c r="I536" s="272"/>
      <c r="J536" s="272"/>
      <c r="K536" s="272"/>
      <c r="L536" s="272"/>
      <c r="M536" s="272"/>
      <c r="N536" s="272"/>
      <c r="O536" s="272"/>
      <c r="P536" s="272"/>
      <c r="Q536" s="295"/>
      <c r="R536" s="272"/>
      <c r="S536" s="272"/>
      <c r="T536" s="272"/>
      <c r="U536" s="272"/>
      <c r="V536" s="272"/>
      <c r="W536" s="272"/>
      <c r="X536" s="272"/>
      <c r="Y536" s="272"/>
      <c r="Z536" s="272"/>
    </row>
    <row r="537" spans="1:26" ht="16.5" customHeight="1">
      <c r="A537" s="272"/>
      <c r="B537" s="272"/>
      <c r="C537" s="272"/>
      <c r="D537" s="272"/>
      <c r="E537" s="272"/>
      <c r="F537" s="272"/>
      <c r="G537" s="272"/>
      <c r="H537" s="272"/>
      <c r="I537" s="272"/>
      <c r="J537" s="272"/>
      <c r="K537" s="272"/>
      <c r="L537" s="272"/>
      <c r="M537" s="272"/>
      <c r="N537" s="272"/>
      <c r="O537" s="272"/>
      <c r="P537" s="272"/>
      <c r="Q537" s="295"/>
      <c r="R537" s="272"/>
      <c r="S537" s="272"/>
      <c r="T537" s="272"/>
      <c r="U537" s="272"/>
      <c r="V537" s="272"/>
      <c r="W537" s="272"/>
      <c r="X537" s="272"/>
      <c r="Y537" s="272"/>
      <c r="Z537" s="272"/>
    </row>
    <row r="538" spans="1:26" ht="16.5" customHeight="1">
      <c r="A538" s="272"/>
      <c r="B538" s="272"/>
      <c r="C538" s="272"/>
      <c r="D538" s="272"/>
      <c r="E538" s="272"/>
      <c r="F538" s="272"/>
      <c r="G538" s="272"/>
      <c r="H538" s="272"/>
      <c r="I538" s="272"/>
      <c r="J538" s="272"/>
      <c r="K538" s="272"/>
      <c r="L538" s="272"/>
      <c r="M538" s="272"/>
      <c r="N538" s="272"/>
      <c r="O538" s="272"/>
      <c r="P538" s="272"/>
      <c r="Q538" s="295"/>
      <c r="R538" s="272"/>
      <c r="S538" s="272"/>
      <c r="T538" s="272"/>
      <c r="U538" s="272"/>
      <c r="V538" s="272"/>
      <c r="W538" s="272"/>
      <c r="X538" s="272"/>
      <c r="Y538" s="272"/>
      <c r="Z538" s="272"/>
    </row>
    <row r="539" spans="1:26" ht="16.5" customHeight="1">
      <c r="A539" s="272"/>
      <c r="B539" s="272"/>
      <c r="C539" s="272"/>
      <c r="D539" s="272"/>
      <c r="E539" s="272"/>
      <c r="F539" s="272"/>
      <c r="G539" s="272"/>
      <c r="H539" s="272"/>
      <c r="I539" s="272"/>
      <c r="J539" s="272"/>
      <c r="K539" s="272"/>
      <c r="L539" s="272"/>
      <c r="M539" s="272"/>
      <c r="N539" s="272"/>
      <c r="O539" s="272"/>
      <c r="P539" s="272"/>
      <c r="Q539" s="295"/>
      <c r="R539" s="272"/>
      <c r="S539" s="272"/>
      <c r="T539" s="272"/>
      <c r="U539" s="272"/>
      <c r="V539" s="272"/>
      <c r="W539" s="272"/>
      <c r="X539" s="272"/>
      <c r="Y539" s="272"/>
      <c r="Z539" s="272"/>
    </row>
    <row r="540" spans="1:26" ht="16.5" customHeight="1">
      <c r="A540" s="272"/>
      <c r="B540" s="272"/>
      <c r="C540" s="272"/>
      <c r="D540" s="272"/>
      <c r="E540" s="272"/>
      <c r="F540" s="272"/>
      <c r="G540" s="272"/>
      <c r="H540" s="272"/>
      <c r="I540" s="272"/>
      <c r="J540" s="272"/>
      <c r="K540" s="272"/>
      <c r="L540" s="272"/>
      <c r="M540" s="272"/>
      <c r="N540" s="272"/>
      <c r="O540" s="272"/>
      <c r="P540" s="272"/>
      <c r="Q540" s="295"/>
      <c r="R540" s="272"/>
      <c r="S540" s="272"/>
      <c r="T540" s="272"/>
      <c r="U540" s="272"/>
      <c r="V540" s="272"/>
      <c r="W540" s="272"/>
      <c r="X540" s="272"/>
      <c r="Y540" s="272"/>
      <c r="Z540" s="272"/>
    </row>
    <row r="541" spans="1:26" ht="16.5" customHeight="1">
      <c r="A541" s="272"/>
      <c r="B541" s="272"/>
      <c r="C541" s="272"/>
      <c r="D541" s="272"/>
      <c r="E541" s="272"/>
      <c r="F541" s="272"/>
      <c r="G541" s="272"/>
      <c r="H541" s="272"/>
      <c r="I541" s="272"/>
      <c r="J541" s="272"/>
      <c r="K541" s="272"/>
      <c r="L541" s="272"/>
      <c r="M541" s="272"/>
      <c r="N541" s="272"/>
      <c r="O541" s="272"/>
      <c r="P541" s="272"/>
      <c r="Q541" s="295"/>
      <c r="R541" s="272"/>
      <c r="S541" s="272"/>
      <c r="T541" s="272"/>
      <c r="U541" s="272"/>
      <c r="V541" s="272"/>
      <c r="W541" s="272"/>
      <c r="X541" s="272"/>
      <c r="Y541" s="272"/>
      <c r="Z541" s="272"/>
    </row>
    <row r="542" spans="1:26" ht="16.5" customHeight="1">
      <c r="A542" s="272"/>
      <c r="B542" s="272"/>
      <c r="C542" s="272"/>
      <c r="D542" s="272"/>
      <c r="E542" s="272"/>
      <c r="F542" s="272"/>
      <c r="G542" s="272"/>
      <c r="H542" s="272"/>
      <c r="I542" s="272"/>
      <c r="J542" s="272"/>
      <c r="K542" s="272"/>
      <c r="L542" s="272"/>
      <c r="M542" s="272"/>
      <c r="N542" s="272"/>
      <c r="O542" s="272"/>
      <c r="P542" s="272"/>
      <c r="Q542" s="295"/>
      <c r="R542" s="272"/>
      <c r="S542" s="272"/>
      <c r="T542" s="272"/>
      <c r="U542" s="272"/>
      <c r="V542" s="272"/>
      <c r="W542" s="272"/>
      <c r="X542" s="272"/>
      <c r="Y542" s="272"/>
      <c r="Z542" s="272"/>
    </row>
    <row r="543" spans="1:26" ht="16.5" customHeight="1">
      <c r="A543" s="272"/>
      <c r="B543" s="272"/>
      <c r="C543" s="272"/>
      <c r="D543" s="272"/>
      <c r="E543" s="272"/>
      <c r="F543" s="272"/>
      <c r="G543" s="272"/>
      <c r="H543" s="272"/>
      <c r="I543" s="272"/>
      <c r="J543" s="272"/>
      <c r="K543" s="272"/>
      <c r="L543" s="272"/>
      <c r="M543" s="272"/>
      <c r="N543" s="272"/>
      <c r="O543" s="272"/>
      <c r="P543" s="272"/>
      <c r="Q543" s="295"/>
      <c r="R543" s="272"/>
      <c r="S543" s="272"/>
      <c r="T543" s="272"/>
      <c r="U543" s="272"/>
      <c r="V543" s="272"/>
      <c r="W543" s="272"/>
      <c r="X543" s="272"/>
      <c r="Y543" s="272"/>
      <c r="Z543" s="272"/>
    </row>
    <row r="544" spans="1:26" ht="16.5" customHeight="1">
      <c r="A544" s="272"/>
      <c r="B544" s="272"/>
      <c r="C544" s="272"/>
      <c r="D544" s="272"/>
      <c r="E544" s="272"/>
      <c r="F544" s="272"/>
      <c r="G544" s="272"/>
      <c r="H544" s="272"/>
      <c r="I544" s="272"/>
      <c r="J544" s="272"/>
      <c r="K544" s="272"/>
      <c r="L544" s="272"/>
      <c r="M544" s="272"/>
      <c r="N544" s="272"/>
      <c r="O544" s="272"/>
      <c r="P544" s="272"/>
      <c r="Q544" s="295"/>
      <c r="R544" s="272"/>
      <c r="S544" s="272"/>
      <c r="T544" s="272"/>
      <c r="U544" s="272"/>
      <c r="V544" s="272"/>
      <c r="W544" s="272"/>
      <c r="X544" s="272"/>
      <c r="Y544" s="272"/>
      <c r="Z544" s="272"/>
    </row>
    <row r="545" spans="1:26" ht="16.5" customHeight="1">
      <c r="A545" s="272"/>
      <c r="B545" s="272"/>
      <c r="C545" s="272"/>
      <c r="D545" s="272"/>
      <c r="E545" s="272"/>
      <c r="F545" s="272"/>
      <c r="G545" s="272"/>
      <c r="H545" s="272"/>
      <c r="I545" s="272"/>
      <c r="J545" s="272"/>
      <c r="K545" s="272"/>
      <c r="L545" s="272"/>
      <c r="M545" s="272"/>
      <c r="N545" s="272"/>
      <c r="O545" s="272"/>
      <c r="P545" s="272"/>
      <c r="Q545" s="295"/>
      <c r="R545" s="272"/>
      <c r="S545" s="272"/>
      <c r="T545" s="272"/>
      <c r="U545" s="272"/>
      <c r="V545" s="272"/>
      <c r="W545" s="272"/>
      <c r="X545" s="272"/>
      <c r="Y545" s="272"/>
      <c r="Z545" s="272"/>
    </row>
    <row r="546" spans="1:26" ht="16.5" customHeight="1">
      <c r="A546" s="272"/>
      <c r="B546" s="272"/>
      <c r="C546" s="272"/>
      <c r="D546" s="272"/>
      <c r="E546" s="272"/>
      <c r="F546" s="272"/>
      <c r="G546" s="272"/>
      <c r="H546" s="272"/>
      <c r="I546" s="272"/>
      <c r="J546" s="272"/>
      <c r="K546" s="272"/>
      <c r="L546" s="272"/>
      <c r="M546" s="272"/>
      <c r="N546" s="272"/>
      <c r="O546" s="272"/>
      <c r="P546" s="272"/>
      <c r="Q546" s="295"/>
      <c r="R546" s="272"/>
      <c r="S546" s="272"/>
      <c r="T546" s="272"/>
      <c r="U546" s="272"/>
      <c r="V546" s="272"/>
      <c r="W546" s="272"/>
      <c r="X546" s="272"/>
      <c r="Y546" s="272"/>
      <c r="Z546" s="272"/>
    </row>
    <row r="547" spans="1:26" ht="16.5" customHeight="1">
      <c r="A547" s="272"/>
      <c r="B547" s="272"/>
      <c r="C547" s="272"/>
      <c r="D547" s="272"/>
      <c r="E547" s="272"/>
      <c r="F547" s="272"/>
      <c r="G547" s="272"/>
      <c r="H547" s="272"/>
      <c r="I547" s="272"/>
      <c r="J547" s="272"/>
      <c r="K547" s="272"/>
      <c r="L547" s="272"/>
      <c r="M547" s="272"/>
      <c r="N547" s="272"/>
      <c r="O547" s="272"/>
      <c r="P547" s="272"/>
      <c r="Q547" s="295"/>
      <c r="R547" s="272"/>
      <c r="S547" s="272"/>
      <c r="T547" s="272"/>
      <c r="U547" s="272"/>
      <c r="V547" s="272"/>
      <c r="W547" s="272"/>
      <c r="X547" s="272"/>
      <c r="Y547" s="272"/>
      <c r="Z547" s="272"/>
    </row>
    <row r="548" spans="1:26" ht="16.5" customHeight="1">
      <c r="A548" s="272"/>
      <c r="B548" s="272"/>
      <c r="C548" s="272"/>
      <c r="D548" s="272"/>
      <c r="E548" s="272"/>
      <c r="F548" s="272"/>
      <c r="G548" s="272"/>
      <c r="H548" s="272"/>
      <c r="I548" s="272"/>
      <c r="J548" s="272"/>
      <c r="K548" s="272"/>
      <c r="L548" s="272"/>
      <c r="M548" s="272"/>
      <c r="N548" s="272"/>
      <c r="O548" s="272"/>
      <c r="P548" s="272"/>
      <c r="Q548" s="295"/>
      <c r="R548" s="272"/>
      <c r="S548" s="272"/>
      <c r="T548" s="272"/>
      <c r="U548" s="272"/>
      <c r="V548" s="272"/>
      <c r="W548" s="272"/>
      <c r="X548" s="272"/>
      <c r="Y548" s="272"/>
      <c r="Z548" s="272"/>
    </row>
    <row r="549" spans="1:26" ht="16.5" customHeight="1">
      <c r="A549" s="272"/>
      <c r="B549" s="272"/>
      <c r="C549" s="272"/>
      <c r="D549" s="272"/>
      <c r="E549" s="272"/>
      <c r="F549" s="272"/>
      <c r="G549" s="272"/>
      <c r="H549" s="272"/>
      <c r="I549" s="272"/>
      <c r="J549" s="272"/>
      <c r="K549" s="272"/>
      <c r="L549" s="272"/>
      <c r="M549" s="272"/>
      <c r="N549" s="272"/>
      <c r="O549" s="272"/>
      <c r="P549" s="272"/>
      <c r="Q549" s="295"/>
      <c r="R549" s="272"/>
      <c r="S549" s="272"/>
      <c r="T549" s="272"/>
      <c r="U549" s="272"/>
      <c r="V549" s="272"/>
      <c r="W549" s="272"/>
      <c r="X549" s="272"/>
      <c r="Y549" s="272"/>
      <c r="Z549" s="272"/>
    </row>
    <row r="550" spans="1:26" ht="16.5" customHeight="1">
      <c r="A550" s="272"/>
      <c r="B550" s="272"/>
      <c r="C550" s="272"/>
      <c r="D550" s="272"/>
      <c r="E550" s="272"/>
      <c r="F550" s="272"/>
      <c r="G550" s="272"/>
      <c r="H550" s="272"/>
      <c r="I550" s="272"/>
      <c r="J550" s="272"/>
      <c r="K550" s="272"/>
      <c r="L550" s="272"/>
      <c r="M550" s="272"/>
      <c r="N550" s="272"/>
      <c r="O550" s="272"/>
      <c r="P550" s="272"/>
      <c r="Q550" s="295"/>
      <c r="R550" s="272"/>
      <c r="S550" s="272"/>
      <c r="T550" s="272"/>
      <c r="U550" s="272"/>
      <c r="V550" s="272"/>
      <c r="W550" s="272"/>
      <c r="X550" s="272"/>
      <c r="Y550" s="272"/>
      <c r="Z550" s="272"/>
    </row>
    <row r="551" spans="1:26" ht="16.5" customHeight="1">
      <c r="A551" s="272"/>
      <c r="B551" s="272"/>
      <c r="C551" s="272"/>
      <c r="D551" s="272"/>
      <c r="E551" s="272"/>
      <c r="F551" s="272"/>
      <c r="G551" s="272"/>
      <c r="H551" s="272"/>
      <c r="I551" s="272"/>
      <c r="J551" s="272"/>
      <c r="K551" s="272"/>
      <c r="L551" s="272"/>
      <c r="M551" s="272"/>
      <c r="N551" s="272"/>
      <c r="O551" s="272"/>
      <c r="P551" s="272"/>
      <c r="Q551" s="295"/>
      <c r="R551" s="272"/>
      <c r="S551" s="272"/>
      <c r="T551" s="272"/>
      <c r="U551" s="272"/>
      <c r="V551" s="272"/>
      <c r="W551" s="272"/>
      <c r="X551" s="272"/>
      <c r="Y551" s="272"/>
      <c r="Z551" s="272"/>
    </row>
    <row r="552" spans="1:26" ht="16.5" customHeight="1">
      <c r="A552" s="272"/>
      <c r="B552" s="272"/>
      <c r="C552" s="272"/>
      <c r="D552" s="272"/>
      <c r="E552" s="272"/>
      <c r="F552" s="272"/>
      <c r="G552" s="272"/>
      <c r="H552" s="272"/>
      <c r="I552" s="272"/>
      <c r="J552" s="272"/>
      <c r="K552" s="272"/>
      <c r="L552" s="272"/>
      <c r="M552" s="272"/>
      <c r="N552" s="272"/>
      <c r="O552" s="272"/>
      <c r="P552" s="272"/>
      <c r="Q552" s="295"/>
      <c r="R552" s="272"/>
      <c r="S552" s="272"/>
      <c r="T552" s="272"/>
      <c r="U552" s="272"/>
      <c r="V552" s="272"/>
      <c r="W552" s="272"/>
      <c r="X552" s="272"/>
      <c r="Y552" s="272"/>
      <c r="Z552" s="272"/>
    </row>
    <row r="553" spans="1:26" ht="16.5" customHeight="1">
      <c r="A553" s="272"/>
      <c r="B553" s="272"/>
      <c r="C553" s="272"/>
      <c r="D553" s="272"/>
      <c r="E553" s="272"/>
      <c r="F553" s="272"/>
      <c r="G553" s="272"/>
      <c r="H553" s="272"/>
      <c r="I553" s="272"/>
      <c r="J553" s="272"/>
      <c r="K553" s="272"/>
      <c r="L553" s="272"/>
      <c r="M553" s="272"/>
      <c r="N553" s="272"/>
      <c r="O553" s="272"/>
      <c r="P553" s="272"/>
      <c r="Q553" s="295"/>
      <c r="R553" s="272"/>
      <c r="S553" s="272"/>
      <c r="T553" s="272"/>
      <c r="U553" s="272"/>
      <c r="V553" s="272"/>
      <c r="W553" s="272"/>
      <c r="X553" s="272"/>
      <c r="Y553" s="272"/>
      <c r="Z553" s="272"/>
    </row>
    <row r="554" spans="1:26" ht="16.5" customHeight="1">
      <c r="A554" s="272"/>
      <c r="B554" s="272"/>
      <c r="C554" s="272"/>
      <c r="D554" s="272"/>
      <c r="E554" s="272"/>
      <c r="F554" s="272"/>
      <c r="G554" s="272"/>
      <c r="H554" s="272"/>
      <c r="I554" s="272"/>
      <c r="J554" s="272"/>
      <c r="K554" s="272"/>
      <c r="L554" s="272"/>
      <c r="M554" s="272"/>
      <c r="N554" s="272"/>
      <c r="O554" s="272"/>
      <c r="P554" s="272"/>
      <c r="Q554" s="295"/>
      <c r="R554" s="272"/>
      <c r="S554" s="272"/>
      <c r="T554" s="272"/>
      <c r="U554" s="272"/>
      <c r="V554" s="272"/>
      <c r="W554" s="272"/>
      <c r="X554" s="272"/>
      <c r="Y554" s="272"/>
      <c r="Z554" s="272"/>
    </row>
    <row r="555" spans="1:26" ht="16.5" customHeight="1">
      <c r="A555" s="272"/>
      <c r="B555" s="272"/>
      <c r="C555" s="272"/>
      <c r="D555" s="272"/>
      <c r="E555" s="272"/>
      <c r="F555" s="272"/>
      <c r="G555" s="272"/>
      <c r="H555" s="272"/>
      <c r="I555" s="272"/>
      <c r="J555" s="272"/>
      <c r="K555" s="272"/>
      <c r="L555" s="272"/>
      <c r="M555" s="272"/>
      <c r="N555" s="272"/>
      <c r="O555" s="272"/>
      <c r="P555" s="272"/>
      <c r="Q555" s="295"/>
      <c r="R555" s="272"/>
      <c r="S555" s="272"/>
      <c r="T555" s="272"/>
      <c r="U555" s="272"/>
      <c r="V555" s="272"/>
      <c r="W555" s="272"/>
      <c r="X555" s="272"/>
      <c r="Y555" s="272"/>
      <c r="Z555" s="272"/>
    </row>
    <row r="556" spans="1:26" ht="16.5" customHeight="1">
      <c r="A556" s="272"/>
      <c r="B556" s="272"/>
      <c r="C556" s="272"/>
      <c r="D556" s="272"/>
      <c r="E556" s="272"/>
      <c r="F556" s="272"/>
      <c r="G556" s="272"/>
      <c r="H556" s="272"/>
      <c r="I556" s="272"/>
      <c r="J556" s="272"/>
      <c r="K556" s="272"/>
      <c r="L556" s="272"/>
      <c r="M556" s="272"/>
      <c r="N556" s="272"/>
      <c r="O556" s="272"/>
      <c r="P556" s="272"/>
      <c r="Q556" s="295"/>
      <c r="R556" s="272"/>
      <c r="S556" s="272"/>
      <c r="T556" s="272"/>
      <c r="U556" s="272"/>
      <c r="V556" s="272"/>
      <c r="W556" s="272"/>
      <c r="X556" s="272"/>
      <c r="Y556" s="272"/>
      <c r="Z556" s="272"/>
    </row>
    <row r="557" spans="1:26" ht="16.5" customHeight="1">
      <c r="A557" s="272"/>
      <c r="B557" s="272"/>
      <c r="C557" s="272"/>
      <c r="D557" s="272"/>
      <c r="E557" s="272"/>
      <c r="F557" s="272"/>
      <c r="G557" s="272"/>
      <c r="H557" s="272"/>
      <c r="I557" s="272"/>
      <c r="J557" s="272"/>
      <c r="K557" s="272"/>
      <c r="L557" s="272"/>
      <c r="M557" s="272"/>
      <c r="N557" s="272"/>
      <c r="O557" s="272"/>
      <c r="P557" s="272"/>
      <c r="Q557" s="295"/>
      <c r="R557" s="272"/>
      <c r="S557" s="272"/>
      <c r="T557" s="272"/>
      <c r="U557" s="272"/>
      <c r="V557" s="272"/>
      <c r="W557" s="272"/>
      <c r="X557" s="272"/>
      <c r="Y557" s="272"/>
      <c r="Z557" s="272"/>
    </row>
    <row r="558" spans="1:26" ht="16.5" customHeight="1">
      <c r="A558" s="272"/>
      <c r="B558" s="272"/>
      <c r="C558" s="272"/>
      <c r="D558" s="272"/>
      <c r="E558" s="272"/>
      <c r="F558" s="272"/>
      <c r="G558" s="272"/>
      <c r="H558" s="272"/>
      <c r="I558" s="272"/>
      <c r="J558" s="272"/>
      <c r="K558" s="272"/>
      <c r="L558" s="272"/>
      <c r="M558" s="272"/>
      <c r="N558" s="272"/>
      <c r="O558" s="272"/>
      <c r="P558" s="272"/>
      <c r="Q558" s="295"/>
      <c r="R558" s="272"/>
      <c r="S558" s="272"/>
      <c r="T558" s="272"/>
      <c r="U558" s="272"/>
      <c r="V558" s="272"/>
      <c r="W558" s="272"/>
      <c r="X558" s="272"/>
      <c r="Y558" s="272"/>
      <c r="Z558" s="272"/>
    </row>
    <row r="559" spans="1:26" ht="16.5" customHeight="1">
      <c r="A559" s="272"/>
      <c r="B559" s="272"/>
      <c r="C559" s="272"/>
      <c r="D559" s="272"/>
      <c r="E559" s="272"/>
      <c r="F559" s="272"/>
      <c r="G559" s="272"/>
      <c r="H559" s="272"/>
      <c r="I559" s="272"/>
      <c r="J559" s="272"/>
      <c r="K559" s="272"/>
      <c r="L559" s="272"/>
      <c r="M559" s="272"/>
      <c r="N559" s="272"/>
      <c r="O559" s="272"/>
      <c r="P559" s="272"/>
      <c r="Q559" s="295"/>
      <c r="R559" s="272"/>
      <c r="S559" s="272"/>
      <c r="T559" s="272"/>
      <c r="U559" s="272"/>
      <c r="V559" s="272"/>
      <c r="W559" s="272"/>
      <c r="X559" s="272"/>
      <c r="Y559" s="272"/>
      <c r="Z559" s="272"/>
    </row>
    <row r="560" spans="1:26" ht="16.5" customHeight="1">
      <c r="A560" s="272"/>
      <c r="B560" s="272"/>
      <c r="C560" s="272"/>
      <c r="D560" s="272"/>
      <c r="E560" s="272"/>
      <c r="F560" s="272"/>
      <c r="G560" s="272"/>
      <c r="H560" s="272"/>
      <c r="I560" s="272"/>
      <c r="J560" s="272"/>
      <c r="K560" s="272"/>
      <c r="L560" s="272"/>
      <c r="M560" s="272"/>
      <c r="N560" s="272"/>
      <c r="O560" s="272"/>
      <c r="P560" s="272"/>
      <c r="Q560" s="295"/>
      <c r="R560" s="272"/>
      <c r="S560" s="272"/>
      <c r="T560" s="272"/>
      <c r="U560" s="272"/>
      <c r="V560" s="272"/>
      <c r="W560" s="272"/>
      <c r="X560" s="272"/>
      <c r="Y560" s="272"/>
      <c r="Z560" s="272"/>
    </row>
    <row r="561" spans="1:26" ht="16.5" customHeight="1">
      <c r="A561" s="272"/>
      <c r="B561" s="272"/>
      <c r="C561" s="272"/>
      <c r="D561" s="272"/>
      <c r="E561" s="272"/>
      <c r="F561" s="272"/>
      <c r="G561" s="272"/>
      <c r="H561" s="272"/>
      <c r="I561" s="272"/>
      <c r="J561" s="272"/>
      <c r="K561" s="272"/>
      <c r="L561" s="272"/>
      <c r="M561" s="272"/>
      <c r="N561" s="272"/>
      <c r="O561" s="272"/>
      <c r="P561" s="272"/>
      <c r="Q561" s="295"/>
      <c r="R561" s="272"/>
      <c r="S561" s="272"/>
      <c r="T561" s="272"/>
      <c r="U561" s="272"/>
      <c r="V561" s="272"/>
      <c r="W561" s="272"/>
      <c r="X561" s="272"/>
      <c r="Y561" s="272"/>
      <c r="Z561" s="272"/>
    </row>
    <row r="562" spans="1:26" ht="16.5" customHeight="1">
      <c r="A562" s="272"/>
      <c r="B562" s="272"/>
      <c r="C562" s="272"/>
      <c r="D562" s="272"/>
      <c r="E562" s="272"/>
      <c r="F562" s="272"/>
      <c r="G562" s="272"/>
      <c r="H562" s="272"/>
      <c r="I562" s="272"/>
      <c r="J562" s="272"/>
      <c r="K562" s="272"/>
      <c r="L562" s="272"/>
      <c r="M562" s="272"/>
      <c r="N562" s="272"/>
      <c r="O562" s="272"/>
      <c r="P562" s="272"/>
      <c r="Q562" s="295"/>
      <c r="R562" s="272"/>
      <c r="S562" s="272"/>
      <c r="T562" s="272"/>
      <c r="U562" s="272"/>
      <c r="V562" s="272"/>
      <c r="W562" s="272"/>
      <c r="X562" s="272"/>
      <c r="Y562" s="272"/>
      <c r="Z562" s="272"/>
    </row>
    <row r="563" spans="1:26" ht="16.5" customHeight="1">
      <c r="A563" s="272"/>
      <c r="B563" s="272"/>
      <c r="C563" s="272"/>
      <c r="D563" s="272"/>
      <c r="E563" s="272"/>
      <c r="F563" s="272"/>
      <c r="G563" s="272"/>
      <c r="H563" s="272"/>
      <c r="I563" s="272"/>
      <c r="J563" s="272"/>
      <c r="K563" s="272"/>
      <c r="L563" s="272"/>
      <c r="M563" s="272"/>
      <c r="N563" s="272"/>
      <c r="O563" s="272"/>
      <c r="P563" s="272"/>
      <c r="Q563" s="295"/>
      <c r="R563" s="272"/>
      <c r="S563" s="272"/>
      <c r="T563" s="272"/>
      <c r="U563" s="272"/>
      <c r="V563" s="272"/>
      <c r="W563" s="272"/>
      <c r="X563" s="272"/>
      <c r="Y563" s="272"/>
      <c r="Z563" s="272"/>
    </row>
    <row r="564" spans="1:26" ht="16.5" customHeight="1">
      <c r="A564" s="272"/>
      <c r="B564" s="272"/>
      <c r="C564" s="272"/>
      <c r="D564" s="272"/>
      <c r="E564" s="272"/>
      <c r="F564" s="272"/>
      <c r="G564" s="272"/>
      <c r="H564" s="272"/>
      <c r="I564" s="272"/>
      <c r="J564" s="272"/>
      <c r="K564" s="272"/>
      <c r="L564" s="272"/>
      <c r="M564" s="272"/>
      <c r="N564" s="272"/>
      <c r="O564" s="272"/>
      <c r="P564" s="272"/>
      <c r="Q564" s="295"/>
      <c r="R564" s="272"/>
      <c r="S564" s="272"/>
      <c r="T564" s="272"/>
      <c r="U564" s="272"/>
      <c r="V564" s="272"/>
      <c r="W564" s="272"/>
      <c r="X564" s="272"/>
      <c r="Y564" s="272"/>
      <c r="Z564" s="272"/>
    </row>
    <row r="565" spans="1:26" ht="16.5" customHeight="1">
      <c r="A565" s="272"/>
      <c r="B565" s="272"/>
      <c r="C565" s="272"/>
      <c r="D565" s="272"/>
      <c r="E565" s="272"/>
      <c r="F565" s="272"/>
      <c r="G565" s="272"/>
      <c r="H565" s="272"/>
      <c r="I565" s="272"/>
      <c r="J565" s="272"/>
      <c r="K565" s="272"/>
      <c r="L565" s="272"/>
      <c r="M565" s="272"/>
      <c r="N565" s="272"/>
      <c r="O565" s="272"/>
      <c r="P565" s="272"/>
      <c r="Q565" s="295"/>
      <c r="R565" s="272"/>
      <c r="S565" s="272"/>
      <c r="T565" s="272"/>
      <c r="U565" s="272"/>
      <c r="V565" s="272"/>
      <c r="W565" s="272"/>
      <c r="X565" s="272"/>
      <c r="Y565" s="272"/>
      <c r="Z565" s="272"/>
    </row>
    <row r="566" spans="1:26" ht="16.5" customHeight="1">
      <c r="A566" s="272"/>
      <c r="B566" s="272"/>
      <c r="C566" s="272"/>
      <c r="D566" s="272"/>
      <c r="E566" s="272"/>
      <c r="F566" s="272"/>
      <c r="G566" s="272"/>
      <c r="H566" s="272"/>
      <c r="I566" s="272"/>
      <c r="J566" s="272"/>
      <c r="K566" s="272"/>
      <c r="L566" s="272"/>
      <c r="M566" s="272"/>
      <c r="N566" s="272"/>
      <c r="O566" s="272"/>
      <c r="P566" s="272"/>
      <c r="Q566" s="295"/>
      <c r="R566" s="272"/>
      <c r="S566" s="272"/>
      <c r="T566" s="272"/>
      <c r="U566" s="272"/>
      <c r="V566" s="272"/>
      <c r="W566" s="272"/>
      <c r="X566" s="272"/>
      <c r="Y566" s="272"/>
      <c r="Z566" s="272"/>
    </row>
    <row r="567" spans="1:26" ht="16.5" customHeight="1">
      <c r="A567" s="272"/>
      <c r="B567" s="272"/>
      <c r="C567" s="272"/>
      <c r="D567" s="272"/>
      <c r="E567" s="272"/>
      <c r="F567" s="272"/>
      <c r="G567" s="272"/>
      <c r="H567" s="272"/>
      <c r="I567" s="272"/>
      <c r="J567" s="272"/>
      <c r="K567" s="272"/>
      <c r="L567" s="272"/>
      <c r="M567" s="272"/>
      <c r="N567" s="272"/>
      <c r="O567" s="272"/>
      <c r="P567" s="272"/>
      <c r="Q567" s="295"/>
      <c r="R567" s="272"/>
      <c r="S567" s="272"/>
      <c r="T567" s="272"/>
      <c r="U567" s="272"/>
      <c r="V567" s="272"/>
      <c r="W567" s="272"/>
      <c r="X567" s="272"/>
      <c r="Y567" s="272"/>
      <c r="Z567" s="272"/>
    </row>
    <row r="568" spans="1:26" ht="16.5" customHeight="1">
      <c r="A568" s="272"/>
      <c r="B568" s="272"/>
      <c r="C568" s="272"/>
      <c r="D568" s="272"/>
      <c r="E568" s="272"/>
      <c r="F568" s="272"/>
      <c r="G568" s="272"/>
      <c r="H568" s="272"/>
      <c r="I568" s="272"/>
      <c r="J568" s="272"/>
      <c r="K568" s="272"/>
      <c r="L568" s="272"/>
      <c r="M568" s="272"/>
      <c r="N568" s="272"/>
      <c r="O568" s="272"/>
      <c r="P568" s="272"/>
      <c r="Q568" s="295"/>
      <c r="R568" s="272"/>
      <c r="S568" s="272"/>
      <c r="T568" s="272"/>
      <c r="U568" s="272"/>
      <c r="V568" s="272"/>
      <c r="W568" s="272"/>
      <c r="X568" s="272"/>
      <c r="Y568" s="272"/>
      <c r="Z568" s="272"/>
    </row>
    <row r="569" spans="1:26" ht="16.5" customHeight="1">
      <c r="A569" s="272"/>
      <c r="B569" s="272"/>
      <c r="C569" s="272"/>
      <c r="D569" s="272"/>
      <c r="E569" s="272"/>
      <c r="F569" s="272"/>
      <c r="G569" s="272"/>
      <c r="H569" s="272"/>
      <c r="I569" s="272"/>
      <c r="J569" s="272"/>
      <c r="K569" s="272"/>
      <c r="L569" s="272"/>
      <c r="M569" s="272"/>
      <c r="N569" s="272"/>
      <c r="O569" s="272"/>
      <c r="P569" s="272"/>
      <c r="Q569" s="295"/>
      <c r="R569" s="272"/>
      <c r="S569" s="272"/>
      <c r="T569" s="272"/>
      <c r="U569" s="272"/>
      <c r="V569" s="272"/>
      <c r="W569" s="272"/>
      <c r="X569" s="272"/>
      <c r="Y569" s="272"/>
      <c r="Z569" s="272"/>
    </row>
    <row r="570" spans="1:26" ht="16.5" customHeight="1">
      <c r="A570" s="272"/>
      <c r="B570" s="272"/>
      <c r="C570" s="272"/>
      <c r="D570" s="272"/>
      <c r="E570" s="272"/>
      <c r="F570" s="272"/>
      <c r="G570" s="272"/>
      <c r="H570" s="272"/>
      <c r="I570" s="272"/>
      <c r="J570" s="272"/>
      <c r="K570" s="272"/>
      <c r="L570" s="272"/>
      <c r="M570" s="272"/>
      <c r="N570" s="272"/>
      <c r="O570" s="272"/>
      <c r="P570" s="272"/>
      <c r="Q570" s="295"/>
      <c r="R570" s="272"/>
      <c r="S570" s="272"/>
      <c r="T570" s="272"/>
      <c r="U570" s="272"/>
      <c r="V570" s="272"/>
      <c r="W570" s="272"/>
      <c r="X570" s="272"/>
      <c r="Y570" s="272"/>
      <c r="Z570" s="272"/>
    </row>
    <row r="571" spans="1:26" ht="16.5" customHeight="1">
      <c r="A571" s="272"/>
      <c r="B571" s="272"/>
      <c r="C571" s="272"/>
      <c r="D571" s="272"/>
      <c r="E571" s="272"/>
      <c r="F571" s="272"/>
      <c r="G571" s="272"/>
      <c r="H571" s="272"/>
      <c r="I571" s="272"/>
      <c r="J571" s="272"/>
      <c r="K571" s="272"/>
      <c r="L571" s="272"/>
      <c r="M571" s="272"/>
      <c r="N571" s="272"/>
      <c r="O571" s="272"/>
      <c r="P571" s="272"/>
      <c r="Q571" s="295"/>
      <c r="R571" s="272"/>
      <c r="S571" s="272"/>
      <c r="T571" s="272"/>
      <c r="U571" s="272"/>
      <c r="V571" s="272"/>
      <c r="W571" s="272"/>
      <c r="X571" s="272"/>
      <c r="Y571" s="272"/>
      <c r="Z571" s="272"/>
    </row>
    <row r="572" spans="1:26" ht="16.5" customHeight="1">
      <c r="A572" s="272"/>
      <c r="B572" s="272"/>
      <c r="C572" s="272"/>
      <c r="D572" s="272"/>
      <c r="E572" s="272"/>
      <c r="F572" s="272"/>
      <c r="G572" s="272"/>
      <c r="H572" s="272"/>
      <c r="I572" s="272"/>
      <c r="J572" s="272"/>
      <c r="K572" s="272"/>
      <c r="L572" s="272"/>
      <c r="M572" s="272"/>
      <c r="N572" s="272"/>
      <c r="O572" s="272"/>
      <c r="P572" s="272"/>
      <c r="Q572" s="295"/>
      <c r="R572" s="272"/>
      <c r="S572" s="272"/>
      <c r="T572" s="272"/>
      <c r="U572" s="272"/>
      <c r="V572" s="272"/>
      <c r="W572" s="272"/>
      <c r="X572" s="272"/>
      <c r="Y572" s="272"/>
      <c r="Z572" s="272"/>
    </row>
    <row r="573" spans="1:26" ht="16.5" customHeight="1">
      <c r="A573" s="272"/>
      <c r="B573" s="272"/>
      <c r="C573" s="272"/>
      <c r="D573" s="272"/>
      <c r="E573" s="272"/>
      <c r="F573" s="272"/>
      <c r="G573" s="272"/>
      <c r="H573" s="272"/>
      <c r="I573" s="272"/>
      <c r="J573" s="272"/>
      <c r="K573" s="272"/>
      <c r="L573" s="272"/>
      <c r="M573" s="272"/>
      <c r="N573" s="272"/>
      <c r="O573" s="272"/>
      <c r="P573" s="272"/>
      <c r="Q573" s="295"/>
      <c r="R573" s="272"/>
      <c r="S573" s="272"/>
      <c r="T573" s="272"/>
      <c r="U573" s="272"/>
      <c r="V573" s="272"/>
      <c r="W573" s="272"/>
      <c r="X573" s="272"/>
      <c r="Y573" s="272"/>
      <c r="Z573" s="272"/>
    </row>
    <row r="574" spans="1:26" ht="16.5" customHeight="1">
      <c r="A574" s="272"/>
      <c r="B574" s="272"/>
      <c r="C574" s="272"/>
      <c r="D574" s="272"/>
      <c r="E574" s="272"/>
      <c r="F574" s="272"/>
      <c r="G574" s="272"/>
      <c r="H574" s="272"/>
      <c r="I574" s="272"/>
      <c r="J574" s="272"/>
      <c r="K574" s="272"/>
      <c r="L574" s="272"/>
      <c r="M574" s="272"/>
      <c r="N574" s="272"/>
      <c r="O574" s="272"/>
      <c r="P574" s="272"/>
      <c r="Q574" s="295"/>
      <c r="R574" s="272"/>
      <c r="S574" s="272"/>
      <c r="T574" s="272"/>
      <c r="U574" s="272"/>
      <c r="V574" s="272"/>
      <c r="W574" s="272"/>
      <c r="X574" s="272"/>
      <c r="Y574" s="272"/>
      <c r="Z574" s="272"/>
    </row>
    <row r="575" spans="1:26" ht="16.5" customHeight="1">
      <c r="A575" s="272"/>
      <c r="B575" s="272"/>
      <c r="C575" s="272"/>
      <c r="D575" s="272"/>
      <c r="E575" s="272"/>
      <c r="F575" s="272"/>
      <c r="G575" s="272"/>
      <c r="H575" s="272"/>
      <c r="I575" s="272"/>
      <c r="J575" s="272"/>
      <c r="K575" s="272"/>
      <c r="L575" s="272"/>
      <c r="M575" s="272"/>
      <c r="N575" s="272"/>
      <c r="O575" s="272"/>
      <c r="P575" s="272"/>
      <c r="Q575" s="295"/>
      <c r="R575" s="272"/>
      <c r="S575" s="272"/>
      <c r="T575" s="272"/>
      <c r="U575" s="272"/>
      <c r="V575" s="272"/>
      <c r="W575" s="272"/>
      <c r="X575" s="272"/>
      <c r="Y575" s="272"/>
      <c r="Z575" s="272"/>
    </row>
    <row r="576" spans="1:26" ht="16.5" customHeight="1">
      <c r="A576" s="272"/>
      <c r="B576" s="272"/>
      <c r="C576" s="272"/>
      <c r="D576" s="272"/>
      <c r="E576" s="272"/>
      <c r="F576" s="272"/>
      <c r="G576" s="272"/>
      <c r="H576" s="272"/>
      <c r="I576" s="272"/>
      <c r="J576" s="272"/>
      <c r="K576" s="272"/>
      <c r="L576" s="272"/>
      <c r="M576" s="272"/>
      <c r="N576" s="272"/>
      <c r="O576" s="272"/>
      <c r="P576" s="272"/>
      <c r="Q576" s="295"/>
      <c r="R576" s="272"/>
      <c r="S576" s="272"/>
      <c r="T576" s="272"/>
      <c r="U576" s="272"/>
      <c r="V576" s="272"/>
      <c r="W576" s="272"/>
      <c r="X576" s="272"/>
      <c r="Y576" s="272"/>
      <c r="Z576" s="272"/>
    </row>
    <row r="577" spans="1:26" ht="16.5" customHeight="1">
      <c r="A577" s="272"/>
      <c r="B577" s="272"/>
      <c r="C577" s="272"/>
      <c r="D577" s="272"/>
      <c r="E577" s="272"/>
      <c r="F577" s="272"/>
      <c r="G577" s="272"/>
      <c r="H577" s="272"/>
      <c r="I577" s="272"/>
      <c r="J577" s="272"/>
      <c r="K577" s="272"/>
      <c r="L577" s="272"/>
      <c r="M577" s="272"/>
      <c r="N577" s="272"/>
      <c r="O577" s="272"/>
      <c r="P577" s="272"/>
      <c r="Q577" s="295"/>
      <c r="R577" s="272"/>
      <c r="S577" s="272"/>
      <c r="T577" s="272"/>
      <c r="U577" s="272"/>
      <c r="V577" s="272"/>
      <c r="W577" s="272"/>
      <c r="X577" s="272"/>
      <c r="Y577" s="272"/>
      <c r="Z577" s="272"/>
    </row>
    <row r="578" spans="1:26" ht="16.5" customHeight="1">
      <c r="A578" s="272"/>
      <c r="B578" s="272"/>
      <c r="C578" s="272"/>
      <c r="D578" s="272"/>
      <c r="E578" s="272"/>
      <c r="F578" s="272"/>
      <c r="G578" s="272"/>
      <c r="H578" s="272"/>
      <c r="I578" s="272"/>
      <c r="J578" s="272"/>
      <c r="K578" s="272"/>
      <c r="L578" s="272"/>
      <c r="M578" s="272"/>
      <c r="N578" s="272"/>
      <c r="O578" s="272"/>
      <c r="P578" s="272"/>
      <c r="Q578" s="295"/>
      <c r="R578" s="272"/>
      <c r="S578" s="272"/>
      <c r="T578" s="272"/>
      <c r="U578" s="272"/>
      <c r="V578" s="272"/>
      <c r="W578" s="272"/>
      <c r="X578" s="272"/>
      <c r="Y578" s="272"/>
      <c r="Z578" s="272"/>
    </row>
    <row r="579" spans="1:26" ht="16.5" customHeight="1">
      <c r="A579" s="272"/>
      <c r="B579" s="272"/>
      <c r="C579" s="272"/>
      <c r="D579" s="272"/>
      <c r="E579" s="272"/>
      <c r="F579" s="272"/>
      <c r="G579" s="272"/>
      <c r="H579" s="272"/>
      <c r="I579" s="272"/>
      <c r="J579" s="272"/>
      <c r="K579" s="272"/>
      <c r="L579" s="272"/>
      <c r="M579" s="272"/>
      <c r="N579" s="272"/>
      <c r="O579" s="272"/>
      <c r="P579" s="272"/>
      <c r="Q579" s="295"/>
      <c r="R579" s="272"/>
      <c r="S579" s="272"/>
      <c r="T579" s="272"/>
      <c r="U579" s="272"/>
      <c r="V579" s="272"/>
      <c r="W579" s="272"/>
      <c r="X579" s="272"/>
      <c r="Y579" s="272"/>
      <c r="Z579" s="272"/>
    </row>
    <row r="580" spans="1:26" ht="16.5" customHeight="1">
      <c r="A580" s="272"/>
      <c r="B580" s="272"/>
      <c r="C580" s="272"/>
      <c r="D580" s="272"/>
      <c r="E580" s="272"/>
      <c r="F580" s="272"/>
      <c r="G580" s="272"/>
      <c r="H580" s="272"/>
      <c r="I580" s="272"/>
      <c r="J580" s="272"/>
      <c r="K580" s="272"/>
      <c r="L580" s="272"/>
      <c r="M580" s="272"/>
      <c r="N580" s="272"/>
      <c r="O580" s="272"/>
      <c r="P580" s="272"/>
      <c r="Q580" s="295"/>
      <c r="R580" s="272"/>
      <c r="S580" s="272"/>
      <c r="T580" s="272"/>
      <c r="U580" s="272"/>
      <c r="V580" s="272"/>
      <c r="W580" s="272"/>
      <c r="X580" s="272"/>
      <c r="Y580" s="272"/>
      <c r="Z580" s="272"/>
    </row>
    <row r="581" spans="1:26" ht="16.5" customHeight="1">
      <c r="A581" s="272"/>
      <c r="B581" s="272"/>
      <c r="C581" s="272"/>
      <c r="D581" s="272"/>
      <c r="E581" s="272"/>
      <c r="F581" s="272"/>
      <c r="G581" s="272"/>
      <c r="H581" s="272"/>
      <c r="I581" s="272"/>
      <c r="J581" s="272"/>
      <c r="K581" s="272"/>
      <c r="L581" s="272"/>
      <c r="M581" s="272"/>
      <c r="N581" s="272"/>
      <c r="O581" s="272"/>
      <c r="P581" s="272"/>
      <c r="Q581" s="295"/>
      <c r="R581" s="272"/>
      <c r="S581" s="272"/>
      <c r="T581" s="272"/>
      <c r="U581" s="272"/>
      <c r="V581" s="272"/>
      <c r="W581" s="272"/>
      <c r="X581" s="272"/>
      <c r="Y581" s="272"/>
      <c r="Z581" s="272"/>
    </row>
    <row r="582" spans="1:26" ht="16.5" customHeight="1">
      <c r="A582" s="272"/>
      <c r="B582" s="272"/>
      <c r="C582" s="272"/>
      <c r="D582" s="272"/>
      <c r="E582" s="272"/>
      <c r="F582" s="272"/>
      <c r="G582" s="272"/>
      <c r="H582" s="272"/>
      <c r="I582" s="272"/>
      <c r="J582" s="272"/>
      <c r="K582" s="272"/>
      <c r="L582" s="272"/>
      <c r="M582" s="272"/>
      <c r="N582" s="272"/>
      <c r="O582" s="272"/>
      <c r="P582" s="272"/>
      <c r="Q582" s="295"/>
      <c r="R582" s="272"/>
      <c r="S582" s="272"/>
      <c r="T582" s="272"/>
      <c r="U582" s="272"/>
      <c r="V582" s="272"/>
      <c r="W582" s="272"/>
      <c r="X582" s="272"/>
      <c r="Y582" s="272"/>
      <c r="Z582" s="272"/>
    </row>
    <row r="583" spans="1:26" ht="16.5" customHeight="1">
      <c r="A583" s="272"/>
      <c r="B583" s="272"/>
      <c r="C583" s="272"/>
      <c r="D583" s="272"/>
      <c r="E583" s="272"/>
      <c r="F583" s="272"/>
      <c r="G583" s="272"/>
      <c r="H583" s="272"/>
      <c r="I583" s="272"/>
      <c r="J583" s="272"/>
      <c r="K583" s="272"/>
      <c r="L583" s="272"/>
      <c r="M583" s="272"/>
      <c r="N583" s="272"/>
      <c r="O583" s="272"/>
      <c r="P583" s="272"/>
      <c r="Q583" s="295"/>
      <c r="R583" s="272"/>
      <c r="S583" s="272"/>
      <c r="T583" s="272"/>
      <c r="U583" s="272"/>
      <c r="V583" s="272"/>
      <c r="W583" s="272"/>
      <c r="X583" s="272"/>
      <c r="Y583" s="272"/>
      <c r="Z583" s="272"/>
    </row>
    <row r="584" spans="1:26" ht="16.5" customHeight="1">
      <c r="A584" s="272"/>
      <c r="B584" s="272"/>
      <c r="C584" s="272"/>
      <c r="D584" s="272"/>
      <c r="E584" s="272"/>
      <c r="F584" s="272"/>
      <c r="G584" s="272"/>
      <c r="H584" s="272"/>
      <c r="I584" s="272"/>
      <c r="J584" s="272"/>
      <c r="K584" s="272"/>
      <c r="L584" s="272"/>
      <c r="M584" s="272"/>
      <c r="N584" s="272"/>
      <c r="O584" s="272"/>
      <c r="P584" s="272"/>
      <c r="Q584" s="295"/>
      <c r="R584" s="272"/>
      <c r="S584" s="272"/>
      <c r="T584" s="272"/>
      <c r="U584" s="272"/>
      <c r="V584" s="272"/>
      <c r="W584" s="272"/>
      <c r="X584" s="272"/>
      <c r="Y584" s="272"/>
      <c r="Z584" s="272"/>
    </row>
    <row r="585" spans="1:26" ht="16.5" customHeight="1">
      <c r="A585" s="272"/>
      <c r="B585" s="272"/>
      <c r="C585" s="272"/>
      <c r="D585" s="272"/>
      <c r="E585" s="272"/>
      <c r="F585" s="272"/>
      <c r="G585" s="272"/>
      <c r="H585" s="272"/>
      <c r="I585" s="272"/>
      <c r="J585" s="272"/>
      <c r="K585" s="272"/>
      <c r="L585" s="272"/>
      <c r="M585" s="272"/>
      <c r="N585" s="272"/>
      <c r="O585" s="272"/>
      <c r="P585" s="272"/>
      <c r="Q585" s="295"/>
      <c r="R585" s="272"/>
      <c r="S585" s="272"/>
      <c r="T585" s="272"/>
      <c r="U585" s="272"/>
      <c r="V585" s="272"/>
      <c r="W585" s="272"/>
      <c r="X585" s="272"/>
      <c r="Y585" s="272"/>
      <c r="Z585" s="272"/>
    </row>
    <row r="586" spans="1:26" ht="16.5" customHeight="1">
      <c r="A586" s="272"/>
      <c r="B586" s="272"/>
      <c r="C586" s="272"/>
      <c r="D586" s="272"/>
      <c r="E586" s="272"/>
      <c r="F586" s="272"/>
      <c r="G586" s="272"/>
      <c r="H586" s="272"/>
      <c r="I586" s="272"/>
      <c r="J586" s="272"/>
      <c r="K586" s="272"/>
      <c r="L586" s="272"/>
      <c r="M586" s="272"/>
      <c r="N586" s="272"/>
      <c r="O586" s="272"/>
      <c r="P586" s="272"/>
      <c r="Q586" s="295"/>
      <c r="R586" s="272"/>
      <c r="S586" s="272"/>
      <c r="T586" s="272"/>
      <c r="U586" s="272"/>
      <c r="V586" s="272"/>
      <c r="W586" s="272"/>
      <c r="X586" s="272"/>
      <c r="Y586" s="272"/>
      <c r="Z586" s="272"/>
    </row>
    <row r="587" spans="1:26" ht="16.5" customHeight="1">
      <c r="A587" s="272"/>
      <c r="B587" s="272"/>
      <c r="C587" s="272"/>
      <c r="D587" s="272"/>
      <c r="E587" s="272"/>
      <c r="F587" s="272"/>
      <c r="G587" s="272"/>
      <c r="H587" s="272"/>
      <c r="I587" s="272"/>
      <c r="J587" s="272"/>
      <c r="K587" s="272"/>
      <c r="L587" s="272"/>
      <c r="M587" s="272"/>
      <c r="N587" s="272"/>
      <c r="O587" s="272"/>
      <c r="P587" s="272"/>
      <c r="Q587" s="295"/>
      <c r="R587" s="272"/>
      <c r="S587" s="272"/>
      <c r="T587" s="272"/>
      <c r="U587" s="272"/>
      <c r="V587" s="272"/>
      <c r="W587" s="272"/>
      <c r="X587" s="272"/>
      <c r="Y587" s="272"/>
      <c r="Z587" s="272"/>
    </row>
    <row r="588" spans="1:26" ht="16.5" customHeight="1">
      <c r="A588" s="272"/>
      <c r="B588" s="272"/>
      <c r="C588" s="272"/>
      <c r="D588" s="272"/>
      <c r="E588" s="272"/>
      <c r="F588" s="272"/>
      <c r="G588" s="272"/>
      <c r="H588" s="272"/>
      <c r="I588" s="272"/>
      <c r="J588" s="272"/>
      <c r="K588" s="272"/>
      <c r="L588" s="272"/>
      <c r="M588" s="272"/>
      <c r="N588" s="272"/>
      <c r="O588" s="272"/>
      <c r="P588" s="272"/>
      <c r="Q588" s="295"/>
      <c r="R588" s="272"/>
      <c r="S588" s="272"/>
      <c r="T588" s="272"/>
      <c r="U588" s="272"/>
      <c r="V588" s="272"/>
      <c r="W588" s="272"/>
      <c r="X588" s="272"/>
      <c r="Y588" s="272"/>
      <c r="Z588" s="272"/>
    </row>
    <row r="589" spans="1:26" ht="16.5" customHeight="1">
      <c r="A589" s="272"/>
      <c r="B589" s="272"/>
      <c r="C589" s="272"/>
      <c r="D589" s="272"/>
      <c r="E589" s="272"/>
      <c r="F589" s="272"/>
      <c r="G589" s="272"/>
      <c r="H589" s="272"/>
      <c r="I589" s="272"/>
      <c r="J589" s="272"/>
      <c r="K589" s="272"/>
      <c r="L589" s="272"/>
      <c r="M589" s="272"/>
      <c r="N589" s="272"/>
      <c r="O589" s="272"/>
      <c r="P589" s="272"/>
      <c r="Q589" s="295"/>
      <c r="R589" s="272"/>
      <c r="S589" s="272"/>
      <c r="T589" s="272"/>
      <c r="U589" s="272"/>
      <c r="V589" s="272"/>
      <c r="W589" s="272"/>
      <c r="X589" s="272"/>
      <c r="Y589" s="272"/>
      <c r="Z589" s="272"/>
    </row>
    <row r="590" spans="1:26" ht="16.5" customHeight="1">
      <c r="A590" s="272"/>
      <c r="B590" s="272"/>
      <c r="C590" s="272"/>
      <c r="D590" s="272"/>
      <c r="E590" s="272"/>
      <c r="F590" s="272"/>
      <c r="G590" s="272"/>
      <c r="H590" s="272"/>
      <c r="I590" s="272"/>
      <c r="J590" s="272"/>
      <c r="K590" s="272"/>
      <c r="L590" s="272"/>
      <c r="M590" s="272"/>
      <c r="N590" s="272"/>
      <c r="O590" s="272"/>
      <c r="P590" s="272"/>
      <c r="Q590" s="295"/>
      <c r="R590" s="272"/>
      <c r="S590" s="272"/>
      <c r="T590" s="272"/>
      <c r="U590" s="272"/>
      <c r="V590" s="272"/>
      <c r="W590" s="272"/>
      <c r="X590" s="272"/>
      <c r="Y590" s="272"/>
      <c r="Z590" s="272"/>
    </row>
    <row r="591" spans="1:26" ht="16.5" customHeight="1">
      <c r="A591" s="272"/>
      <c r="B591" s="272"/>
      <c r="C591" s="272"/>
      <c r="D591" s="272"/>
      <c r="E591" s="272"/>
      <c r="F591" s="272"/>
      <c r="G591" s="272"/>
      <c r="H591" s="272"/>
      <c r="I591" s="272"/>
      <c r="J591" s="272"/>
      <c r="K591" s="272"/>
      <c r="L591" s="272"/>
      <c r="M591" s="272"/>
      <c r="N591" s="272"/>
      <c r="O591" s="272"/>
      <c r="P591" s="272"/>
      <c r="Q591" s="295"/>
      <c r="R591" s="272"/>
      <c r="S591" s="272"/>
      <c r="T591" s="272"/>
      <c r="U591" s="272"/>
      <c r="V591" s="272"/>
      <c r="W591" s="272"/>
      <c r="X591" s="272"/>
      <c r="Y591" s="272"/>
      <c r="Z591" s="272"/>
    </row>
    <row r="592" spans="1:26" ht="16.5" customHeight="1">
      <c r="A592" s="272"/>
      <c r="B592" s="272"/>
      <c r="C592" s="272"/>
      <c r="D592" s="272"/>
      <c r="E592" s="272"/>
      <c r="F592" s="272"/>
      <c r="G592" s="272"/>
      <c r="H592" s="272"/>
      <c r="I592" s="272"/>
      <c r="J592" s="272"/>
      <c r="K592" s="272"/>
      <c r="L592" s="272"/>
      <c r="M592" s="272"/>
      <c r="N592" s="272"/>
      <c r="O592" s="272"/>
      <c r="P592" s="272"/>
      <c r="Q592" s="295"/>
      <c r="R592" s="272"/>
      <c r="S592" s="272"/>
      <c r="T592" s="272"/>
      <c r="U592" s="272"/>
      <c r="V592" s="272"/>
      <c r="W592" s="272"/>
      <c r="X592" s="272"/>
      <c r="Y592" s="272"/>
      <c r="Z592" s="272"/>
    </row>
    <row r="593" spans="1:26" ht="16.5" customHeight="1">
      <c r="A593" s="272"/>
      <c r="B593" s="272"/>
      <c r="C593" s="272"/>
      <c r="D593" s="272"/>
      <c r="E593" s="272"/>
      <c r="F593" s="272"/>
      <c r="G593" s="272"/>
      <c r="H593" s="272"/>
      <c r="I593" s="272"/>
      <c r="J593" s="272"/>
      <c r="K593" s="272"/>
      <c r="L593" s="272"/>
      <c r="M593" s="272"/>
      <c r="N593" s="272"/>
      <c r="O593" s="272"/>
      <c r="P593" s="272"/>
      <c r="Q593" s="295"/>
      <c r="R593" s="272"/>
      <c r="S593" s="272"/>
      <c r="T593" s="272"/>
      <c r="U593" s="272"/>
      <c r="V593" s="272"/>
      <c r="W593" s="272"/>
      <c r="X593" s="272"/>
      <c r="Y593" s="272"/>
      <c r="Z593" s="272"/>
    </row>
    <row r="594" spans="1:26" ht="16.5" customHeight="1">
      <c r="A594" s="272"/>
      <c r="B594" s="272"/>
      <c r="C594" s="272"/>
      <c r="D594" s="272"/>
      <c r="E594" s="272"/>
      <c r="F594" s="272"/>
      <c r="G594" s="272"/>
      <c r="H594" s="272"/>
      <c r="I594" s="272"/>
      <c r="J594" s="272"/>
      <c r="K594" s="272"/>
      <c r="L594" s="272"/>
      <c r="M594" s="272"/>
      <c r="N594" s="272"/>
      <c r="O594" s="272"/>
      <c r="P594" s="272"/>
      <c r="Q594" s="295"/>
      <c r="R594" s="272"/>
      <c r="S594" s="272"/>
      <c r="T594" s="272"/>
      <c r="U594" s="272"/>
      <c r="V594" s="272"/>
      <c r="W594" s="272"/>
      <c r="X594" s="272"/>
      <c r="Y594" s="272"/>
      <c r="Z594" s="272"/>
    </row>
    <row r="595" spans="1:26" ht="16.5" customHeight="1">
      <c r="A595" s="272"/>
      <c r="B595" s="272"/>
      <c r="C595" s="272"/>
      <c r="D595" s="272"/>
      <c r="E595" s="272"/>
      <c r="F595" s="272"/>
      <c r="G595" s="272"/>
      <c r="H595" s="272"/>
      <c r="I595" s="272"/>
      <c r="J595" s="272"/>
      <c r="K595" s="272"/>
      <c r="L595" s="272"/>
      <c r="M595" s="272"/>
      <c r="N595" s="272"/>
      <c r="O595" s="272"/>
      <c r="P595" s="272"/>
      <c r="Q595" s="295"/>
      <c r="R595" s="272"/>
      <c r="S595" s="272"/>
      <c r="T595" s="272"/>
      <c r="U595" s="272"/>
      <c r="V595" s="272"/>
      <c r="W595" s="272"/>
      <c r="X595" s="272"/>
      <c r="Y595" s="272"/>
      <c r="Z595" s="272"/>
    </row>
    <row r="596" spans="1:26" ht="16.5" customHeight="1">
      <c r="A596" s="272"/>
      <c r="B596" s="272"/>
      <c r="C596" s="272"/>
      <c r="D596" s="272"/>
      <c r="E596" s="272"/>
      <c r="F596" s="272"/>
      <c r="G596" s="272"/>
      <c r="H596" s="272"/>
      <c r="I596" s="272"/>
      <c r="J596" s="272"/>
      <c r="K596" s="272"/>
      <c r="L596" s="272"/>
      <c r="M596" s="272"/>
      <c r="N596" s="272"/>
      <c r="O596" s="272"/>
      <c r="P596" s="272"/>
      <c r="Q596" s="295"/>
      <c r="R596" s="272"/>
      <c r="S596" s="272"/>
      <c r="T596" s="272"/>
      <c r="U596" s="272"/>
      <c r="V596" s="272"/>
      <c r="W596" s="272"/>
      <c r="X596" s="272"/>
      <c r="Y596" s="272"/>
      <c r="Z596" s="272"/>
    </row>
    <row r="597" spans="1:26" ht="16.5" customHeight="1">
      <c r="A597" s="272"/>
      <c r="B597" s="272"/>
      <c r="C597" s="272"/>
      <c r="D597" s="272"/>
      <c r="E597" s="272"/>
      <c r="F597" s="272"/>
      <c r="G597" s="272"/>
      <c r="H597" s="272"/>
      <c r="I597" s="272"/>
      <c r="J597" s="272"/>
      <c r="K597" s="272"/>
      <c r="L597" s="272"/>
      <c r="M597" s="272"/>
      <c r="N597" s="272"/>
      <c r="O597" s="272"/>
      <c r="P597" s="272"/>
      <c r="Q597" s="295"/>
      <c r="R597" s="272"/>
      <c r="S597" s="272"/>
      <c r="T597" s="272"/>
      <c r="U597" s="272"/>
      <c r="V597" s="272"/>
      <c r="W597" s="272"/>
      <c r="X597" s="272"/>
      <c r="Y597" s="272"/>
      <c r="Z597" s="272"/>
    </row>
    <row r="598" spans="1:26" ht="16.5" customHeight="1">
      <c r="A598" s="272"/>
      <c r="B598" s="272"/>
      <c r="C598" s="272"/>
      <c r="D598" s="272"/>
      <c r="E598" s="272"/>
      <c r="F598" s="272"/>
      <c r="G598" s="272"/>
      <c r="H598" s="272"/>
      <c r="I598" s="272"/>
      <c r="J598" s="272"/>
      <c r="K598" s="272"/>
      <c r="L598" s="272"/>
      <c r="M598" s="272"/>
      <c r="N598" s="272"/>
      <c r="O598" s="272"/>
      <c r="P598" s="272"/>
      <c r="Q598" s="295"/>
      <c r="R598" s="272"/>
      <c r="S598" s="272"/>
      <c r="T598" s="272"/>
      <c r="U598" s="272"/>
      <c r="V598" s="272"/>
      <c r="W598" s="272"/>
      <c r="X598" s="272"/>
      <c r="Y598" s="272"/>
      <c r="Z598" s="272"/>
    </row>
    <row r="599" spans="1:26" ht="16.5" customHeight="1">
      <c r="A599" s="272"/>
      <c r="B599" s="272"/>
      <c r="C599" s="272"/>
      <c r="D599" s="272"/>
      <c r="E599" s="272"/>
      <c r="F599" s="272"/>
      <c r="G599" s="272"/>
      <c r="H599" s="272"/>
      <c r="I599" s="272"/>
      <c r="J599" s="272"/>
      <c r="K599" s="272"/>
      <c r="L599" s="272"/>
      <c r="M599" s="272"/>
      <c r="N599" s="272"/>
      <c r="O599" s="272"/>
      <c r="P599" s="272"/>
      <c r="Q599" s="295"/>
      <c r="R599" s="272"/>
      <c r="S599" s="272"/>
      <c r="T599" s="272"/>
      <c r="U599" s="272"/>
      <c r="V599" s="272"/>
      <c r="W599" s="272"/>
      <c r="X599" s="272"/>
      <c r="Y599" s="272"/>
      <c r="Z599" s="272"/>
    </row>
    <row r="600" spans="1:26" ht="16.5" customHeight="1">
      <c r="A600" s="272"/>
      <c r="B600" s="272"/>
      <c r="C600" s="272"/>
      <c r="D600" s="272"/>
      <c r="E600" s="272"/>
      <c r="F600" s="272"/>
      <c r="G600" s="272"/>
      <c r="H600" s="272"/>
      <c r="I600" s="272"/>
      <c r="J600" s="272"/>
      <c r="K600" s="272"/>
      <c r="L600" s="272"/>
      <c r="M600" s="272"/>
      <c r="N600" s="272"/>
      <c r="O600" s="272"/>
      <c r="P600" s="272"/>
      <c r="Q600" s="295"/>
      <c r="R600" s="272"/>
      <c r="S600" s="272"/>
      <c r="T600" s="272"/>
      <c r="U600" s="272"/>
      <c r="V600" s="272"/>
      <c r="W600" s="272"/>
      <c r="X600" s="272"/>
      <c r="Y600" s="272"/>
      <c r="Z600" s="272"/>
    </row>
    <row r="601" spans="1:26" ht="16.5" customHeight="1">
      <c r="A601" s="272"/>
      <c r="B601" s="272"/>
      <c r="C601" s="272"/>
      <c r="D601" s="272"/>
      <c r="E601" s="272"/>
      <c r="F601" s="272"/>
      <c r="G601" s="272"/>
      <c r="H601" s="272"/>
      <c r="I601" s="272"/>
      <c r="J601" s="272"/>
      <c r="K601" s="272"/>
      <c r="L601" s="272"/>
      <c r="M601" s="272"/>
      <c r="N601" s="272"/>
      <c r="O601" s="272"/>
      <c r="P601" s="272"/>
      <c r="Q601" s="295"/>
      <c r="R601" s="272"/>
      <c r="S601" s="272"/>
      <c r="T601" s="272"/>
      <c r="U601" s="272"/>
      <c r="V601" s="272"/>
      <c r="W601" s="272"/>
      <c r="X601" s="272"/>
      <c r="Y601" s="272"/>
      <c r="Z601" s="272"/>
    </row>
    <row r="602" spans="1:26" ht="16.5" customHeight="1">
      <c r="A602" s="272"/>
      <c r="B602" s="272"/>
      <c r="C602" s="272"/>
      <c r="D602" s="272"/>
      <c r="E602" s="272"/>
      <c r="F602" s="272"/>
      <c r="G602" s="272"/>
      <c r="H602" s="272"/>
      <c r="I602" s="272"/>
      <c r="J602" s="272"/>
      <c r="K602" s="272"/>
      <c r="L602" s="272"/>
      <c r="M602" s="272"/>
      <c r="N602" s="272"/>
      <c r="O602" s="272"/>
      <c r="P602" s="272"/>
      <c r="Q602" s="295"/>
      <c r="R602" s="272"/>
      <c r="S602" s="272"/>
      <c r="T602" s="272"/>
      <c r="U602" s="272"/>
      <c r="V602" s="272"/>
      <c r="W602" s="272"/>
      <c r="X602" s="272"/>
      <c r="Y602" s="272"/>
      <c r="Z602" s="272"/>
    </row>
    <row r="603" spans="1:26" ht="16.5" customHeight="1">
      <c r="A603" s="272"/>
      <c r="B603" s="272"/>
      <c r="C603" s="272"/>
      <c r="D603" s="272"/>
      <c r="E603" s="272"/>
      <c r="F603" s="272"/>
      <c r="G603" s="272"/>
      <c r="H603" s="272"/>
      <c r="I603" s="272"/>
      <c r="J603" s="272"/>
      <c r="K603" s="272"/>
      <c r="L603" s="272"/>
      <c r="M603" s="272"/>
      <c r="N603" s="272"/>
      <c r="O603" s="272"/>
      <c r="P603" s="272"/>
      <c r="Q603" s="295"/>
      <c r="R603" s="272"/>
      <c r="S603" s="272"/>
      <c r="T603" s="272"/>
      <c r="U603" s="272"/>
      <c r="V603" s="272"/>
      <c r="W603" s="272"/>
      <c r="X603" s="272"/>
      <c r="Y603" s="272"/>
      <c r="Z603" s="272"/>
    </row>
    <row r="604" spans="1:26" ht="16.5" customHeight="1">
      <c r="A604" s="272"/>
      <c r="B604" s="272"/>
      <c r="C604" s="272"/>
      <c r="D604" s="272"/>
      <c r="E604" s="272"/>
      <c r="F604" s="272"/>
      <c r="G604" s="272"/>
      <c r="H604" s="272"/>
      <c r="I604" s="272"/>
      <c r="J604" s="272"/>
      <c r="K604" s="272"/>
      <c r="L604" s="272"/>
      <c r="M604" s="272"/>
      <c r="N604" s="272"/>
      <c r="O604" s="272"/>
      <c r="P604" s="272"/>
      <c r="Q604" s="295"/>
      <c r="R604" s="272"/>
      <c r="S604" s="272"/>
      <c r="T604" s="272"/>
      <c r="U604" s="272"/>
      <c r="V604" s="272"/>
      <c r="W604" s="272"/>
      <c r="X604" s="272"/>
      <c r="Y604" s="272"/>
      <c r="Z604" s="272"/>
    </row>
    <row r="605" spans="1:26" ht="16.5" customHeight="1">
      <c r="A605" s="272"/>
      <c r="B605" s="272"/>
      <c r="C605" s="272"/>
      <c r="D605" s="272"/>
      <c r="E605" s="272"/>
      <c r="F605" s="272"/>
      <c r="G605" s="272"/>
      <c r="H605" s="272"/>
      <c r="I605" s="272"/>
      <c r="J605" s="272"/>
      <c r="K605" s="272"/>
      <c r="L605" s="272"/>
      <c r="M605" s="272"/>
      <c r="N605" s="272"/>
      <c r="O605" s="272"/>
      <c r="P605" s="272"/>
      <c r="Q605" s="295"/>
      <c r="R605" s="272"/>
      <c r="S605" s="272"/>
      <c r="T605" s="272"/>
      <c r="U605" s="272"/>
      <c r="V605" s="272"/>
      <c r="W605" s="272"/>
      <c r="X605" s="272"/>
      <c r="Y605" s="272"/>
      <c r="Z605" s="272"/>
    </row>
    <row r="606" spans="1:26" ht="16.5" customHeight="1">
      <c r="A606" s="272"/>
      <c r="B606" s="272"/>
      <c r="C606" s="272"/>
      <c r="D606" s="272"/>
      <c r="E606" s="272"/>
      <c r="F606" s="272"/>
      <c r="G606" s="272"/>
      <c r="H606" s="272"/>
      <c r="I606" s="272"/>
      <c r="J606" s="272"/>
      <c r="K606" s="272"/>
      <c r="L606" s="272"/>
      <c r="M606" s="272"/>
      <c r="N606" s="272"/>
      <c r="O606" s="272"/>
      <c r="P606" s="272"/>
      <c r="Q606" s="295"/>
      <c r="R606" s="272"/>
      <c r="S606" s="272"/>
      <c r="T606" s="272"/>
      <c r="U606" s="272"/>
      <c r="V606" s="272"/>
      <c r="W606" s="272"/>
      <c r="X606" s="272"/>
      <c r="Y606" s="272"/>
      <c r="Z606" s="272"/>
    </row>
    <row r="607" spans="1:26" ht="16.5" customHeight="1">
      <c r="A607" s="272"/>
      <c r="B607" s="272"/>
      <c r="C607" s="272"/>
      <c r="D607" s="272"/>
      <c r="E607" s="272"/>
      <c r="F607" s="272"/>
      <c r="G607" s="272"/>
      <c r="H607" s="272"/>
      <c r="I607" s="272"/>
      <c r="J607" s="272"/>
      <c r="K607" s="272"/>
      <c r="L607" s="272"/>
      <c r="M607" s="272"/>
      <c r="N607" s="272"/>
      <c r="O607" s="272"/>
      <c r="P607" s="272"/>
      <c r="Q607" s="295"/>
      <c r="R607" s="272"/>
      <c r="S607" s="272"/>
      <c r="T607" s="272"/>
      <c r="U607" s="272"/>
      <c r="V607" s="272"/>
      <c r="W607" s="272"/>
      <c r="X607" s="272"/>
      <c r="Y607" s="272"/>
      <c r="Z607" s="272"/>
    </row>
    <row r="608" spans="1:26" ht="16.5" customHeight="1">
      <c r="A608" s="272"/>
      <c r="B608" s="272"/>
      <c r="C608" s="272"/>
      <c r="D608" s="272"/>
      <c r="E608" s="272"/>
      <c r="F608" s="272"/>
      <c r="G608" s="272"/>
      <c r="H608" s="272"/>
      <c r="I608" s="272"/>
      <c r="J608" s="272"/>
      <c r="K608" s="272"/>
      <c r="L608" s="272"/>
      <c r="M608" s="272"/>
      <c r="N608" s="272"/>
      <c r="O608" s="272"/>
      <c r="P608" s="272"/>
      <c r="Q608" s="295"/>
      <c r="R608" s="272"/>
      <c r="S608" s="272"/>
      <c r="T608" s="272"/>
      <c r="U608" s="272"/>
      <c r="V608" s="272"/>
      <c r="W608" s="272"/>
      <c r="X608" s="272"/>
      <c r="Y608" s="272"/>
      <c r="Z608" s="272"/>
    </row>
    <row r="609" spans="1:26" ht="16.5" customHeight="1">
      <c r="A609" s="272"/>
      <c r="B609" s="272"/>
      <c r="C609" s="272"/>
      <c r="D609" s="272"/>
      <c r="E609" s="272"/>
      <c r="F609" s="272"/>
      <c r="G609" s="272"/>
      <c r="H609" s="272"/>
      <c r="I609" s="272"/>
      <c r="J609" s="272"/>
      <c r="K609" s="272"/>
      <c r="L609" s="272"/>
      <c r="M609" s="272"/>
      <c r="N609" s="272"/>
      <c r="O609" s="272"/>
      <c r="P609" s="272"/>
      <c r="Q609" s="295"/>
      <c r="R609" s="272"/>
      <c r="S609" s="272"/>
      <c r="T609" s="272"/>
      <c r="U609" s="272"/>
      <c r="V609" s="272"/>
      <c r="W609" s="272"/>
      <c r="X609" s="272"/>
      <c r="Y609" s="272"/>
      <c r="Z609" s="272"/>
    </row>
    <row r="610" spans="1:26" ht="16.5" customHeight="1">
      <c r="A610" s="272"/>
      <c r="B610" s="272"/>
      <c r="C610" s="272"/>
      <c r="D610" s="272"/>
      <c r="E610" s="272"/>
      <c r="F610" s="272"/>
      <c r="G610" s="272"/>
      <c r="H610" s="272"/>
      <c r="I610" s="272"/>
      <c r="J610" s="272"/>
      <c r="K610" s="272"/>
      <c r="L610" s="272"/>
      <c r="M610" s="272"/>
      <c r="N610" s="272"/>
      <c r="O610" s="272"/>
      <c r="P610" s="272"/>
      <c r="Q610" s="295"/>
      <c r="R610" s="272"/>
      <c r="S610" s="272"/>
      <c r="T610" s="272"/>
      <c r="U610" s="272"/>
      <c r="V610" s="272"/>
      <c r="W610" s="272"/>
      <c r="X610" s="272"/>
      <c r="Y610" s="272"/>
      <c r="Z610" s="272"/>
    </row>
    <row r="611" spans="1:26" ht="16.5" customHeight="1">
      <c r="A611" s="272"/>
      <c r="B611" s="272"/>
      <c r="C611" s="272"/>
      <c r="D611" s="272"/>
      <c r="E611" s="272"/>
      <c r="F611" s="272"/>
      <c r="G611" s="272"/>
      <c r="H611" s="272"/>
      <c r="I611" s="272"/>
      <c r="J611" s="272"/>
      <c r="K611" s="272"/>
      <c r="L611" s="272"/>
      <c r="M611" s="272"/>
      <c r="N611" s="272"/>
      <c r="O611" s="272"/>
      <c r="P611" s="272"/>
      <c r="Q611" s="295"/>
      <c r="R611" s="272"/>
      <c r="S611" s="272"/>
      <c r="T611" s="272"/>
      <c r="U611" s="272"/>
      <c r="V611" s="272"/>
      <c r="W611" s="272"/>
      <c r="X611" s="272"/>
      <c r="Y611" s="272"/>
      <c r="Z611" s="272"/>
    </row>
    <row r="612" spans="1:26" ht="16.5" customHeight="1">
      <c r="A612" s="272"/>
      <c r="B612" s="272"/>
      <c r="C612" s="272"/>
      <c r="D612" s="272"/>
      <c r="E612" s="272"/>
      <c r="F612" s="272"/>
      <c r="G612" s="272"/>
      <c r="H612" s="272"/>
      <c r="I612" s="272"/>
      <c r="J612" s="272"/>
      <c r="K612" s="272"/>
      <c r="L612" s="272"/>
      <c r="M612" s="272"/>
      <c r="N612" s="272"/>
      <c r="O612" s="272"/>
      <c r="P612" s="272"/>
      <c r="Q612" s="295"/>
      <c r="R612" s="272"/>
      <c r="S612" s="272"/>
      <c r="T612" s="272"/>
      <c r="U612" s="272"/>
      <c r="V612" s="272"/>
      <c r="W612" s="272"/>
      <c r="X612" s="272"/>
      <c r="Y612" s="272"/>
      <c r="Z612" s="272"/>
    </row>
    <row r="613" spans="1:26" ht="16.5" customHeight="1">
      <c r="A613" s="272"/>
      <c r="B613" s="272"/>
      <c r="C613" s="272"/>
      <c r="D613" s="272"/>
      <c r="E613" s="272"/>
      <c r="F613" s="272"/>
      <c r="G613" s="272"/>
      <c r="H613" s="272"/>
      <c r="I613" s="272"/>
      <c r="J613" s="272"/>
      <c r="K613" s="272"/>
      <c r="L613" s="272"/>
      <c r="M613" s="272"/>
      <c r="N613" s="272"/>
      <c r="O613" s="272"/>
      <c r="P613" s="272"/>
      <c r="Q613" s="295"/>
      <c r="R613" s="272"/>
      <c r="S613" s="272"/>
      <c r="T613" s="272"/>
      <c r="U613" s="272"/>
      <c r="V613" s="272"/>
      <c r="W613" s="272"/>
      <c r="X613" s="272"/>
      <c r="Y613" s="272"/>
      <c r="Z613" s="272"/>
    </row>
    <row r="614" spans="1:26" ht="16.5" customHeight="1">
      <c r="A614" s="272"/>
      <c r="B614" s="272"/>
      <c r="C614" s="272"/>
      <c r="D614" s="272"/>
      <c r="E614" s="272"/>
      <c r="F614" s="272"/>
      <c r="G614" s="272"/>
      <c r="H614" s="272"/>
      <c r="I614" s="272"/>
      <c r="J614" s="272"/>
      <c r="K614" s="272"/>
      <c r="L614" s="272"/>
      <c r="M614" s="272"/>
      <c r="N614" s="272"/>
      <c r="O614" s="272"/>
      <c r="P614" s="272"/>
      <c r="Q614" s="295"/>
      <c r="R614" s="272"/>
      <c r="S614" s="272"/>
      <c r="T614" s="272"/>
      <c r="U614" s="272"/>
      <c r="V614" s="272"/>
      <c r="W614" s="272"/>
      <c r="X614" s="272"/>
      <c r="Y614" s="272"/>
      <c r="Z614" s="272"/>
    </row>
    <row r="615" spans="1:26" ht="16.5" customHeight="1">
      <c r="A615" s="272"/>
      <c r="B615" s="272"/>
      <c r="C615" s="272"/>
      <c r="D615" s="272"/>
      <c r="E615" s="272"/>
      <c r="F615" s="272"/>
      <c r="G615" s="272"/>
      <c r="H615" s="272"/>
      <c r="I615" s="272"/>
      <c r="J615" s="272"/>
      <c r="K615" s="272"/>
      <c r="L615" s="272"/>
      <c r="M615" s="272"/>
      <c r="N615" s="272"/>
      <c r="O615" s="272"/>
      <c r="P615" s="272"/>
      <c r="Q615" s="295"/>
      <c r="R615" s="272"/>
      <c r="S615" s="272"/>
      <c r="T615" s="272"/>
      <c r="U615" s="272"/>
      <c r="V615" s="272"/>
      <c r="W615" s="272"/>
      <c r="X615" s="272"/>
      <c r="Y615" s="272"/>
      <c r="Z615" s="272"/>
    </row>
    <row r="616" spans="1:26" ht="16.5" customHeight="1">
      <c r="A616" s="272"/>
      <c r="B616" s="272"/>
      <c r="C616" s="272"/>
      <c r="D616" s="272"/>
      <c r="E616" s="272"/>
      <c r="F616" s="272"/>
      <c r="G616" s="272"/>
      <c r="H616" s="272"/>
      <c r="I616" s="272"/>
      <c r="J616" s="272"/>
      <c r="K616" s="272"/>
      <c r="L616" s="272"/>
      <c r="M616" s="272"/>
      <c r="N616" s="272"/>
      <c r="O616" s="272"/>
      <c r="P616" s="272"/>
      <c r="Q616" s="295"/>
      <c r="R616" s="272"/>
      <c r="S616" s="272"/>
      <c r="T616" s="272"/>
      <c r="U616" s="272"/>
      <c r="V616" s="272"/>
      <c r="W616" s="272"/>
      <c r="X616" s="272"/>
      <c r="Y616" s="272"/>
      <c r="Z616" s="272"/>
    </row>
    <row r="617" spans="1:26" ht="16.5" customHeight="1">
      <c r="A617" s="272"/>
      <c r="B617" s="272"/>
      <c r="C617" s="272"/>
      <c r="D617" s="272"/>
      <c r="E617" s="272"/>
      <c r="F617" s="272"/>
      <c r="G617" s="272"/>
      <c r="H617" s="272"/>
      <c r="I617" s="272"/>
      <c r="J617" s="272"/>
      <c r="K617" s="272"/>
      <c r="L617" s="272"/>
      <c r="M617" s="272"/>
      <c r="N617" s="272"/>
      <c r="O617" s="272"/>
      <c r="P617" s="272"/>
      <c r="Q617" s="295"/>
      <c r="R617" s="272"/>
      <c r="S617" s="272"/>
      <c r="T617" s="272"/>
      <c r="U617" s="272"/>
      <c r="V617" s="272"/>
      <c r="W617" s="272"/>
      <c r="X617" s="272"/>
      <c r="Y617" s="272"/>
      <c r="Z617" s="272"/>
    </row>
    <row r="618" spans="1:26" ht="16.5" customHeight="1">
      <c r="A618" s="272"/>
      <c r="B618" s="272"/>
      <c r="C618" s="272"/>
      <c r="D618" s="272"/>
      <c r="E618" s="272"/>
      <c r="F618" s="272"/>
      <c r="G618" s="272"/>
      <c r="H618" s="272"/>
      <c r="I618" s="272"/>
      <c r="J618" s="272"/>
      <c r="K618" s="272"/>
      <c r="L618" s="272"/>
      <c r="M618" s="272"/>
      <c r="N618" s="272"/>
      <c r="O618" s="272"/>
      <c r="P618" s="272"/>
      <c r="Q618" s="295"/>
      <c r="R618" s="272"/>
      <c r="S618" s="272"/>
      <c r="T618" s="272"/>
      <c r="U618" s="272"/>
      <c r="V618" s="272"/>
      <c r="W618" s="272"/>
      <c r="X618" s="272"/>
      <c r="Y618" s="272"/>
      <c r="Z618" s="272"/>
    </row>
    <row r="619" spans="1:26" ht="16.5" customHeight="1">
      <c r="A619" s="272"/>
      <c r="B619" s="272"/>
      <c r="C619" s="272"/>
      <c r="D619" s="272"/>
      <c r="E619" s="272"/>
      <c r="F619" s="272"/>
      <c r="G619" s="272"/>
      <c r="H619" s="272"/>
      <c r="I619" s="272"/>
      <c r="J619" s="272"/>
      <c r="K619" s="272"/>
      <c r="L619" s="272"/>
      <c r="M619" s="272"/>
      <c r="N619" s="272"/>
      <c r="O619" s="272"/>
      <c r="P619" s="272"/>
      <c r="Q619" s="295"/>
      <c r="R619" s="272"/>
      <c r="S619" s="272"/>
      <c r="T619" s="272"/>
      <c r="U619" s="272"/>
      <c r="V619" s="272"/>
      <c r="W619" s="272"/>
      <c r="X619" s="272"/>
      <c r="Y619" s="272"/>
      <c r="Z619" s="272"/>
    </row>
    <row r="620" spans="1:26" ht="16.5" customHeight="1">
      <c r="A620" s="272"/>
      <c r="B620" s="272"/>
      <c r="C620" s="272"/>
      <c r="D620" s="272"/>
      <c r="E620" s="272"/>
      <c r="F620" s="272"/>
      <c r="G620" s="272"/>
      <c r="H620" s="272"/>
      <c r="I620" s="272"/>
      <c r="J620" s="272"/>
      <c r="K620" s="272"/>
      <c r="L620" s="272"/>
      <c r="M620" s="272"/>
      <c r="N620" s="272"/>
      <c r="O620" s="272"/>
      <c r="P620" s="272"/>
      <c r="Q620" s="295"/>
      <c r="R620" s="272"/>
      <c r="S620" s="272"/>
      <c r="T620" s="272"/>
      <c r="U620" s="272"/>
      <c r="V620" s="272"/>
      <c r="W620" s="272"/>
      <c r="X620" s="272"/>
      <c r="Y620" s="272"/>
      <c r="Z620" s="272"/>
    </row>
    <row r="621" spans="1:26" ht="16.5" customHeight="1">
      <c r="A621" s="272"/>
      <c r="B621" s="272"/>
      <c r="C621" s="272"/>
      <c r="D621" s="272"/>
      <c r="E621" s="272"/>
      <c r="F621" s="272"/>
      <c r="G621" s="272"/>
      <c r="H621" s="272"/>
      <c r="I621" s="272"/>
      <c r="J621" s="272"/>
      <c r="K621" s="272"/>
      <c r="L621" s="272"/>
      <c r="M621" s="272"/>
      <c r="N621" s="272"/>
      <c r="O621" s="272"/>
      <c r="P621" s="272"/>
      <c r="Q621" s="295"/>
      <c r="R621" s="272"/>
      <c r="S621" s="272"/>
      <c r="T621" s="272"/>
      <c r="U621" s="272"/>
      <c r="V621" s="272"/>
      <c r="W621" s="272"/>
      <c r="X621" s="272"/>
      <c r="Y621" s="272"/>
      <c r="Z621" s="272"/>
    </row>
    <row r="622" spans="1:26" ht="16.5" customHeight="1">
      <c r="A622" s="272"/>
      <c r="B622" s="272"/>
      <c r="C622" s="272"/>
      <c r="D622" s="272"/>
      <c r="E622" s="272"/>
      <c r="F622" s="272"/>
      <c r="G622" s="272"/>
      <c r="H622" s="272"/>
      <c r="I622" s="272"/>
      <c r="J622" s="272"/>
      <c r="K622" s="272"/>
      <c r="L622" s="272"/>
      <c r="M622" s="272"/>
      <c r="N622" s="272"/>
      <c r="O622" s="272"/>
      <c r="P622" s="272"/>
      <c r="Q622" s="295"/>
      <c r="R622" s="272"/>
      <c r="S622" s="272"/>
      <c r="T622" s="272"/>
      <c r="U622" s="272"/>
      <c r="V622" s="272"/>
      <c r="W622" s="272"/>
      <c r="X622" s="272"/>
      <c r="Y622" s="272"/>
      <c r="Z622" s="272"/>
    </row>
    <row r="623" spans="1:26" ht="16.5" customHeight="1">
      <c r="A623" s="272"/>
      <c r="B623" s="272"/>
      <c r="C623" s="272"/>
      <c r="D623" s="272"/>
      <c r="E623" s="272"/>
      <c r="F623" s="272"/>
      <c r="G623" s="272"/>
      <c r="H623" s="272"/>
      <c r="I623" s="272"/>
      <c r="J623" s="272"/>
      <c r="K623" s="272"/>
      <c r="L623" s="272"/>
      <c r="M623" s="272"/>
      <c r="N623" s="272"/>
      <c r="O623" s="272"/>
      <c r="P623" s="272"/>
      <c r="Q623" s="295"/>
      <c r="R623" s="272"/>
      <c r="S623" s="272"/>
      <c r="T623" s="272"/>
      <c r="U623" s="272"/>
      <c r="V623" s="272"/>
      <c r="W623" s="272"/>
      <c r="X623" s="272"/>
      <c r="Y623" s="272"/>
      <c r="Z623" s="272"/>
    </row>
    <row r="624" spans="1:26" ht="16.5" customHeight="1">
      <c r="A624" s="272"/>
      <c r="B624" s="272"/>
      <c r="C624" s="272"/>
      <c r="D624" s="272"/>
      <c r="E624" s="272"/>
      <c r="F624" s="272"/>
      <c r="G624" s="272"/>
      <c r="H624" s="272"/>
      <c r="I624" s="272"/>
      <c r="J624" s="272"/>
      <c r="K624" s="272"/>
      <c r="L624" s="272"/>
      <c r="M624" s="272"/>
      <c r="N624" s="272"/>
      <c r="O624" s="272"/>
      <c r="P624" s="272"/>
      <c r="Q624" s="295"/>
      <c r="R624" s="272"/>
      <c r="S624" s="272"/>
      <c r="T624" s="272"/>
      <c r="U624" s="272"/>
      <c r="V624" s="272"/>
      <c r="W624" s="272"/>
      <c r="X624" s="272"/>
      <c r="Y624" s="272"/>
      <c r="Z624" s="272"/>
    </row>
    <row r="625" spans="1:26" ht="16.5" customHeight="1">
      <c r="A625" s="272"/>
      <c r="B625" s="272"/>
      <c r="C625" s="272"/>
      <c r="D625" s="272"/>
      <c r="E625" s="272"/>
      <c r="F625" s="272"/>
      <c r="G625" s="272"/>
      <c r="H625" s="272"/>
      <c r="I625" s="272"/>
      <c r="J625" s="272"/>
      <c r="K625" s="272"/>
      <c r="L625" s="272"/>
      <c r="M625" s="272"/>
      <c r="N625" s="272"/>
      <c r="O625" s="272"/>
      <c r="P625" s="272"/>
      <c r="Q625" s="295"/>
      <c r="R625" s="272"/>
      <c r="S625" s="272"/>
      <c r="T625" s="272"/>
      <c r="U625" s="272"/>
      <c r="V625" s="272"/>
      <c r="W625" s="272"/>
      <c r="X625" s="272"/>
      <c r="Y625" s="272"/>
      <c r="Z625" s="272"/>
    </row>
    <row r="626" spans="1:26" ht="16.5" customHeight="1">
      <c r="A626" s="272"/>
      <c r="B626" s="272"/>
      <c r="C626" s="272"/>
      <c r="D626" s="272"/>
      <c r="E626" s="272"/>
      <c r="F626" s="272"/>
      <c r="G626" s="272"/>
      <c r="H626" s="272"/>
      <c r="I626" s="272"/>
      <c r="J626" s="272"/>
      <c r="K626" s="272"/>
      <c r="L626" s="272"/>
      <c r="M626" s="272"/>
      <c r="N626" s="272"/>
      <c r="O626" s="272"/>
      <c r="P626" s="272"/>
      <c r="Q626" s="295"/>
      <c r="R626" s="272"/>
      <c r="S626" s="272"/>
      <c r="T626" s="272"/>
      <c r="U626" s="272"/>
      <c r="V626" s="272"/>
      <c r="W626" s="272"/>
      <c r="X626" s="272"/>
      <c r="Y626" s="272"/>
      <c r="Z626" s="272"/>
    </row>
    <row r="627" spans="1:26" ht="16.5" customHeight="1">
      <c r="A627" s="272"/>
      <c r="B627" s="272"/>
      <c r="C627" s="272"/>
      <c r="D627" s="272"/>
      <c r="E627" s="272"/>
      <c r="F627" s="272"/>
      <c r="G627" s="272"/>
      <c r="H627" s="272"/>
      <c r="I627" s="272"/>
      <c r="J627" s="272"/>
      <c r="K627" s="272"/>
      <c r="L627" s="272"/>
      <c r="M627" s="272"/>
      <c r="N627" s="272"/>
      <c r="O627" s="272"/>
      <c r="P627" s="272"/>
      <c r="Q627" s="295"/>
      <c r="R627" s="272"/>
      <c r="S627" s="272"/>
      <c r="T627" s="272"/>
      <c r="U627" s="272"/>
      <c r="V627" s="272"/>
      <c r="W627" s="272"/>
      <c r="X627" s="272"/>
      <c r="Y627" s="272"/>
      <c r="Z627" s="272"/>
    </row>
    <row r="628" spans="1:26" ht="16.5" customHeight="1">
      <c r="A628" s="272"/>
      <c r="B628" s="272"/>
      <c r="C628" s="272"/>
      <c r="D628" s="272"/>
      <c r="E628" s="272"/>
      <c r="F628" s="272"/>
      <c r="G628" s="272"/>
      <c r="H628" s="272"/>
      <c r="I628" s="272"/>
      <c r="J628" s="272"/>
      <c r="K628" s="272"/>
      <c r="L628" s="272"/>
      <c r="M628" s="272"/>
      <c r="N628" s="272"/>
      <c r="O628" s="272"/>
      <c r="P628" s="272"/>
      <c r="Q628" s="295"/>
      <c r="R628" s="272"/>
      <c r="S628" s="272"/>
      <c r="T628" s="272"/>
      <c r="U628" s="272"/>
      <c r="V628" s="272"/>
      <c r="W628" s="272"/>
      <c r="X628" s="272"/>
      <c r="Y628" s="272"/>
      <c r="Z628" s="272"/>
    </row>
    <row r="629" spans="1:26" ht="16.5" customHeight="1">
      <c r="A629" s="272"/>
      <c r="B629" s="272"/>
      <c r="C629" s="272"/>
      <c r="D629" s="272"/>
      <c r="E629" s="272"/>
      <c r="F629" s="272"/>
      <c r="G629" s="272"/>
      <c r="H629" s="272"/>
      <c r="I629" s="272"/>
      <c r="J629" s="272"/>
      <c r="K629" s="272"/>
      <c r="L629" s="272"/>
      <c r="M629" s="272"/>
      <c r="N629" s="272"/>
      <c r="O629" s="272"/>
      <c r="P629" s="272"/>
      <c r="Q629" s="295"/>
      <c r="R629" s="272"/>
      <c r="S629" s="272"/>
      <c r="T629" s="272"/>
      <c r="U629" s="272"/>
      <c r="V629" s="272"/>
      <c r="W629" s="272"/>
      <c r="X629" s="272"/>
      <c r="Y629" s="272"/>
      <c r="Z629" s="272"/>
    </row>
    <row r="630" spans="1:26" ht="16.5" customHeight="1">
      <c r="A630" s="272"/>
      <c r="B630" s="272"/>
      <c r="C630" s="272"/>
      <c r="D630" s="272"/>
      <c r="E630" s="272"/>
      <c r="F630" s="272"/>
      <c r="G630" s="272"/>
      <c r="H630" s="272"/>
      <c r="I630" s="272"/>
      <c r="J630" s="272"/>
      <c r="K630" s="272"/>
      <c r="L630" s="272"/>
      <c r="M630" s="272"/>
      <c r="N630" s="272"/>
      <c r="O630" s="272"/>
      <c r="P630" s="272"/>
      <c r="Q630" s="295"/>
      <c r="R630" s="272"/>
      <c r="S630" s="272"/>
      <c r="T630" s="272"/>
      <c r="U630" s="272"/>
      <c r="V630" s="272"/>
      <c r="W630" s="272"/>
      <c r="X630" s="272"/>
      <c r="Y630" s="272"/>
      <c r="Z630" s="272"/>
    </row>
    <row r="631" spans="1:26" ht="16.5" customHeight="1">
      <c r="A631" s="272"/>
      <c r="B631" s="272"/>
      <c r="C631" s="272"/>
      <c r="D631" s="272"/>
      <c r="E631" s="272"/>
      <c r="F631" s="272"/>
      <c r="G631" s="272"/>
      <c r="H631" s="272"/>
      <c r="I631" s="272"/>
      <c r="J631" s="272"/>
      <c r="K631" s="272"/>
      <c r="L631" s="272"/>
      <c r="M631" s="272"/>
      <c r="N631" s="272"/>
      <c r="O631" s="272"/>
      <c r="P631" s="272"/>
      <c r="Q631" s="295"/>
      <c r="R631" s="272"/>
      <c r="S631" s="272"/>
      <c r="T631" s="272"/>
      <c r="U631" s="272"/>
      <c r="V631" s="272"/>
      <c r="W631" s="272"/>
      <c r="X631" s="272"/>
      <c r="Y631" s="272"/>
      <c r="Z631" s="272"/>
    </row>
    <row r="632" spans="1:26" ht="16.5" customHeight="1">
      <c r="A632" s="272"/>
      <c r="B632" s="272"/>
      <c r="C632" s="272"/>
      <c r="D632" s="272"/>
      <c r="E632" s="272"/>
      <c r="F632" s="272"/>
      <c r="G632" s="272"/>
      <c r="H632" s="272"/>
      <c r="I632" s="272"/>
      <c r="J632" s="272"/>
      <c r="K632" s="272"/>
      <c r="L632" s="272"/>
      <c r="M632" s="272"/>
      <c r="N632" s="272"/>
      <c r="O632" s="272"/>
      <c r="P632" s="272"/>
      <c r="Q632" s="295"/>
      <c r="R632" s="272"/>
      <c r="S632" s="272"/>
      <c r="T632" s="272"/>
      <c r="U632" s="272"/>
      <c r="V632" s="272"/>
      <c r="W632" s="272"/>
      <c r="X632" s="272"/>
      <c r="Y632" s="272"/>
      <c r="Z632" s="272"/>
    </row>
    <row r="633" spans="1:26" ht="16.5" customHeight="1">
      <c r="A633" s="272"/>
      <c r="B633" s="272"/>
      <c r="C633" s="272"/>
      <c r="D633" s="272"/>
      <c r="E633" s="272"/>
      <c r="F633" s="272"/>
      <c r="G633" s="272"/>
      <c r="H633" s="272"/>
      <c r="I633" s="272"/>
      <c r="J633" s="272"/>
      <c r="K633" s="272"/>
      <c r="L633" s="272"/>
      <c r="M633" s="272"/>
      <c r="N633" s="272"/>
      <c r="O633" s="272"/>
      <c r="P633" s="272"/>
      <c r="Q633" s="295"/>
      <c r="R633" s="272"/>
      <c r="S633" s="272"/>
      <c r="T633" s="272"/>
      <c r="U633" s="272"/>
      <c r="V633" s="272"/>
      <c r="W633" s="272"/>
      <c r="X633" s="272"/>
      <c r="Y633" s="272"/>
      <c r="Z633" s="272"/>
    </row>
    <row r="634" spans="1:26" ht="16.5" customHeight="1">
      <c r="A634" s="272"/>
      <c r="B634" s="272"/>
      <c r="C634" s="272"/>
      <c r="D634" s="272"/>
      <c r="E634" s="272"/>
      <c r="F634" s="272"/>
      <c r="G634" s="272"/>
      <c r="H634" s="272"/>
      <c r="I634" s="272"/>
      <c r="J634" s="272"/>
      <c r="K634" s="272"/>
      <c r="L634" s="272"/>
      <c r="M634" s="272"/>
      <c r="N634" s="272"/>
      <c r="O634" s="272"/>
      <c r="P634" s="272"/>
      <c r="Q634" s="295"/>
      <c r="R634" s="272"/>
      <c r="S634" s="272"/>
      <c r="T634" s="272"/>
      <c r="U634" s="272"/>
      <c r="V634" s="272"/>
      <c r="W634" s="272"/>
      <c r="X634" s="272"/>
      <c r="Y634" s="272"/>
      <c r="Z634" s="272"/>
    </row>
    <row r="635" spans="1:26" ht="16.5" customHeight="1">
      <c r="A635" s="272"/>
      <c r="B635" s="272"/>
      <c r="C635" s="272"/>
      <c r="D635" s="272"/>
      <c r="E635" s="272"/>
      <c r="F635" s="272"/>
      <c r="G635" s="272"/>
      <c r="H635" s="272"/>
      <c r="I635" s="272"/>
      <c r="J635" s="272"/>
      <c r="K635" s="272"/>
      <c r="L635" s="272"/>
      <c r="M635" s="272"/>
      <c r="N635" s="272"/>
      <c r="O635" s="272"/>
      <c r="P635" s="272"/>
      <c r="Q635" s="295"/>
      <c r="R635" s="272"/>
      <c r="S635" s="272"/>
      <c r="T635" s="272"/>
      <c r="U635" s="272"/>
      <c r="V635" s="272"/>
      <c r="W635" s="272"/>
      <c r="X635" s="272"/>
      <c r="Y635" s="272"/>
      <c r="Z635" s="272"/>
    </row>
    <row r="636" spans="1:26" ht="16.5" customHeight="1">
      <c r="A636" s="272"/>
      <c r="B636" s="272"/>
      <c r="C636" s="272"/>
      <c r="D636" s="272"/>
      <c r="E636" s="272"/>
      <c r="F636" s="272"/>
      <c r="G636" s="272"/>
      <c r="H636" s="272"/>
      <c r="I636" s="272"/>
      <c r="J636" s="272"/>
      <c r="K636" s="272"/>
      <c r="L636" s="272"/>
      <c r="M636" s="272"/>
      <c r="N636" s="272"/>
      <c r="O636" s="272"/>
      <c r="P636" s="272"/>
      <c r="Q636" s="295"/>
      <c r="R636" s="272"/>
      <c r="S636" s="272"/>
      <c r="T636" s="272"/>
      <c r="U636" s="272"/>
      <c r="V636" s="272"/>
      <c r="W636" s="272"/>
      <c r="X636" s="272"/>
      <c r="Y636" s="272"/>
      <c r="Z636" s="272"/>
    </row>
    <row r="637" spans="1:26" ht="16.5" customHeight="1">
      <c r="A637" s="272"/>
      <c r="B637" s="272"/>
      <c r="C637" s="272"/>
      <c r="D637" s="272"/>
      <c r="E637" s="272"/>
      <c r="F637" s="272"/>
      <c r="G637" s="272"/>
      <c r="H637" s="272"/>
      <c r="I637" s="272"/>
      <c r="J637" s="272"/>
      <c r="K637" s="272"/>
      <c r="L637" s="272"/>
      <c r="M637" s="272"/>
      <c r="N637" s="272"/>
      <c r="O637" s="272"/>
      <c r="P637" s="272"/>
      <c r="Q637" s="295"/>
      <c r="R637" s="272"/>
      <c r="S637" s="272"/>
      <c r="T637" s="272"/>
      <c r="U637" s="272"/>
      <c r="V637" s="272"/>
      <c r="W637" s="272"/>
      <c r="X637" s="272"/>
      <c r="Y637" s="272"/>
      <c r="Z637" s="272"/>
    </row>
    <row r="638" spans="1:26" ht="16.5" customHeight="1">
      <c r="A638" s="272"/>
      <c r="B638" s="272"/>
      <c r="C638" s="272"/>
      <c r="D638" s="272"/>
      <c r="E638" s="272"/>
      <c r="F638" s="272"/>
      <c r="G638" s="272"/>
      <c r="H638" s="272"/>
      <c r="I638" s="272"/>
      <c r="J638" s="272"/>
      <c r="K638" s="272"/>
      <c r="L638" s="272"/>
      <c r="M638" s="272"/>
      <c r="N638" s="272"/>
      <c r="O638" s="272"/>
      <c r="P638" s="272"/>
      <c r="Q638" s="295"/>
      <c r="R638" s="272"/>
      <c r="S638" s="272"/>
      <c r="T638" s="272"/>
      <c r="U638" s="272"/>
      <c r="V638" s="272"/>
      <c r="W638" s="272"/>
      <c r="X638" s="272"/>
      <c r="Y638" s="272"/>
      <c r="Z638" s="272"/>
    </row>
    <row r="639" spans="1:26" ht="16.5" customHeight="1">
      <c r="A639" s="272"/>
      <c r="B639" s="272"/>
      <c r="C639" s="272"/>
      <c r="D639" s="272"/>
      <c r="E639" s="272"/>
      <c r="F639" s="272"/>
      <c r="G639" s="272"/>
      <c r="H639" s="272"/>
      <c r="I639" s="272"/>
      <c r="J639" s="272"/>
      <c r="K639" s="272"/>
      <c r="L639" s="272"/>
      <c r="M639" s="272"/>
      <c r="N639" s="272"/>
      <c r="O639" s="272"/>
      <c r="P639" s="272"/>
      <c r="Q639" s="295"/>
      <c r="R639" s="272"/>
      <c r="S639" s="272"/>
      <c r="T639" s="272"/>
      <c r="U639" s="272"/>
      <c r="V639" s="272"/>
      <c r="W639" s="272"/>
      <c r="X639" s="272"/>
      <c r="Y639" s="272"/>
      <c r="Z639" s="272"/>
    </row>
    <row r="640" spans="1:26" ht="16.5" customHeight="1">
      <c r="A640" s="272"/>
      <c r="B640" s="272"/>
      <c r="C640" s="272"/>
      <c r="D640" s="272"/>
      <c r="E640" s="272"/>
      <c r="F640" s="272"/>
      <c r="G640" s="272"/>
      <c r="H640" s="272"/>
      <c r="I640" s="272"/>
      <c r="J640" s="272"/>
      <c r="K640" s="272"/>
      <c r="L640" s="272"/>
      <c r="M640" s="272"/>
      <c r="N640" s="272"/>
      <c r="O640" s="272"/>
      <c r="P640" s="272"/>
      <c r="Q640" s="295"/>
      <c r="R640" s="272"/>
      <c r="S640" s="272"/>
      <c r="T640" s="272"/>
      <c r="U640" s="272"/>
      <c r="V640" s="272"/>
      <c r="W640" s="272"/>
      <c r="X640" s="272"/>
      <c r="Y640" s="272"/>
      <c r="Z640" s="272"/>
    </row>
    <row r="641" spans="1:26" ht="16.5" customHeight="1">
      <c r="A641" s="272"/>
      <c r="B641" s="272"/>
      <c r="C641" s="272"/>
      <c r="D641" s="272"/>
      <c r="E641" s="272"/>
      <c r="F641" s="272"/>
      <c r="G641" s="272"/>
      <c r="H641" s="272"/>
      <c r="I641" s="272"/>
      <c r="J641" s="272"/>
      <c r="K641" s="272"/>
      <c r="L641" s="272"/>
      <c r="M641" s="272"/>
      <c r="N641" s="272"/>
      <c r="O641" s="272"/>
      <c r="P641" s="272"/>
      <c r="Q641" s="295"/>
      <c r="R641" s="272"/>
      <c r="S641" s="272"/>
      <c r="T641" s="272"/>
      <c r="U641" s="272"/>
      <c r="V641" s="272"/>
      <c r="W641" s="272"/>
      <c r="X641" s="272"/>
      <c r="Y641" s="272"/>
      <c r="Z641" s="272"/>
    </row>
    <row r="642" spans="1:26" ht="16.5" customHeight="1">
      <c r="A642" s="272"/>
      <c r="B642" s="272"/>
      <c r="C642" s="272"/>
      <c r="D642" s="272"/>
      <c r="E642" s="272"/>
      <c r="F642" s="272"/>
      <c r="G642" s="272"/>
      <c r="H642" s="272"/>
      <c r="I642" s="272"/>
      <c r="J642" s="272"/>
      <c r="K642" s="272"/>
      <c r="L642" s="272"/>
      <c r="M642" s="272"/>
      <c r="N642" s="272"/>
      <c r="O642" s="272"/>
      <c r="P642" s="272"/>
      <c r="Q642" s="295"/>
      <c r="R642" s="272"/>
      <c r="S642" s="272"/>
      <c r="T642" s="272"/>
      <c r="U642" s="272"/>
      <c r="V642" s="272"/>
      <c r="W642" s="272"/>
      <c r="X642" s="272"/>
      <c r="Y642" s="272"/>
      <c r="Z642" s="272"/>
    </row>
    <row r="643" spans="1:26" ht="16.5" customHeight="1">
      <c r="A643" s="272"/>
      <c r="B643" s="272"/>
      <c r="C643" s="272"/>
      <c r="D643" s="272"/>
      <c r="E643" s="272"/>
      <c r="F643" s="272"/>
      <c r="G643" s="272"/>
      <c r="H643" s="272"/>
      <c r="I643" s="272"/>
      <c r="J643" s="272"/>
      <c r="K643" s="272"/>
      <c r="L643" s="272"/>
      <c r="M643" s="272"/>
      <c r="N643" s="272"/>
      <c r="O643" s="272"/>
      <c r="P643" s="272"/>
      <c r="Q643" s="295"/>
      <c r="R643" s="272"/>
      <c r="S643" s="272"/>
      <c r="T643" s="272"/>
      <c r="U643" s="272"/>
      <c r="V643" s="272"/>
      <c r="W643" s="272"/>
      <c r="X643" s="272"/>
      <c r="Y643" s="272"/>
      <c r="Z643" s="272"/>
    </row>
    <row r="644" spans="1:26" ht="16.5" customHeight="1">
      <c r="A644" s="272"/>
      <c r="B644" s="272"/>
      <c r="C644" s="272"/>
      <c r="D644" s="272"/>
      <c r="E644" s="272"/>
      <c r="F644" s="272"/>
      <c r="G644" s="272"/>
      <c r="H644" s="272"/>
      <c r="I644" s="272"/>
      <c r="J644" s="272"/>
      <c r="K644" s="272"/>
      <c r="L644" s="272"/>
      <c r="M644" s="272"/>
      <c r="N644" s="272"/>
      <c r="O644" s="272"/>
      <c r="P644" s="272"/>
      <c r="Q644" s="295"/>
      <c r="R644" s="272"/>
      <c r="S644" s="272"/>
      <c r="T644" s="272"/>
      <c r="U644" s="272"/>
      <c r="V644" s="272"/>
      <c r="W644" s="272"/>
      <c r="X644" s="272"/>
      <c r="Y644" s="272"/>
      <c r="Z644" s="272"/>
    </row>
    <row r="645" spans="1:26" ht="16.5" customHeight="1">
      <c r="A645" s="272"/>
      <c r="B645" s="272"/>
      <c r="C645" s="272"/>
      <c r="D645" s="272"/>
      <c r="E645" s="272"/>
      <c r="F645" s="272"/>
      <c r="G645" s="272"/>
      <c r="H645" s="272"/>
      <c r="I645" s="272"/>
      <c r="J645" s="272"/>
      <c r="K645" s="272"/>
      <c r="L645" s="272"/>
      <c r="M645" s="272"/>
      <c r="N645" s="272"/>
      <c r="O645" s="272"/>
      <c r="P645" s="272"/>
      <c r="Q645" s="295"/>
      <c r="R645" s="272"/>
      <c r="S645" s="272"/>
      <c r="T645" s="272"/>
      <c r="U645" s="272"/>
      <c r="V645" s="272"/>
      <c r="W645" s="272"/>
      <c r="X645" s="272"/>
      <c r="Y645" s="272"/>
      <c r="Z645" s="272"/>
    </row>
    <row r="646" spans="1:26" ht="16.5" customHeight="1">
      <c r="A646" s="272"/>
      <c r="B646" s="272"/>
      <c r="C646" s="272"/>
      <c r="D646" s="272"/>
      <c r="E646" s="272"/>
      <c r="F646" s="272"/>
      <c r="G646" s="272"/>
      <c r="H646" s="272"/>
      <c r="I646" s="272"/>
      <c r="J646" s="272"/>
      <c r="K646" s="272"/>
      <c r="L646" s="272"/>
      <c r="M646" s="272"/>
      <c r="N646" s="272"/>
      <c r="O646" s="272"/>
      <c r="P646" s="272"/>
      <c r="Q646" s="295"/>
      <c r="R646" s="272"/>
      <c r="S646" s="272"/>
      <c r="T646" s="272"/>
      <c r="U646" s="272"/>
      <c r="V646" s="272"/>
      <c r="W646" s="272"/>
      <c r="X646" s="272"/>
      <c r="Y646" s="272"/>
      <c r="Z646" s="272"/>
    </row>
    <row r="647" spans="1:26" ht="16.5" customHeight="1">
      <c r="A647" s="272"/>
      <c r="B647" s="272"/>
      <c r="C647" s="272"/>
      <c r="D647" s="272"/>
      <c r="E647" s="272"/>
      <c r="F647" s="272"/>
      <c r="G647" s="272"/>
      <c r="H647" s="272"/>
      <c r="I647" s="272"/>
      <c r="J647" s="272"/>
      <c r="K647" s="272"/>
      <c r="L647" s="272"/>
      <c r="M647" s="272"/>
      <c r="N647" s="272"/>
      <c r="O647" s="272"/>
      <c r="P647" s="272"/>
      <c r="Q647" s="295"/>
      <c r="R647" s="272"/>
      <c r="S647" s="272"/>
      <c r="T647" s="272"/>
      <c r="U647" s="272"/>
      <c r="V647" s="272"/>
      <c r="W647" s="272"/>
      <c r="X647" s="272"/>
      <c r="Y647" s="272"/>
      <c r="Z647" s="272"/>
    </row>
    <row r="648" spans="1:26" ht="16.5" customHeight="1">
      <c r="A648" s="272"/>
      <c r="B648" s="272"/>
      <c r="C648" s="272"/>
      <c r="D648" s="272"/>
      <c r="E648" s="272"/>
      <c r="F648" s="272"/>
      <c r="G648" s="272"/>
      <c r="H648" s="272"/>
      <c r="I648" s="272"/>
      <c r="J648" s="272"/>
      <c r="K648" s="272"/>
      <c r="L648" s="272"/>
      <c r="M648" s="272"/>
      <c r="N648" s="272"/>
      <c r="O648" s="272"/>
      <c r="P648" s="272"/>
      <c r="Q648" s="295"/>
      <c r="R648" s="272"/>
      <c r="S648" s="272"/>
      <c r="T648" s="272"/>
      <c r="U648" s="272"/>
      <c r="V648" s="272"/>
      <c r="W648" s="272"/>
      <c r="X648" s="272"/>
      <c r="Y648" s="272"/>
      <c r="Z648" s="272"/>
    </row>
    <row r="649" spans="1:26" ht="16.5" customHeight="1">
      <c r="A649" s="272"/>
      <c r="B649" s="272"/>
      <c r="C649" s="272"/>
      <c r="D649" s="272"/>
      <c r="E649" s="272"/>
      <c r="F649" s="272"/>
      <c r="G649" s="272"/>
      <c r="H649" s="272"/>
      <c r="I649" s="272"/>
      <c r="J649" s="272"/>
      <c r="K649" s="272"/>
      <c r="L649" s="272"/>
      <c r="M649" s="272"/>
      <c r="N649" s="272"/>
      <c r="O649" s="272"/>
      <c r="P649" s="272"/>
      <c r="Q649" s="295"/>
      <c r="R649" s="272"/>
      <c r="S649" s="272"/>
      <c r="T649" s="272"/>
      <c r="U649" s="272"/>
      <c r="V649" s="272"/>
      <c r="W649" s="272"/>
      <c r="X649" s="272"/>
      <c r="Y649" s="272"/>
      <c r="Z649" s="272"/>
    </row>
    <row r="650" spans="1:26" ht="16.5" customHeight="1">
      <c r="A650" s="272"/>
      <c r="B650" s="272"/>
      <c r="C650" s="272"/>
      <c r="D650" s="272"/>
      <c r="E650" s="272"/>
      <c r="F650" s="272"/>
      <c r="G650" s="272"/>
      <c r="H650" s="272"/>
      <c r="I650" s="272"/>
      <c r="J650" s="272"/>
      <c r="K650" s="272"/>
      <c r="L650" s="272"/>
      <c r="M650" s="272"/>
      <c r="N650" s="272"/>
      <c r="O650" s="272"/>
      <c r="P650" s="272"/>
      <c r="Q650" s="295"/>
      <c r="R650" s="272"/>
      <c r="S650" s="272"/>
      <c r="T650" s="272"/>
      <c r="U650" s="272"/>
      <c r="V650" s="272"/>
      <c r="W650" s="272"/>
      <c r="X650" s="272"/>
      <c r="Y650" s="272"/>
      <c r="Z650" s="272"/>
    </row>
    <row r="651" spans="1:26" ht="16.5" customHeight="1">
      <c r="A651" s="272"/>
      <c r="B651" s="272"/>
      <c r="C651" s="272"/>
      <c r="D651" s="272"/>
      <c r="E651" s="272"/>
      <c r="F651" s="272"/>
      <c r="G651" s="272"/>
      <c r="H651" s="272"/>
      <c r="I651" s="272"/>
      <c r="J651" s="272"/>
      <c r="K651" s="272"/>
      <c r="L651" s="272"/>
      <c r="M651" s="272"/>
      <c r="N651" s="272"/>
      <c r="O651" s="272"/>
      <c r="P651" s="272"/>
      <c r="Q651" s="295"/>
      <c r="R651" s="272"/>
      <c r="S651" s="272"/>
      <c r="T651" s="272"/>
      <c r="U651" s="272"/>
      <c r="V651" s="272"/>
      <c r="W651" s="272"/>
      <c r="X651" s="272"/>
      <c r="Y651" s="272"/>
      <c r="Z651" s="272"/>
    </row>
    <row r="652" spans="1:26" ht="16.5" customHeight="1">
      <c r="A652" s="272"/>
      <c r="B652" s="272"/>
      <c r="C652" s="272"/>
      <c r="D652" s="272"/>
      <c r="E652" s="272"/>
      <c r="F652" s="272"/>
      <c r="G652" s="272"/>
      <c r="H652" s="272"/>
      <c r="I652" s="272"/>
      <c r="J652" s="272"/>
      <c r="K652" s="272"/>
      <c r="L652" s="272"/>
      <c r="M652" s="272"/>
      <c r="N652" s="272"/>
      <c r="O652" s="272"/>
      <c r="P652" s="272"/>
      <c r="Q652" s="295"/>
      <c r="R652" s="272"/>
      <c r="S652" s="272"/>
      <c r="T652" s="272"/>
      <c r="U652" s="272"/>
      <c r="V652" s="272"/>
      <c r="W652" s="272"/>
      <c r="X652" s="272"/>
      <c r="Y652" s="272"/>
      <c r="Z652" s="272"/>
    </row>
    <row r="653" spans="1:26" ht="16.5" customHeight="1">
      <c r="A653" s="272"/>
      <c r="B653" s="272"/>
      <c r="C653" s="272"/>
      <c r="D653" s="272"/>
      <c r="E653" s="272"/>
      <c r="F653" s="272"/>
      <c r="G653" s="272"/>
      <c r="H653" s="272"/>
      <c r="I653" s="272"/>
      <c r="J653" s="272"/>
      <c r="K653" s="272"/>
      <c r="L653" s="272"/>
      <c r="M653" s="272"/>
      <c r="N653" s="272"/>
      <c r="O653" s="272"/>
      <c r="P653" s="272"/>
      <c r="Q653" s="295"/>
      <c r="R653" s="272"/>
      <c r="S653" s="272"/>
      <c r="T653" s="272"/>
      <c r="U653" s="272"/>
      <c r="V653" s="272"/>
      <c r="W653" s="272"/>
      <c r="X653" s="272"/>
      <c r="Y653" s="272"/>
      <c r="Z653" s="272"/>
    </row>
    <row r="654" spans="1:26" ht="16.5" customHeight="1">
      <c r="A654" s="272"/>
      <c r="B654" s="272"/>
      <c r="C654" s="272"/>
      <c r="D654" s="272"/>
      <c r="E654" s="272"/>
      <c r="F654" s="272"/>
      <c r="G654" s="272"/>
      <c r="H654" s="272"/>
      <c r="I654" s="272"/>
      <c r="J654" s="272"/>
      <c r="K654" s="272"/>
      <c r="L654" s="272"/>
      <c r="M654" s="272"/>
      <c r="N654" s="272"/>
      <c r="O654" s="272"/>
      <c r="P654" s="272"/>
      <c r="Q654" s="295"/>
      <c r="R654" s="272"/>
      <c r="S654" s="272"/>
      <c r="T654" s="272"/>
      <c r="U654" s="272"/>
      <c r="V654" s="272"/>
      <c r="W654" s="272"/>
      <c r="X654" s="272"/>
      <c r="Y654" s="272"/>
      <c r="Z654" s="272"/>
    </row>
    <row r="655" spans="1:26" ht="16.5" customHeight="1">
      <c r="A655" s="272"/>
      <c r="B655" s="272"/>
      <c r="C655" s="272"/>
      <c r="D655" s="272"/>
      <c r="E655" s="272"/>
      <c r="F655" s="272"/>
      <c r="G655" s="272"/>
      <c r="H655" s="272"/>
      <c r="I655" s="272"/>
      <c r="J655" s="272"/>
      <c r="K655" s="272"/>
      <c r="L655" s="272"/>
      <c r="M655" s="272"/>
      <c r="N655" s="272"/>
      <c r="O655" s="272"/>
      <c r="P655" s="272"/>
      <c r="Q655" s="295"/>
      <c r="R655" s="272"/>
      <c r="S655" s="272"/>
      <c r="T655" s="272"/>
      <c r="U655" s="272"/>
      <c r="V655" s="272"/>
      <c r="W655" s="272"/>
      <c r="X655" s="272"/>
      <c r="Y655" s="272"/>
      <c r="Z655" s="272"/>
    </row>
    <row r="656" spans="1:26" ht="16.5" customHeight="1">
      <c r="A656" s="272"/>
      <c r="B656" s="272"/>
      <c r="C656" s="272"/>
      <c r="D656" s="272"/>
      <c r="E656" s="272"/>
      <c r="F656" s="272"/>
      <c r="G656" s="272"/>
      <c r="H656" s="272"/>
      <c r="I656" s="272"/>
      <c r="J656" s="272"/>
      <c r="K656" s="272"/>
      <c r="L656" s="272"/>
      <c r="M656" s="272"/>
      <c r="N656" s="272"/>
      <c r="O656" s="272"/>
      <c r="P656" s="272"/>
      <c r="Q656" s="295"/>
      <c r="R656" s="272"/>
      <c r="S656" s="272"/>
      <c r="T656" s="272"/>
      <c r="U656" s="272"/>
      <c r="V656" s="272"/>
      <c r="W656" s="272"/>
      <c r="X656" s="272"/>
      <c r="Y656" s="272"/>
      <c r="Z656" s="272"/>
    </row>
    <row r="657" spans="1:26" ht="16.5" customHeight="1">
      <c r="A657" s="272"/>
      <c r="B657" s="272"/>
      <c r="C657" s="272"/>
      <c r="D657" s="272"/>
      <c r="E657" s="272"/>
      <c r="F657" s="272"/>
      <c r="G657" s="272"/>
      <c r="H657" s="272"/>
      <c r="I657" s="272"/>
      <c r="J657" s="272"/>
      <c r="K657" s="272"/>
      <c r="L657" s="272"/>
      <c r="M657" s="272"/>
      <c r="N657" s="272"/>
      <c r="O657" s="272"/>
      <c r="P657" s="272"/>
      <c r="Q657" s="295"/>
      <c r="R657" s="272"/>
      <c r="S657" s="272"/>
      <c r="T657" s="272"/>
      <c r="U657" s="272"/>
      <c r="V657" s="272"/>
      <c r="W657" s="272"/>
      <c r="X657" s="272"/>
      <c r="Y657" s="272"/>
      <c r="Z657" s="272"/>
    </row>
    <row r="658" spans="1:26" ht="16.5" customHeight="1">
      <c r="A658" s="272"/>
      <c r="B658" s="272"/>
      <c r="C658" s="272"/>
      <c r="D658" s="272"/>
      <c r="E658" s="272"/>
      <c r="F658" s="272"/>
      <c r="G658" s="272"/>
      <c r="H658" s="272"/>
      <c r="I658" s="272"/>
      <c r="J658" s="272"/>
      <c r="K658" s="272"/>
      <c r="L658" s="272"/>
      <c r="M658" s="272"/>
      <c r="N658" s="272"/>
      <c r="O658" s="272"/>
      <c r="P658" s="272"/>
      <c r="Q658" s="295"/>
      <c r="R658" s="272"/>
      <c r="S658" s="272"/>
      <c r="T658" s="272"/>
      <c r="U658" s="272"/>
      <c r="V658" s="272"/>
      <c r="W658" s="272"/>
      <c r="X658" s="272"/>
      <c r="Y658" s="272"/>
      <c r="Z658" s="272"/>
    </row>
    <row r="659" spans="1:26" ht="16.5" customHeight="1">
      <c r="A659" s="272"/>
      <c r="B659" s="272"/>
      <c r="C659" s="272"/>
      <c r="D659" s="272"/>
      <c r="E659" s="272"/>
      <c r="F659" s="272"/>
      <c r="G659" s="272"/>
      <c r="H659" s="272"/>
      <c r="I659" s="272"/>
      <c r="J659" s="272"/>
      <c r="K659" s="272"/>
      <c r="L659" s="272"/>
      <c r="M659" s="272"/>
      <c r="N659" s="272"/>
      <c r="O659" s="272"/>
      <c r="P659" s="272"/>
      <c r="Q659" s="295"/>
      <c r="R659" s="272"/>
      <c r="S659" s="272"/>
      <c r="T659" s="272"/>
      <c r="U659" s="272"/>
      <c r="V659" s="272"/>
      <c r="W659" s="272"/>
      <c r="X659" s="272"/>
      <c r="Y659" s="272"/>
      <c r="Z659" s="272"/>
    </row>
    <row r="660" spans="1:26" ht="16.5" customHeight="1">
      <c r="A660" s="272"/>
      <c r="B660" s="272"/>
      <c r="C660" s="272"/>
      <c r="D660" s="272"/>
      <c r="E660" s="272"/>
      <c r="F660" s="272"/>
      <c r="G660" s="272"/>
      <c r="H660" s="272"/>
      <c r="I660" s="272"/>
      <c r="J660" s="272"/>
      <c r="K660" s="272"/>
      <c r="L660" s="272"/>
      <c r="M660" s="272"/>
      <c r="N660" s="272"/>
      <c r="O660" s="272"/>
      <c r="P660" s="272"/>
      <c r="Q660" s="295"/>
      <c r="R660" s="272"/>
      <c r="S660" s="272"/>
      <c r="T660" s="272"/>
      <c r="U660" s="272"/>
      <c r="V660" s="272"/>
      <c r="W660" s="272"/>
      <c r="X660" s="272"/>
      <c r="Y660" s="272"/>
      <c r="Z660" s="272"/>
    </row>
    <row r="661" spans="1:26" ht="16.5" customHeight="1">
      <c r="A661" s="272"/>
      <c r="B661" s="272"/>
      <c r="C661" s="272"/>
      <c r="D661" s="272"/>
      <c r="E661" s="272"/>
      <c r="F661" s="272"/>
      <c r="G661" s="272"/>
      <c r="H661" s="272"/>
      <c r="I661" s="272"/>
      <c r="J661" s="272"/>
      <c r="K661" s="272"/>
      <c r="L661" s="272"/>
      <c r="M661" s="272"/>
      <c r="N661" s="272"/>
      <c r="O661" s="272"/>
      <c r="P661" s="272"/>
      <c r="Q661" s="295"/>
      <c r="R661" s="272"/>
      <c r="S661" s="272"/>
      <c r="T661" s="272"/>
      <c r="U661" s="272"/>
      <c r="V661" s="272"/>
      <c r="W661" s="272"/>
      <c r="X661" s="272"/>
      <c r="Y661" s="272"/>
      <c r="Z661" s="272"/>
    </row>
    <row r="662" spans="1:26" ht="16.5" customHeight="1">
      <c r="A662" s="272"/>
      <c r="B662" s="272"/>
      <c r="C662" s="272"/>
      <c r="D662" s="272"/>
      <c r="E662" s="272"/>
      <c r="F662" s="272"/>
      <c r="G662" s="272"/>
      <c r="H662" s="272"/>
      <c r="I662" s="272"/>
      <c r="J662" s="272"/>
      <c r="K662" s="272"/>
      <c r="L662" s="272"/>
      <c r="M662" s="272"/>
      <c r="N662" s="272"/>
      <c r="O662" s="272"/>
      <c r="P662" s="272"/>
      <c r="Q662" s="295"/>
      <c r="R662" s="272"/>
      <c r="S662" s="272"/>
      <c r="T662" s="272"/>
      <c r="U662" s="272"/>
      <c r="V662" s="272"/>
      <c r="W662" s="272"/>
      <c r="X662" s="272"/>
      <c r="Y662" s="272"/>
      <c r="Z662" s="272"/>
    </row>
    <row r="663" spans="1:26" ht="16.5" customHeight="1">
      <c r="A663" s="272"/>
      <c r="B663" s="272"/>
      <c r="C663" s="272"/>
      <c r="D663" s="272"/>
      <c r="E663" s="272"/>
      <c r="F663" s="272"/>
      <c r="G663" s="272"/>
      <c r="H663" s="272"/>
      <c r="I663" s="272"/>
      <c r="J663" s="272"/>
      <c r="K663" s="272"/>
      <c r="L663" s="272"/>
      <c r="M663" s="272"/>
      <c r="N663" s="272"/>
      <c r="O663" s="272"/>
      <c r="P663" s="272"/>
      <c r="Q663" s="295"/>
      <c r="R663" s="272"/>
      <c r="S663" s="272"/>
      <c r="T663" s="272"/>
      <c r="U663" s="272"/>
      <c r="V663" s="272"/>
      <c r="W663" s="272"/>
      <c r="X663" s="272"/>
      <c r="Y663" s="272"/>
      <c r="Z663" s="272"/>
    </row>
    <row r="664" spans="1:26" ht="16.5" customHeight="1">
      <c r="A664" s="272"/>
      <c r="B664" s="272"/>
      <c r="C664" s="272"/>
      <c r="D664" s="272"/>
      <c r="E664" s="272"/>
      <c r="F664" s="272"/>
      <c r="G664" s="272"/>
      <c r="H664" s="272"/>
      <c r="I664" s="272"/>
      <c r="J664" s="272"/>
      <c r="K664" s="272"/>
      <c r="L664" s="272"/>
      <c r="M664" s="272"/>
      <c r="N664" s="272"/>
      <c r="O664" s="272"/>
      <c r="P664" s="272"/>
      <c r="Q664" s="295"/>
      <c r="R664" s="272"/>
      <c r="S664" s="272"/>
      <c r="T664" s="272"/>
      <c r="U664" s="272"/>
      <c r="V664" s="272"/>
      <c r="W664" s="272"/>
      <c r="X664" s="272"/>
      <c r="Y664" s="272"/>
      <c r="Z664" s="272"/>
    </row>
    <row r="665" spans="1:26" ht="16.5" customHeight="1">
      <c r="A665" s="272"/>
      <c r="B665" s="272"/>
      <c r="C665" s="272"/>
      <c r="D665" s="272"/>
      <c r="E665" s="272"/>
      <c r="F665" s="272"/>
      <c r="G665" s="272"/>
      <c r="H665" s="272"/>
      <c r="I665" s="272"/>
      <c r="J665" s="272"/>
      <c r="K665" s="272"/>
      <c r="L665" s="272"/>
      <c r="M665" s="272"/>
      <c r="N665" s="272"/>
      <c r="O665" s="272"/>
      <c r="P665" s="272"/>
      <c r="Q665" s="295"/>
      <c r="R665" s="272"/>
      <c r="S665" s="272"/>
      <c r="T665" s="272"/>
      <c r="U665" s="272"/>
      <c r="V665" s="272"/>
      <c r="W665" s="272"/>
      <c r="X665" s="272"/>
      <c r="Y665" s="272"/>
      <c r="Z665" s="272"/>
    </row>
    <row r="666" spans="1:26" ht="16.5" customHeight="1">
      <c r="A666" s="272"/>
      <c r="B666" s="272"/>
      <c r="C666" s="272"/>
      <c r="D666" s="272"/>
      <c r="E666" s="272"/>
      <c r="F666" s="272"/>
      <c r="G666" s="272"/>
      <c r="H666" s="272"/>
      <c r="I666" s="272"/>
      <c r="J666" s="272"/>
      <c r="K666" s="272"/>
      <c r="L666" s="272"/>
      <c r="M666" s="272"/>
      <c r="N666" s="272"/>
      <c r="O666" s="272"/>
      <c r="P666" s="272"/>
      <c r="Q666" s="295"/>
      <c r="R666" s="272"/>
      <c r="S666" s="272"/>
      <c r="T666" s="272"/>
      <c r="U666" s="272"/>
      <c r="V666" s="272"/>
      <c r="W666" s="272"/>
      <c r="X666" s="272"/>
      <c r="Y666" s="272"/>
      <c r="Z666" s="272"/>
    </row>
    <row r="667" spans="1:26" ht="16.5" customHeight="1">
      <c r="A667" s="272"/>
      <c r="B667" s="272"/>
      <c r="C667" s="272"/>
      <c r="D667" s="272"/>
      <c r="E667" s="272"/>
      <c r="F667" s="272"/>
      <c r="G667" s="272"/>
      <c r="H667" s="272"/>
      <c r="I667" s="272"/>
      <c r="J667" s="272"/>
      <c r="K667" s="272"/>
      <c r="L667" s="272"/>
      <c r="M667" s="272"/>
      <c r="N667" s="272"/>
      <c r="O667" s="272"/>
      <c r="P667" s="272"/>
      <c r="Q667" s="295"/>
      <c r="R667" s="272"/>
      <c r="S667" s="272"/>
      <c r="T667" s="272"/>
      <c r="U667" s="272"/>
      <c r="V667" s="272"/>
      <c r="W667" s="272"/>
      <c r="X667" s="272"/>
      <c r="Y667" s="272"/>
      <c r="Z667" s="272"/>
    </row>
    <row r="668" spans="1:26" ht="16.5" customHeight="1">
      <c r="A668" s="272"/>
      <c r="B668" s="272"/>
      <c r="C668" s="272"/>
      <c r="D668" s="272"/>
      <c r="E668" s="272"/>
      <c r="F668" s="272"/>
      <c r="G668" s="272"/>
      <c r="H668" s="272"/>
      <c r="I668" s="272"/>
      <c r="J668" s="272"/>
      <c r="K668" s="272"/>
      <c r="L668" s="272"/>
      <c r="M668" s="272"/>
      <c r="N668" s="272"/>
      <c r="O668" s="272"/>
      <c r="P668" s="272"/>
      <c r="Q668" s="295"/>
      <c r="R668" s="272"/>
      <c r="S668" s="272"/>
      <c r="T668" s="272"/>
      <c r="U668" s="272"/>
      <c r="V668" s="272"/>
      <c r="W668" s="272"/>
      <c r="X668" s="272"/>
      <c r="Y668" s="272"/>
      <c r="Z668" s="272"/>
    </row>
    <row r="669" spans="1:26" ht="16.5" customHeight="1">
      <c r="A669" s="272"/>
      <c r="B669" s="272"/>
      <c r="C669" s="272"/>
      <c r="D669" s="272"/>
      <c r="E669" s="272"/>
      <c r="F669" s="272"/>
      <c r="G669" s="272"/>
      <c r="H669" s="272"/>
      <c r="I669" s="272"/>
      <c r="J669" s="272"/>
      <c r="K669" s="272"/>
      <c r="L669" s="272"/>
      <c r="M669" s="272"/>
      <c r="N669" s="272"/>
      <c r="O669" s="272"/>
      <c r="P669" s="272"/>
      <c r="Q669" s="295"/>
      <c r="R669" s="272"/>
      <c r="S669" s="272"/>
      <c r="T669" s="272"/>
      <c r="U669" s="272"/>
      <c r="V669" s="272"/>
      <c r="W669" s="272"/>
      <c r="X669" s="272"/>
      <c r="Y669" s="272"/>
      <c r="Z669" s="272"/>
    </row>
    <row r="670" spans="1:26" ht="16.5" customHeight="1">
      <c r="A670" s="272"/>
      <c r="B670" s="272"/>
      <c r="C670" s="272"/>
      <c r="D670" s="272"/>
      <c r="E670" s="272"/>
      <c r="F670" s="272"/>
      <c r="G670" s="272"/>
      <c r="H670" s="272"/>
      <c r="I670" s="272"/>
      <c r="J670" s="272"/>
      <c r="K670" s="272"/>
      <c r="L670" s="272"/>
      <c r="M670" s="272"/>
      <c r="N670" s="272"/>
      <c r="O670" s="272"/>
      <c r="P670" s="272"/>
      <c r="Q670" s="295"/>
      <c r="R670" s="272"/>
      <c r="S670" s="272"/>
      <c r="T670" s="272"/>
      <c r="U670" s="272"/>
      <c r="V670" s="272"/>
      <c r="W670" s="272"/>
      <c r="X670" s="272"/>
      <c r="Y670" s="272"/>
      <c r="Z670" s="272"/>
    </row>
    <row r="671" spans="1:26" ht="16.5" customHeight="1">
      <c r="A671" s="272"/>
      <c r="B671" s="272"/>
      <c r="C671" s="272"/>
      <c r="D671" s="272"/>
      <c r="E671" s="272"/>
      <c r="F671" s="272"/>
      <c r="G671" s="272"/>
      <c r="H671" s="272"/>
      <c r="I671" s="272"/>
      <c r="J671" s="272"/>
      <c r="K671" s="272"/>
      <c r="L671" s="272"/>
      <c r="M671" s="272"/>
      <c r="N671" s="272"/>
      <c r="O671" s="272"/>
      <c r="P671" s="272"/>
      <c r="Q671" s="295"/>
      <c r="R671" s="272"/>
      <c r="S671" s="272"/>
      <c r="T671" s="272"/>
      <c r="U671" s="272"/>
      <c r="V671" s="272"/>
      <c r="W671" s="272"/>
      <c r="X671" s="272"/>
      <c r="Y671" s="272"/>
      <c r="Z671" s="272"/>
    </row>
    <row r="672" spans="1:26" ht="16.5" customHeight="1">
      <c r="A672" s="272"/>
      <c r="B672" s="272"/>
      <c r="C672" s="272"/>
      <c r="D672" s="272"/>
      <c r="E672" s="272"/>
      <c r="F672" s="272"/>
      <c r="G672" s="272"/>
      <c r="H672" s="272"/>
      <c r="I672" s="272"/>
      <c r="J672" s="272"/>
      <c r="K672" s="272"/>
      <c r="L672" s="272"/>
      <c r="M672" s="272"/>
      <c r="N672" s="272"/>
      <c r="O672" s="272"/>
      <c r="P672" s="272"/>
      <c r="Q672" s="295"/>
      <c r="R672" s="272"/>
      <c r="S672" s="272"/>
      <c r="T672" s="272"/>
      <c r="U672" s="272"/>
      <c r="V672" s="272"/>
      <c r="W672" s="272"/>
      <c r="X672" s="272"/>
      <c r="Y672" s="272"/>
      <c r="Z672" s="272"/>
    </row>
    <row r="673" spans="1:26" ht="16.5" customHeight="1">
      <c r="A673" s="272"/>
      <c r="B673" s="272"/>
      <c r="C673" s="272"/>
      <c r="D673" s="272"/>
      <c r="E673" s="272"/>
      <c r="F673" s="272"/>
      <c r="G673" s="272"/>
      <c r="H673" s="272"/>
      <c r="I673" s="272"/>
      <c r="J673" s="272"/>
      <c r="K673" s="272"/>
      <c r="L673" s="272"/>
      <c r="M673" s="272"/>
      <c r="N673" s="272"/>
      <c r="O673" s="272"/>
      <c r="P673" s="272"/>
      <c r="Q673" s="295"/>
      <c r="R673" s="272"/>
      <c r="S673" s="272"/>
      <c r="T673" s="272"/>
      <c r="U673" s="272"/>
      <c r="V673" s="272"/>
      <c r="W673" s="272"/>
      <c r="X673" s="272"/>
      <c r="Y673" s="272"/>
      <c r="Z673" s="272"/>
    </row>
    <row r="674" spans="1:26" ht="16.5" customHeight="1">
      <c r="A674" s="272"/>
      <c r="B674" s="272"/>
      <c r="C674" s="272"/>
      <c r="D674" s="272"/>
      <c r="E674" s="272"/>
      <c r="F674" s="272"/>
      <c r="G674" s="272"/>
      <c r="H674" s="272"/>
      <c r="I674" s="272"/>
      <c r="J674" s="272"/>
      <c r="K674" s="272"/>
      <c r="L674" s="272"/>
      <c r="M674" s="272"/>
      <c r="N674" s="272"/>
      <c r="O674" s="272"/>
      <c r="P674" s="272"/>
      <c r="Q674" s="295"/>
      <c r="R674" s="272"/>
      <c r="S674" s="272"/>
      <c r="T674" s="272"/>
      <c r="U674" s="272"/>
      <c r="V674" s="272"/>
      <c r="W674" s="272"/>
      <c r="X674" s="272"/>
      <c r="Y674" s="272"/>
      <c r="Z674" s="272"/>
    </row>
    <row r="675" spans="1:26" ht="16.5" customHeight="1">
      <c r="A675" s="272"/>
      <c r="B675" s="272"/>
      <c r="C675" s="272"/>
      <c r="D675" s="272"/>
      <c r="E675" s="272"/>
      <c r="F675" s="272"/>
      <c r="G675" s="272"/>
      <c r="H675" s="272"/>
      <c r="I675" s="272"/>
      <c r="J675" s="272"/>
      <c r="K675" s="272"/>
      <c r="L675" s="272"/>
      <c r="M675" s="272"/>
      <c r="N675" s="272"/>
      <c r="O675" s="272"/>
      <c r="P675" s="272"/>
      <c r="Q675" s="295"/>
      <c r="R675" s="272"/>
      <c r="S675" s="272"/>
      <c r="T675" s="272"/>
      <c r="U675" s="272"/>
      <c r="V675" s="272"/>
      <c r="W675" s="272"/>
      <c r="X675" s="272"/>
      <c r="Y675" s="272"/>
      <c r="Z675" s="272"/>
    </row>
    <row r="676" spans="1:26" ht="16.5" customHeight="1">
      <c r="A676" s="272"/>
      <c r="B676" s="272"/>
      <c r="C676" s="272"/>
      <c r="D676" s="272"/>
      <c r="E676" s="272"/>
      <c r="F676" s="272"/>
      <c r="G676" s="272"/>
      <c r="H676" s="272"/>
      <c r="I676" s="272"/>
      <c r="J676" s="272"/>
      <c r="K676" s="272"/>
      <c r="L676" s="272"/>
      <c r="M676" s="272"/>
      <c r="N676" s="272"/>
      <c r="O676" s="272"/>
      <c r="P676" s="272"/>
      <c r="Q676" s="295"/>
      <c r="R676" s="272"/>
      <c r="S676" s="272"/>
      <c r="T676" s="272"/>
      <c r="U676" s="272"/>
      <c r="V676" s="272"/>
      <c r="W676" s="272"/>
      <c r="X676" s="272"/>
      <c r="Y676" s="272"/>
      <c r="Z676" s="272"/>
    </row>
    <row r="677" spans="1:26" ht="16.5" customHeight="1">
      <c r="A677" s="272"/>
      <c r="B677" s="272"/>
      <c r="C677" s="272"/>
      <c r="D677" s="272"/>
      <c r="E677" s="272"/>
      <c r="F677" s="272"/>
      <c r="G677" s="272"/>
      <c r="H677" s="272"/>
      <c r="I677" s="272"/>
      <c r="J677" s="272"/>
      <c r="K677" s="272"/>
      <c r="L677" s="272"/>
      <c r="M677" s="272"/>
      <c r="N677" s="272"/>
      <c r="O677" s="272"/>
      <c r="P677" s="272"/>
      <c r="Q677" s="295"/>
      <c r="R677" s="272"/>
      <c r="S677" s="272"/>
      <c r="T677" s="272"/>
      <c r="U677" s="272"/>
      <c r="V677" s="272"/>
      <c r="W677" s="272"/>
      <c r="X677" s="272"/>
      <c r="Y677" s="272"/>
      <c r="Z677" s="272"/>
    </row>
    <row r="678" spans="1:26" ht="16.5" customHeight="1">
      <c r="A678" s="272"/>
      <c r="B678" s="272"/>
      <c r="C678" s="272"/>
      <c r="D678" s="272"/>
      <c r="E678" s="272"/>
      <c r="F678" s="272"/>
      <c r="G678" s="272"/>
      <c r="H678" s="272"/>
      <c r="I678" s="272"/>
      <c r="J678" s="272"/>
      <c r="K678" s="272"/>
      <c r="L678" s="272"/>
      <c r="M678" s="272"/>
      <c r="N678" s="272"/>
      <c r="O678" s="272"/>
      <c r="P678" s="272"/>
      <c r="Q678" s="295"/>
      <c r="R678" s="272"/>
      <c r="S678" s="272"/>
      <c r="T678" s="272"/>
      <c r="U678" s="272"/>
      <c r="V678" s="272"/>
      <c r="W678" s="272"/>
      <c r="X678" s="272"/>
      <c r="Y678" s="272"/>
      <c r="Z678" s="272"/>
    </row>
    <row r="679" spans="1:26" ht="16.5" customHeight="1">
      <c r="A679" s="272"/>
      <c r="B679" s="272"/>
      <c r="C679" s="272"/>
      <c r="D679" s="272"/>
      <c r="E679" s="272"/>
      <c r="F679" s="272"/>
      <c r="G679" s="272"/>
      <c r="H679" s="272"/>
      <c r="I679" s="272"/>
      <c r="J679" s="272"/>
      <c r="K679" s="272"/>
      <c r="L679" s="272"/>
      <c r="M679" s="272"/>
      <c r="N679" s="272"/>
      <c r="O679" s="272"/>
      <c r="P679" s="272"/>
      <c r="Q679" s="295"/>
      <c r="R679" s="272"/>
      <c r="S679" s="272"/>
      <c r="T679" s="272"/>
      <c r="U679" s="272"/>
      <c r="V679" s="272"/>
      <c r="W679" s="272"/>
      <c r="X679" s="272"/>
      <c r="Y679" s="272"/>
      <c r="Z679" s="272"/>
    </row>
    <row r="680" spans="1:26" ht="16.5" customHeight="1">
      <c r="A680" s="272"/>
      <c r="B680" s="272"/>
      <c r="C680" s="272"/>
      <c r="D680" s="272"/>
      <c r="E680" s="272"/>
      <c r="F680" s="272"/>
      <c r="G680" s="272"/>
      <c r="H680" s="272"/>
      <c r="I680" s="272"/>
      <c r="J680" s="272"/>
      <c r="K680" s="272"/>
      <c r="L680" s="272"/>
      <c r="M680" s="272"/>
      <c r="N680" s="272"/>
      <c r="O680" s="272"/>
      <c r="P680" s="272"/>
      <c r="Q680" s="295"/>
      <c r="R680" s="272"/>
      <c r="S680" s="272"/>
      <c r="T680" s="272"/>
      <c r="U680" s="272"/>
      <c r="V680" s="272"/>
      <c r="W680" s="272"/>
      <c r="X680" s="272"/>
      <c r="Y680" s="272"/>
      <c r="Z680" s="272"/>
    </row>
    <row r="681" spans="1:26" ht="16.5" customHeight="1">
      <c r="A681" s="272"/>
      <c r="B681" s="272"/>
      <c r="C681" s="272"/>
      <c r="D681" s="272"/>
      <c r="E681" s="272"/>
      <c r="F681" s="272"/>
      <c r="G681" s="272"/>
      <c r="H681" s="272"/>
      <c r="I681" s="272"/>
      <c r="J681" s="272"/>
      <c r="K681" s="272"/>
      <c r="L681" s="272"/>
      <c r="M681" s="272"/>
      <c r="N681" s="272"/>
      <c r="O681" s="272"/>
      <c r="P681" s="272"/>
      <c r="Q681" s="295"/>
      <c r="R681" s="272"/>
      <c r="S681" s="272"/>
      <c r="T681" s="272"/>
      <c r="U681" s="272"/>
      <c r="V681" s="272"/>
      <c r="W681" s="272"/>
      <c r="X681" s="272"/>
      <c r="Y681" s="272"/>
      <c r="Z681" s="272"/>
    </row>
    <row r="682" spans="1:26" ht="16.5" customHeight="1">
      <c r="A682" s="272"/>
      <c r="B682" s="272"/>
      <c r="C682" s="272"/>
      <c r="D682" s="272"/>
      <c r="E682" s="272"/>
      <c r="F682" s="272"/>
      <c r="G682" s="272"/>
      <c r="H682" s="272"/>
      <c r="I682" s="272"/>
      <c r="J682" s="272"/>
      <c r="K682" s="272"/>
      <c r="L682" s="272"/>
      <c r="M682" s="272"/>
      <c r="N682" s="272"/>
      <c r="O682" s="272"/>
      <c r="P682" s="272"/>
      <c r="Q682" s="295"/>
      <c r="R682" s="272"/>
      <c r="S682" s="272"/>
      <c r="T682" s="272"/>
      <c r="U682" s="272"/>
      <c r="V682" s="272"/>
      <c r="W682" s="272"/>
      <c r="X682" s="272"/>
      <c r="Y682" s="272"/>
      <c r="Z682" s="272"/>
    </row>
    <row r="683" spans="1:26" ht="16.5" customHeight="1">
      <c r="A683" s="272"/>
      <c r="B683" s="272"/>
      <c r="C683" s="272"/>
      <c r="D683" s="272"/>
      <c r="E683" s="272"/>
      <c r="F683" s="272"/>
      <c r="G683" s="272"/>
      <c r="H683" s="272"/>
      <c r="I683" s="272"/>
      <c r="J683" s="272"/>
      <c r="K683" s="272"/>
      <c r="L683" s="272"/>
      <c r="M683" s="272"/>
      <c r="N683" s="272"/>
      <c r="O683" s="272"/>
      <c r="P683" s="272"/>
      <c r="Q683" s="295"/>
      <c r="R683" s="272"/>
      <c r="S683" s="272"/>
      <c r="T683" s="272"/>
      <c r="U683" s="272"/>
      <c r="V683" s="272"/>
      <c r="W683" s="272"/>
      <c r="X683" s="272"/>
      <c r="Y683" s="272"/>
      <c r="Z683" s="272"/>
    </row>
    <row r="684" spans="1:26" ht="16.5" customHeight="1">
      <c r="A684" s="272"/>
      <c r="B684" s="272"/>
      <c r="C684" s="272"/>
      <c r="D684" s="272"/>
      <c r="E684" s="272"/>
      <c r="F684" s="272"/>
      <c r="G684" s="272"/>
      <c r="H684" s="272"/>
      <c r="I684" s="272"/>
      <c r="J684" s="272"/>
      <c r="K684" s="272"/>
      <c r="L684" s="272"/>
      <c r="M684" s="272"/>
      <c r="N684" s="272"/>
      <c r="O684" s="272"/>
      <c r="P684" s="272"/>
      <c r="Q684" s="295"/>
      <c r="R684" s="272"/>
      <c r="S684" s="272"/>
      <c r="T684" s="272"/>
      <c r="U684" s="272"/>
      <c r="V684" s="272"/>
      <c r="W684" s="272"/>
      <c r="X684" s="272"/>
      <c r="Y684" s="272"/>
      <c r="Z684" s="272"/>
    </row>
    <row r="685" spans="1:26" ht="16.5" customHeight="1">
      <c r="A685" s="272"/>
      <c r="B685" s="272"/>
      <c r="C685" s="272"/>
      <c r="D685" s="272"/>
      <c r="E685" s="272"/>
      <c r="F685" s="272"/>
      <c r="G685" s="272"/>
      <c r="H685" s="272"/>
      <c r="I685" s="272"/>
      <c r="J685" s="272"/>
      <c r="K685" s="272"/>
      <c r="L685" s="272"/>
      <c r="M685" s="272"/>
      <c r="N685" s="272"/>
      <c r="O685" s="272"/>
      <c r="P685" s="272"/>
      <c r="Q685" s="295"/>
      <c r="R685" s="272"/>
      <c r="S685" s="272"/>
      <c r="T685" s="272"/>
      <c r="U685" s="272"/>
      <c r="V685" s="272"/>
      <c r="W685" s="272"/>
      <c r="X685" s="272"/>
      <c r="Y685" s="272"/>
      <c r="Z685" s="272"/>
    </row>
    <row r="686" spans="1:26" ht="16.5" customHeight="1">
      <c r="A686" s="272"/>
      <c r="B686" s="272"/>
      <c r="C686" s="272"/>
      <c r="D686" s="272"/>
      <c r="E686" s="272"/>
      <c r="F686" s="272"/>
      <c r="G686" s="272"/>
      <c r="H686" s="272"/>
      <c r="I686" s="272"/>
      <c r="J686" s="272"/>
      <c r="K686" s="272"/>
      <c r="L686" s="272"/>
      <c r="M686" s="272"/>
      <c r="N686" s="272"/>
      <c r="O686" s="272"/>
      <c r="P686" s="272"/>
      <c r="Q686" s="295"/>
      <c r="R686" s="272"/>
      <c r="S686" s="272"/>
      <c r="T686" s="272"/>
      <c r="U686" s="272"/>
      <c r="V686" s="272"/>
      <c r="W686" s="272"/>
      <c r="X686" s="272"/>
      <c r="Y686" s="272"/>
      <c r="Z686" s="272"/>
    </row>
    <row r="687" spans="1:26" ht="16.5" customHeight="1">
      <c r="A687" s="272"/>
      <c r="B687" s="272"/>
      <c r="C687" s="272"/>
      <c r="D687" s="272"/>
      <c r="E687" s="272"/>
      <c r="F687" s="272"/>
      <c r="G687" s="272"/>
      <c r="H687" s="272"/>
      <c r="I687" s="272"/>
      <c r="J687" s="272"/>
      <c r="K687" s="272"/>
      <c r="L687" s="272"/>
      <c r="M687" s="272"/>
      <c r="N687" s="272"/>
      <c r="O687" s="272"/>
      <c r="P687" s="272"/>
      <c r="Q687" s="295"/>
      <c r="R687" s="272"/>
      <c r="S687" s="272"/>
      <c r="T687" s="272"/>
      <c r="U687" s="272"/>
      <c r="V687" s="272"/>
      <c r="W687" s="272"/>
      <c r="X687" s="272"/>
      <c r="Y687" s="272"/>
      <c r="Z687" s="272"/>
    </row>
    <row r="688" spans="1:26" ht="16.5" customHeight="1">
      <c r="A688" s="272"/>
      <c r="B688" s="272"/>
      <c r="C688" s="272"/>
      <c r="D688" s="272"/>
      <c r="E688" s="272"/>
      <c r="F688" s="272"/>
      <c r="G688" s="272"/>
      <c r="H688" s="272"/>
      <c r="I688" s="272"/>
      <c r="J688" s="272"/>
      <c r="K688" s="272"/>
      <c r="L688" s="272"/>
      <c r="M688" s="272"/>
      <c r="N688" s="272"/>
      <c r="O688" s="272"/>
      <c r="P688" s="272"/>
      <c r="Q688" s="295"/>
      <c r="R688" s="272"/>
      <c r="S688" s="272"/>
      <c r="T688" s="272"/>
      <c r="U688" s="272"/>
      <c r="V688" s="272"/>
      <c r="W688" s="272"/>
      <c r="X688" s="272"/>
      <c r="Y688" s="272"/>
      <c r="Z688" s="272"/>
    </row>
    <row r="689" spans="1:26" ht="16.5" customHeight="1">
      <c r="A689" s="272"/>
      <c r="B689" s="272"/>
      <c r="C689" s="272"/>
      <c r="D689" s="272"/>
      <c r="E689" s="272"/>
      <c r="F689" s="272"/>
      <c r="G689" s="272"/>
      <c r="H689" s="272"/>
      <c r="I689" s="272"/>
      <c r="J689" s="272"/>
      <c r="K689" s="272"/>
      <c r="L689" s="272"/>
      <c r="M689" s="272"/>
      <c r="N689" s="272"/>
      <c r="O689" s="272"/>
      <c r="P689" s="272"/>
      <c r="Q689" s="295"/>
      <c r="R689" s="272"/>
      <c r="S689" s="272"/>
      <c r="T689" s="272"/>
      <c r="U689" s="272"/>
      <c r="V689" s="272"/>
      <c r="W689" s="272"/>
      <c r="X689" s="272"/>
      <c r="Y689" s="272"/>
      <c r="Z689" s="272"/>
    </row>
    <row r="690" spans="1:26" ht="16.5" customHeight="1">
      <c r="A690" s="272"/>
      <c r="B690" s="272"/>
      <c r="C690" s="272"/>
      <c r="D690" s="272"/>
      <c r="E690" s="272"/>
      <c r="F690" s="272"/>
      <c r="G690" s="272"/>
      <c r="H690" s="272"/>
      <c r="I690" s="272"/>
      <c r="J690" s="272"/>
      <c r="K690" s="272"/>
      <c r="L690" s="272"/>
      <c r="M690" s="272"/>
      <c r="N690" s="272"/>
      <c r="O690" s="272"/>
      <c r="P690" s="272"/>
      <c r="Q690" s="295"/>
      <c r="R690" s="272"/>
      <c r="S690" s="272"/>
      <c r="T690" s="272"/>
      <c r="U690" s="272"/>
      <c r="V690" s="272"/>
      <c r="W690" s="272"/>
      <c r="X690" s="272"/>
      <c r="Y690" s="272"/>
      <c r="Z690" s="272"/>
    </row>
    <row r="691" spans="1:26" ht="16.5" customHeight="1">
      <c r="A691" s="272"/>
      <c r="B691" s="272"/>
      <c r="C691" s="272"/>
      <c r="D691" s="272"/>
      <c r="E691" s="272"/>
      <c r="F691" s="272"/>
      <c r="G691" s="272"/>
      <c r="H691" s="272"/>
      <c r="I691" s="272"/>
      <c r="J691" s="272"/>
      <c r="K691" s="272"/>
      <c r="L691" s="272"/>
      <c r="M691" s="272"/>
      <c r="N691" s="272"/>
      <c r="O691" s="272"/>
      <c r="P691" s="272"/>
      <c r="Q691" s="295"/>
      <c r="R691" s="272"/>
      <c r="S691" s="272"/>
      <c r="T691" s="272"/>
      <c r="U691" s="272"/>
      <c r="V691" s="272"/>
      <c r="W691" s="272"/>
      <c r="X691" s="272"/>
      <c r="Y691" s="272"/>
      <c r="Z691" s="272"/>
    </row>
    <row r="692" spans="1:26" ht="16.5" customHeight="1">
      <c r="A692" s="272"/>
      <c r="B692" s="272"/>
      <c r="C692" s="272"/>
      <c r="D692" s="272"/>
      <c r="E692" s="272"/>
      <c r="F692" s="272"/>
      <c r="G692" s="272"/>
      <c r="H692" s="272"/>
      <c r="I692" s="272"/>
      <c r="J692" s="272"/>
      <c r="K692" s="272"/>
      <c r="L692" s="272"/>
      <c r="M692" s="272"/>
      <c r="N692" s="272"/>
      <c r="O692" s="272"/>
      <c r="P692" s="272"/>
      <c r="Q692" s="295"/>
      <c r="R692" s="272"/>
      <c r="S692" s="272"/>
      <c r="T692" s="272"/>
      <c r="U692" s="272"/>
      <c r="V692" s="272"/>
      <c r="W692" s="272"/>
      <c r="X692" s="272"/>
      <c r="Y692" s="272"/>
      <c r="Z692" s="272"/>
    </row>
    <row r="693" spans="1:26" ht="16.5" customHeight="1">
      <c r="A693" s="272"/>
      <c r="B693" s="272"/>
      <c r="C693" s="272"/>
      <c r="D693" s="272"/>
      <c r="E693" s="272"/>
      <c r="F693" s="272"/>
      <c r="G693" s="272"/>
      <c r="H693" s="272"/>
      <c r="I693" s="272"/>
      <c r="J693" s="272"/>
      <c r="K693" s="272"/>
      <c r="L693" s="272"/>
      <c r="M693" s="272"/>
      <c r="N693" s="272"/>
      <c r="O693" s="272"/>
      <c r="P693" s="272"/>
      <c r="Q693" s="295"/>
      <c r="R693" s="272"/>
      <c r="S693" s="272"/>
      <c r="T693" s="272"/>
      <c r="U693" s="272"/>
      <c r="V693" s="272"/>
      <c r="W693" s="272"/>
      <c r="X693" s="272"/>
      <c r="Y693" s="272"/>
      <c r="Z693" s="272"/>
    </row>
    <row r="694" spans="1:26" ht="16.5" customHeight="1">
      <c r="A694" s="272"/>
      <c r="B694" s="272"/>
      <c r="C694" s="272"/>
      <c r="D694" s="272"/>
      <c r="E694" s="272"/>
      <c r="F694" s="272"/>
      <c r="G694" s="272"/>
      <c r="H694" s="272"/>
      <c r="I694" s="272"/>
      <c r="J694" s="272"/>
      <c r="K694" s="272"/>
      <c r="L694" s="272"/>
      <c r="M694" s="272"/>
      <c r="N694" s="272"/>
      <c r="O694" s="272"/>
      <c r="P694" s="272"/>
      <c r="Q694" s="295"/>
      <c r="R694" s="272"/>
      <c r="S694" s="272"/>
      <c r="T694" s="272"/>
      <c r="U694" s="272"/>
      <c r="V694" s="272"/>
      <c r="W694" s="272"/>
      <c r="X694" s="272"/>
      <c r="Y694" s="272"/>
      <c r="Z694" s="272"/>
    </row>
    <row r="695" spans="1:26" ht="16.5" customHeight="1">
      <c r="A695" s="272"/>
      <c r="B695" s="272"/>
      <c r="C695" s="272"/>
      <c r="D695" s="272"/>
      <c r="E695" s="272"/>
      <c r="F695" s="272"/>
      <c r="G695" s="272"/>
      <c r="H695" s="272"/>
      <c r="I695" s="272"/>
      <c r="J695" s="272"/>
      <c r="K695" s="272"/>
      <c r="L695" s="272"/>
      <c r="M695" s="272"/>
      <c r="N695" s="272"/>
      <c r="O695" s="272"/>
      <c r="P695" s="272"/>
      <c r="Q695" s="295"/>
      <c r="R695" s="272"/>
      <c r="S695" s="272"/>
      <c r="T695" s="272"/>
      <c r="U695" s="272"/>
      <c r="V695" s="272"/>
      <c r="W695" s="272"/>
      <c r="X695" s="272"/>
      <c r="Y695" s="272"/>
      <c r="Z695" s="272"/>
    </row>
    <row r="696" spans="1:26" ht="16.5" customHeight="1">
      <c r="A696" s="272"/>
      <c r="B696" s="272"/>
      <c r="C696" s="272"/>
      <c r="D696" s="272"/>
      <c r="E696" s="272"/>
      <c r="F696" s="272"/>
      <c r="G696" s="272"/>
      <c r="H696" s="272"/>
      <c r="I696" s="272"/>
      <c r="J696" s="272"/>
      <c r="K696" s="272"/>
      <c r="L696" s="272"/>
      <c r="M696" s="272"/>
      <c r="N696" s="272"/>
      <c r="O696" s="272"/>
      <c r="P696" s="272"/>
      <c r="Q696" s="295"/>
      <c r="R696" s="272"/>
      <c r="S696" s="272"/>
      <c r="T696" s="272"/>
      <c r="U696" s="272"/>
      <c r="V696" s="272"/>
      <c r="W696" s="272"/>
      <c r="X696" s="272"/>
      <c r="Y696" s="272"/>
      <c r="Z696" s="272"/>
    </row>
    <row r="697" spans="1:26" ht="16.5" customHeight="1">
      <c r="A697" s="272"/>
      <c r="B697" s="272"/>
      <c r="C697" s="272"/>
      <c r="D697" s="272"/>
      <c r="E697" s="272"/>
      <c r="F697" s="272"/>
      <c r="G697" s="272"/>
      <c r="H697" s="272"/>
      <c r="I697" s="272"/>
      <c r="J697" s="272"/>
      <c r="K697" s="272"/>
      <c r="L697" s="272"/>
      <c r="M697" s="272"/>
      <c r="N697" s="272"/>
      <c r="O697" s="272"/>
      <c r="P697" s="272"/>
      <c r="Q697" s="295"/>
      <c r="R697" s="272"/>
      <c r="S697" s="272"/>
      <c r="T697" s="272"/>
      <c r="U697" s="272"/>
      <c r="V697" s="272"/>
      <c r="W697" s="272"/>
      <c r="X697" s="272"/>
      <c r="Y697" s="272"/>
      <c r="Z697" s="272"/>
    </row>
    <row r="698" spans="1:26" ht="16.5" customHeight="1">
      <c r="A698" s="272"/>
      <c r="B698" s="272"/>
      <c r="C698" s="272"/>
      <c r="D698" s="272"/>
      <c r="E698" s="272"/>
      <c r="F698" s="272"/>
      <c r="G698" s="272"/>
      <c r="H698" s="272"/>
      <c r="I698" s="272"/>
      <c r="J698" s="272"/>
      <c r="K698" s="272"/>
      <c r="L698" s="272"/>
      <c r="M698" s="272"/>
      <c r="N698" s="272"/>
      <c r="O698" s="272"/>
      <c r="P698" s="272"/>
      <c r="Q698" s="295"/>
      <c r="R698" s="272"/>
      <c r="S698" s="272"/>
      <c r="T698" s="272"/>
      <c r="U698" s="272"/>
      <c r="V698" s="272"/>
      <c r="W698" s="272"/>
      <c r="X698" s="272"/>
      <c r="Y698" s="272"/>
      <c r="Z698" s="272"/>
    </row>
    <row r="699" spans="1:26" ht="16.5" customHeight="1">
      <c r="A699" s="272"/>
      <c r="B699" s="272"/>
      <c r="C699" s="272"/>
      <c r="D699" s="272"/>
      <c r="E699" s="272"/>
      <c r="F699" s="272"/>
      <c r="G699" s="272"/>
      <c r="H699" s="272"/>
      <c r="I699" s="272"/>
      <c r="J699" s="272"/>
      <c r="K699" s="272"/>
      <c r="L699" s="272"/>
      <c r="M699" s="272"/>
      <c r="N699" s="272"/>
      <c r="O699" s="272"/>
      <c r="P699" s="272"/>
      <c r="Q699" s="295"/>
      <c r="R699" s="272"/>
      <c r="S699" s="272"/>
      <c r="T699" s="272"/>
      <c r="U699" s="272"/>
      <c r="V699" s="272"/>
      <c r="W699" s="272"/>
      <c r="X699" s="272"/>
      <c r="Y699" s="272"/>
      <c r="Z699" s="272"/>
    </row>
    <row r="700" spans="1:26" ht="16.5" customHeight="1">
      <c r="A700" s="272"/>
      <c r="B700" s="272"/>
      <c r="C700" s="272"/>
      <c r="D700" s="272"/>
      <c r="E700" s="272"/>
      <c r="F700" s="272"/>
      <c r="G700" s="272"/>
      <c r="H700" s="272"/>
      <c r="I700" s="272"/>
      <c r="J700" s="272"/>
      <c r="K700" s="272"/>
      <c r="L700" s="272"/>
      <c r="M700" s="272"/>
      <c r="N700" s="272"/>
      <c r="O700" s="272"/>
      <c r="P700" s="272"/>
      <c r="Q700" s="295"/>
      <c r="R700" s="272"/>
      <c r="S700" s="272"/>
      <c r="T700" s="272"/>
      <c r="U700" s="272"/>
      <c r="V700" s="272"/>
      <c r="W700" s="272"/>
      <c r="X700" s="272"/>
      <c r="Y700" s="272"/>
      <c r="Z700" s="272"/>
    </row>
    <row r="701" spans="1:26" ht="16.5" customHeight="1">
      <c r="A701" s="272"/>
      <c r="B701" s="272"/>
      <c r="C701" s="272"/>
      <c r="D701" s="272"/>
      <c r="E701" s="272"/>
      <c r="F701" s="272"/>
      <c r="G701" s="272"/>
      <c r="H701" s="272"/>
      <c r="I701" s="272"/>
      <c r="J701" s="272"/>
      <c r="K701" s="272"/>
      <c r="L701" s="272"/>
      <c r="M701" s="272"/>
      <c r="N701" s="272"/>
      <c r="O701" s="272"/>
      <c r="P701" s="272"/>
      <c r="Q701" s="295"/>
      <c r="R701" s="272"/>
      <c r="S701" s="272"/>
      <c r="T701" s="272"/>
      <c r="U701" s="272"/>
      <c r="V701" s="272"/>
      <c r="W701" s="272"/>
      <c r="X701" s="272"/>
      <c r="Y701" s="272"/>
      <c r="Z701" s="272"/>
    </row>
    <row r="702" spans="1:26" ht="16.5" customHeight="1">
      <c r="A702" s="272"/>
      <c r="B702" s="272"/>
      <c r="C702" s="272"/>
      <c r="D702" s="272"/>
      <c r="E702" s="272"/>
      <c r="F702" s="272"/>
      <c r="G702" s="272"/>
      <c r="H702" s="272"/>
      <c r="I702" s="272"/>
      <c r="J702" s="272"/>
      <c r="K702" s="272"/>
      <c r="L702" s="272"/>
      <c r="M702" s="272"/>
      <c r="N702" s="272"/>
      <c r="O702" s="272"/>
      <c r="P702" s="272"/>
      <c r="Q702" s="295"/>
      <c r="R702" s="272"/>
      <c r="S702" s="272"/>
      <c r="T702" s="272"/>
      <c r="U702" s="272"/>
      <c r="V702" s="272"/>
      <c r="W702" s="272"/>
      <c r="X702" s="272"/>
      <c r="Y702" s="272"/>
      <c r="Z702" s="272"/>
    </row>
    <row r="703" spans="1:26" ht="16.5" customHeight="1">
      <c r="A703" s="272"/>
      <c r="B703" s="272"/>
      <c r="C703" s="272"/>
      <c r="D703" s="272"/>
      <c r="E703" s="272"/>
      <c r="F703" s="272"/>
      <c r="G703" s="272"/>
      <c r="H703" s="272"/>
      <c r="I703" s="272"/>
      <c r="J703" s="272"/>
      <c r="K703" s="272"/>
      <c r="L703" s="272"/>
      <c r="M703" s="272"/>
      <c r="N703" s="272"/>
      <c r="O703" s="272"/>
      <c r="P703" s="272"/>
      <c r="Q703" s="295"/>
      <c r="R703" s="272"/>
      <c r="S703" s="272"/>
      <c r="T703" s="272"/>
      <c r="U703" s="272"/>
      <c r="V703" s="272"/>
      <c r="W703" s="272"/>
      <c r="X703" s="272"/>
      <c r="Y703" s="272"/>
      <c r="Z703" s="272"/>
    </row>
    <row r="704" spans="1:26" ht="16.5" customHeight="1">
      <c r="A704" s="272"/>
      <c r="B704" s="272"/>
      <c r="C704" s="272"/>
      <c r="D704" s="272"/>
      <c r="E704" s="272"/>
      <c r="F704" s="272"/>
      <c r="G704" s="272"/>
      <c r="H704" s="272"/>
      <c r="I704" s="272"/>
      <c r="J704" s="272"/>
      <c r="K704" s="272"/>
      <c r="L704" s="272"/>
      <c r="M704" s="272"/>
      <c r="N704" s="272"/>
      <c r="O704" s="272"/>
      <c r="P704" s="272"/>
      <c r="Q704" s="295"/>
      <c r="R704" s="272"/>
      <c r="S704" s="272"/>
      <c r="T704" s="272"/>
      <c r="U704" s="272"/>
      <c r="V704" s="272"/>
      <c r="W704" s="272"/>
      <c r="X704" s="272"/>
      <c r="Y704" s="272"/>
      <c r="Z704" s="272"/>
    </row>
    <row r="705" spans="1:26" ht="16.5" customHeight="1">
      <c r="A705" s="272"/>
      <c r="B705" s="272"/>
      <c r="C705" s="272"/>
      <c r="D705" s="272"/>
      <c r="E705" s="272"/>
      <c r="F705" s="272"/>
      <c r="G705" s="272"/>
      <c r="H705" s="272"/>
      <c r="I705" s="272"/>
      <c r="J705" s="272"/>
      <c r="K705" s="272"/>
      <c r="L705" s="272"/>
      <c r="M705" s="272"/>
      <c r="N705" s="272"/>
      <c r="O705" s="272"/>
      <c r="P705" s="272"/>
      <c r="Q705" s="295"/>
      <c r="R705" s="272"/>
      <c r="S705" s="272"/>
      <c r="T705" s="272"/>
      <c r="U705" s="272"/>
      <c r="V705" s="272"/>
      <c r="W705" s="272"/>
      <c r="X705" s="272"/>
      <c r="Y705" s="272"/>
      <c r="Z705" s="272"/>
    </row>
    <row r="706" spans="1:26" ht="16.5" customHeight="1">
      <c r="A706" s="272"/>
      <c r="B706" s="272"/>
      <c r="C706" s="272"/>
      <c r="D706" s="272"/>
      <c r="E706" s="272"/>
      <c r="F706" s="272"/>
      <c r="G706" s="272"/>
      <c r="H706" s="272"/>
      <c r="I706" s="272"/>
      <c r="J706" s="272"/>
      <c r="K706" s="272"/>
      <c r="L706" s="272"/>
      <c r="M706" s="272"/>
      <c r="N706" s="272"/>
      <c r="O706" s="272"/>
      <c r="P706" s="272"/>
      <c r="Q706" s="295"/>
      <c r="R706" s="272"/>
      <c r="S706" s="272"/>
      <c r="T706" s="272"/>
      <c r="U706" s="272"/>
      <c r="V706" s="272"/>
      <c r="W706" s="272"/>
      <c r="X706" s="272"/>
      <c r="Y706" s="272"/>
      <c r="Z706" s="272"/>
    </row>
    <row r="707" spans="1:26" ht="16.5" customHeight="1">
      <c r="A707" s="272"/>
      <c r="B707" s="272"/>
      <c r="C707" s="272"/>
      <c r="D707" s="272"/>
      <c r="E707" s="272"/>
      <c r="F707" s="272"/>
      <c r="G707" s="272"/>
      <c r="H707" s="272"/>
      <c r="I707" s="272"/>
      <c r="J707" s="272"/>
      <c r="K707" s="272"/>
      <c r="L707" s="272"/>
      <c r="M707" s="272"/>
      <c r="N707" s="272"/>
      <c r="O707" s="272"/>
      <c r="P707" s="272"/>
      <c r="Q707" s="295"/>
      <c r="R707" s="272"/>
      <c r="S707" s="272"/>
      <c r="T707" s="272"/>
      <c r="U707" s="272"/>
      <c r="V707" s="272"/>
      <c r="W707" s="272"/>
      <c r="X707" s="272"/>
      <c r="Y707" s="272"/>
      <c r="Z707" s="272"/>
    </row>
    <row r="708" spans="1:26" ht="16.5" customHeight="1">
      <c r="A708" s="272"/>
      <c r="B708" s="272"/>
      <c r="C708" s="272"/>
      <c r="D708" s="272"/>
      <c r="E708" s="272"/>
      <c r="F708" s="272"/>
      <c r="G708" s="272"/>
      <c r="H708" s="272"/>
      <c r="I708" s="272"/>
      <c r="J708" s="272"/>
      <c r="K708" s="272"/>
      <c r="L708" s="272"/>
      <c r="M708" s="272"/>
      <c r="N708" s="272"/>
      <c r="O708" s="272"/>
      <c r="P708" s="272"/>
      <c r="Q708" s="295"/>
      <c r="R708" s="272"/>
      <c r="S708" s="272"/>
      <c r="T708" s="272"/>
      <c r="U708" s="272"/>
      <c r="V708" s="272"/>
      <c r="W708" s="272"/>
      <c r="X708" s="272"/>
      <c r="Y708" s="272"/>
      <c r="Z708" s="272"/>
    </row>
    <row r="709" spans="1:26" ht="16.5" customHeight="1">
      <c r="A709" s="272"/>
      <c r="B709" s="272"/>
      <c r="C709" s="272"/>
      <c r="D709" s="272"/>
      <c r="E709" s="272"/>
      <c r="F709" s="272"/>
      <c r="G709" s="272"/>
      <c r="H709" s="272"/>
      <c r="I709" s="272"/>
      <c r="J709" s="272"/>
      <c r="K709" s="272"/>
      <c r="L709" s="272"/>
      <c r="M709" s="272"/>
      <c r="N709" s="272"/>
      <c r="O709" s="272"/>
      <c r="P709" s="272"/>
      <c r="Q709" s="295"/>
      <c r="R709" s="272"/>
      <c r="S709" s="272"/>
      <c r="T709" s="272"/>
      <c r="U709" s="272"/>
      <c r="V709" s="272"/>
      <c r="W709" s="272"/>
      <c r="X709" s="272"/>
      <c r="Y709" s="272"/>
      <c r="Z709" s="272"/>
    </row>
    <row r="710" spans="1:26" ht="16.5" customHeight="1">
      <c r="A710" s="272"/>
      <c r="B710" s="272"/>
      <c r="C710" s="272"/>
      <c r="D710" s="272"/>
      <c r="E710" s="272"/>
      <c r="F710" s="272"/>
      <c r="G710" s="272"/>
      <c r="H710" s="272"/>
      <c r="I710" s="272"/>
      <c r="J710" s="272"/>
      <c r="K710" s="272"/>
      <c r="L710" s="272"/>
      <c r="M710" s="272"/>
      <c r="N710" s="272"/>
      <c r="O710" s="272"/>
      <c r="P710" s="272"/>
      <c r="Q710" s="295"/>
      <c r="R710" s="272"/>
      <c r="S710" s="272"/>
      <c r="T710" s="272"/>
      <c r="U710" s="272"/>
      <c r="V710" s="272"/>
      <c r="W710" s="272"/>
      <c r="X710" s="272"/>
      <c r="Y710" s="272"/>
      <c r="Z710" s="272"/>
    </row>
    <row r="711" spans="1:26" ht="16.5" customHeight="1">
      <c r="A711" s="272"/>
      <c r="B711" s="272"/>
      <c r="C711" s="272"/>
      <c r="D711" s="272"/>
      <c r="E711" s="272"/>
      <c r="F711" s="272"/>
      <c r="G711" s="272"/>
      <c r="H711" s="272"/>
      <c r="I711" s="272"/>
      <c r="J711" s="272"/>
      <c r="K711" s="272"/>
      <c r="L711" s="272"/>
      <c r="M711" s="272"/>
      <c r="N711" s="272"/>
      <c r="O711" s="272"/>
      <c r="P711" s="272"/>
      <c r="Q711" s="295"/>
      <c r="R711" s="272"/>
      <c r="S711" s="272"/>
      <c r="T711" s="272"/>
      <c r="U711" s="272"/>
      <c r="V711" s="272"/>
      <c r="W711" s="272"/>
      <c r="X711" s="272"/>
      <c r="Y711" s="272"/>
      <c r="Z711" s="272"/>
    </row>
    <row r="712" spans="1:26" ht="16.5" customHeight="1">
      <c r="A712" s="272"/>
      <c r="B712" s="272"/>
      <c r="C712" s="272"/>
      <c r="D712" s="272"/>
      <c r="E712" s="272"/>
      <c r="F712" s="272"/>
      <c r="G712" s="272"/>
      <c r="H712" s="272"/>
      <c r="I712" s="272"/>
      <c r="J712" s="272"/>
      <c r="K712" s="272"/>
      <c r="L712" s="272"/>
      <c r="M712" s="272"/>
      <c r="N712" s="272"/>
      <c r="O712" s="272"/>
      <c r="P712" s="272"/>
      <c r="Q712" s="295"/>
      <c r="R712" s="272"/>
      <c r="S712" s="272"/>
      <c r="T712" s="272"/>
      <c r="U712" s="272"/>
      <c r="V712" s="272"/>
      <c r="W712" s="272"/>
      <c r="X712" s="272"/>
      <c r="Y712" s="272"/>
      <c r="Z712" s="272"/>
    </row>
    <row r="713" spans="1:26" ht="16.5" customHeight="1">
      <c r="A713" s="272"/>
      <c r="B713" s="272"/>
      <c r="C713" s="272"/>
      <c r="D713" s="272"/>
      <c r="E713" s="272"/>
      <c r="F713" s="272"/>
      <c r="G713" s="272"/>
      <c r="H713" s="272"/>
      <c r="I713" s="272"/>
      <c r="J713" s="272"/>
      <c r="K713" s="272"/>
      <c r="L713" s="272"/>
      <c r="M713" s="272"/>
      <c r="N713" s="272"/>
      <c r="O713" s="272"/>
      <c r="P713" s="272"/>
      <c r="Q713" s="295"/>
      <c r="R713" s="272"/>
      <c r="S713" s="272"/>
      <c r="T713" s="272"/>
      <c r="U713" s="272"/>
      <c r="V713" s="272"/>
      <c r="W713" s="272"/>
      <c r="X713" s="272"/>
      <c r="Y713" s="272"/>
      <c r="Z713" s="272"/>
    </row>
    <row r="714" spans="1:26" ht="16.5" customHeight="1">
      <c r="A714" s="272"/>
      <c r="B714" s="272"/>
      <c r="C714" s="272"/>
      <c r="D714" s="272"/>
      <c r="E714" s="272"/>
      <c r="F714" s="272"/>
      <c r="G714" s="272"/>
      <c r="H714" s="272"/>
      <c r="I714" s="272"/>
      <c r="J714" s="272"/>
      <c r="K714" s="272"/>
      <c r="L714" s="272"/>
      <c r="M714" s="272"/>
      <c r="N714" s="272"/>
      <c r="O714" s="272"/>
      <c r="P714" s="272"/>
      <c r="Q714" s="295"/>
      <c r="R714" s="272"/>
      <c r="S714" s="272"/>
      <c r="T714" s="272"/>
      <c r="U714" s="272"/>
      <c r="V714" s="272"/>
      <c r="W714" s="272"/>
      <c r="X714" s="272"/>
      <c r="Y714" s="272"/>
      <c r="Z714" s="272"/>
    </row>
    <row r="715" spans="1:26" ht="16.5" customHeight="1">
      <c r="A715" s="272"/>
      <c r="B715" s="272"/>
      <c r="C715" s="272"/>
      <c r="D715" s="272"/>
      <c r="E715" s="272"/>
      <c r="F715" s="272"/>
      <c r="G715" s="272"/>
      <c r="H715" s="272"/>
      <c r="I715" s="272"/>
      <c r="J715" s="272"/>
      <c r="K715" s="272"/>
      <c r="L715" s="272"/>
      <c r="M715" s="272"/>
      <c r="N715" s="272"/>
      <c r="O715" s="272"/>
      <c r="P715" s="272"/>
      <c r="Q715" s="295"/>
      <c r="R715" s="272"/>
      <c r="S715" s="272"/>
      <c r="T715" s="272"/>
      <c r="U715" s="272"/>
      <c r="V715" s="272"/>
      <c r="W715" s="272"/>
      <c r="X715" s="272"/>
      <c r="Y715" s="272"/>
      <c r="Z715" s="272"/>
    </row>
    <row r="716" spans="1:26" ht="16.5" customHeight="1">
      <c r="A716" s="272"/>
      <c r="B716" s="272"/>
      <c r="C716" s="272"/>
      <c r="D716" s="272"/>
      <c r="E716" s="272"/>
      <c r="F716" s="272"/>
      <c r="G716" s="272"/>
      <c r="H716" s="272"/>
      <c r="I716" s="272"/>
      <c r="J716" s="272"/>
      <c r="K716" s="272"/>
      <c r="L716" s="272"/>
      <c r="M716" s="272"/>
      <c r="N716" s="272"/>
      <c r="O716" s="272"/>
      <c r="P716" s="272"/>
      <c r="Q716" s="295"/>
      <c r="R716" s="272"/>
      <c r="S716" s="272"/>
      <c r="T716" s="272"/>
      <c r="U716" s="272"/>
      <c r="V716" s="272"/>
      <c r="W716" s="272"/>
      <c r="X716" s="272"/>
      <c r="Y716" s="272"/>
      <c r="Z716" s="272"/>
    </row>
    <row r="717" spans="1:26" ht="16.5" customHeight="1">
      <c r="A717" s="272"/>
      <c r="B717" s="272"/>
      <c r="C717" s="272"/>
      <c r="D717" s="272"/>
      <c r="E717" s="272"/>
      <c r="F717" s="272"/>
      <c r="G717" s="272"/>
      <c r="H717" s="272"/>
      <c r="I717" s="272"/>
      <c r="J717" s="272"/>
      <c r="K717" s="272"/>
      <c r="L717" s="272"/>
      <c r="M717" s="272"/>
      <c r="N717" s="272"/>
      <c r="O717" s="272"/>
      <c r="P717" s="272"/>
      <c r="Q717" s="295"/>
      <c r="R717" s="272"/>
      <c r="S717" s="272"/>
      <c r="T717" s="272"/>
      <c r="U717" s="272"/>
      <c r="V717" s="272"/>
      <c r="W717" s="272"/>
      <c r="X717" s="272"/>
      <c r="Y717" s="272"/>
      <c r="Z717" s="272"/>
    </row>
    <row r="718" spans="1:26" ht="16.5" customHeight="1">
      <c r="A718" s="272"/>
      <c r="B718" s="272"/>
      <c r="C718" s="272"/>
      <c r="D718" s="272"/>
      <c r="E718" s="272"/>
      <c r="F718" s="272"/>
      <c r="G718" s="272"/>
      <c r="H718" s="272"/>
      <c r="I718" s="272"/>
      <c r="J718" s="272"/>
      <c r="K718" s="272"/>
      <c r="L718" s="272"/>
      <c r="M718" s="272"/>
      <c r="N718" s="272"/>
      <c r="O718" s="272"/>
      <c r="P718" s="272"/>
      <c r="Q718" s="295"/>
      <c r="R718" s="272"/>
      <c r="S718" s="272"/>
      <c r="T718" s="272"/>
      <c r="U718" s="272"/>
      <c r="V718" s="272"/>
      <c r="W718" s="272"/>
      <c r="X718" s="272"/>
      <c r="Y718" s="272"/>
      <c r="Z718" s="272"/>
    </row>
    <row r="719" spans="1:26" ht="16.5" customHeight="1">
      <c r="A719" s="272"/>
      <c r="B719" s="272"/>
      <c r="C719" s="272"/>
      <c r="D719" s="272"/>
      <c r="E719" s="272"/>
      <c r="F719" s="272"/>
      <c r="G719" s="272"/>
      <c r="H719" s="272"/>
      <c r="I719" s="272"/>
      <c r="J719" s="272"/>
      <c r="K719" s="272"/>
      <c r="L719" s="272"/>
      <c r="M719" s="272"/>
      <c r="N719" s="272"/>
      <c r="O719" s="272"/>
      <c r="P719" s="272"/>
      <c r="Q719" s="295"/>
      <c r="R719" s="272"/>
      <c r="S719" s="272"/>
      <c r="T719" s="272"/>
      <c r="U719" s="272"/>
      <c r="V719" s="272"/>
      <c r="W719" s="272"/>
      <c r="X719" s="272"/>
      <c r="Y719" s="272"/>
      <c r="Z719" s="272"/>
    </row>
    <row r="720" spans="1:26" ht="16.5" customHeight="1">
      <c r="A720" s="272"/>
      <c r="B720" s="272"/>
      <c r="C720" s="272"/>
      <c r="D720" s="272"/>
      <c r="E720" s="272"/>
      <c r="F720" s="272"/>
      <c r="G720" s="272"/>
      <c r="H720" s="272"/>
      <c r="I720" s="272"/>
      <c r="J720" s="272"/>
      <c r="K720" s="272"/>
      <c r="L720" s="272"/>
      <c r="M720" s="272"/>
      <c r="N720" s="272"/>
      <c r="O720" s="272"/>
      <c r="P720" s="272"/>
      <c r="Q720" s="295"/>
      <c r="R720" s="272"/>
      <c r="S720" s="272"/>
      <c r="T720" s="272"/>
      <c r="U720" s="272"/>
      <c r="V720" s="272"/>
      <c r="W720" s="272"/>
      <c r="X720" s="272"/>
      <c r="Y720" s="272"/>
      <c r="Z720" s="272"/>
    </row>
    <row r="721" spans="1:26" ht="16.5" customHeight="1">
      <c r="A721" s="272"/>
      <c r="B721" s="272"/>
      <c r="C721" s="272"/>
      <c r="D721" s="272"/>
      <c r="E721" s="272"/>
      <c r="F721" s="272"/>
      <c r="G721" s="272"/>
      <c r="H721" s="272"/>
      <c r="I721" s="272"/>
      <c r="J721" s="272"/>
      <c r="K721" s="272"/>
      <c r="L721" s="272"/>
      <c r="M721" s="272"/>
      <c r="N721" s="272"/>
      <c r="O721" s="272"/>
      <c r="P721" s="272"/>
      <c r="Q721" s="295"/>
      <c r="R721" s="272"/>
      <c r="S721" s="272"/>
      <c r="T721" s="272"/>
      <c r="U721" s="272"/>
      <c r="V721" s="272"/>
      <c r="W721" s="272"/>
      <c r="X721" s="272"/>
      <c r="Y721" s="272"/>
      <c r="Z721" s="272"/>
    </row>
    <row r="722" spans="1:26" ht="16.5" customHeight="1">
      <c r="A722" s="272"/>
      <c r="B722" s="272"/>
      <c r="C722" s="272"/>
      <c r="D722" s="272"/>
      <c r="E722" s="272"/>
      <c r="F722" s="272"/>
      <c r="G722" s="272"/>
      <c r="H722" s="272"/>
      <c r="I722" s="272"/>
      <c r="J722" s="272"/>
      <c r="K722" s="272"/>
      <c r="L722" s="272"/>
      <c r="M722" s="272"/>
      <c r="N722" s="272"/>
      <c r="O722" s="272"/>
      <c r="P722" s="272"/>
      <c r="Q722" s="295"/>
      <c r="R722" s="272"/>
      <c r="S722" s="272"/>
      <c r="T722" s="272"/>
      <c r="U722" s="272"/>
      <c r="V722" s="272"/>
      <c r="W722" s="272"/>
      <c r="X722" s="272"/>
      <c r="Y722" s="272"/>
      <c r="Z722" s="272"/>
    </row>
    <row r="723" spans="1:26" ht="16.5" customHeight="1">
      <c r="A723" s="272"/>
      <c r="B723" s="272"/>
      <c r="C723" s="272"/>
      <c r="D723" s="272"/>
      <c r="E723" s="272"/>
      <c r="F723" s="272"/>
      <c r="G723" s="272"/>
      <c r="H723" s="272"/>
      <c r="I723" s="272"/>
      <c r="J723" s="272"/>
      <c r="K723" s="272"/>
      <c r="L723" s="272"/>
      <c r="M723" s="272"/>
      <c r="N723" s="272"/>
      <c r="O723" s="272"/>
      <c r="P723" s="272"/>
      <c r="Q723" s="295"/>
      <c r="R723" s="272"/>
      <c r="S723" s="272"/>
      <c r="T723" s="272"/>
      <c r="U723" s="272"/>
      <c r="V723" s="272"/>
      <c r="W723" s="272"/>
      <c r="X723" s="272"/>
      <c r="Y723" s="272"/>
      <c r="Z723" s="272"/>
    </row>
    <row r="724" spans="1:26" ht="16.5" customHeight="1">
      <c r="A724" s="272"/>
      <c r="B724" s="272"/>
      <c r="C724" s="272"/>
      <c r="D724" s="272"/>
      <c r="E724" s="272"/>
      <c r="F724" s="272"/>
      <c r="G724" s="272"/>
      <c r="H724" s="272"/>
      <c r="I724" s="272"/>
      <c r="J724" s="272"/>
      <c r="K724" s="272"/>
      <c r="L724" s="272"/>
      <c r="M724" s="272"/>
      <c r="N724" s="272"/>
      <c r="O724" s="272"/>
      <c r="P724" s="272"/>
      <c r="Q724" s="295"/>
      <c r="R724" s="272"/>
      <c r="S724" s="272"/>
      <c r="T724" s="272"/>
      <c r="U724" s="272"/>
      <c r="V724" s="272"/>
      <c r="W724" s="272"/>
      <c r="X724" s="272"/>
      <c r="Y724" s="272"/>
      <c r="Z724" s="272"/>
    </row>
    <row r="725" spans="1:26" ht="16.5" customHeight="1">
      <c r="A725" s="272"/>
      <c r="B725" s="272"/>
      <c r="C725" s="272"/>
      <c r="D725" s="272"/>
      <c r="E725" s="272"/>
      <c r="F725" s="272"/>
      <c r="G725" s="272"/>
      <c r="H725" s="272"/>
      <c r="I725" s="272"/>
      <c r="J725" s="272"/>
      <c r="K725" s="272"/>
      <c r="L725" s="272"/>
      <c r="M725" s="272"/>
      <c r="N725" s="272"/>
      <c r="O725" s="272"/>
      <c r="P725" s="272"/>
      <c r="Q725" s="295"/>
      <c r="R725" s="272"/>
      <c r="S725" s="272"/>
      <c r="T725" s="272"/>
      <c r="U725" s="272"/>
      <c r="V725" s="272"/>
      <c r="W725" s="272"/>
      <c r="X725" s="272"/>
      <c r="Y725" s="272"/>
      <c r="Z725" s="272"/>
    </row>
    <row r="726" spans="1:26" ht="16.5" customHeight="1">
      <c r="A726" s="272"/>
      <c r="B726" s="272"/>
      <c r="C726" s="272"/>
      <c r="D726" s="272"/>
      <c r="E726" s="272"/>
      <c r="F726" s="272"/>
      <c r="G726" s="272"/>
      <c r="H726" s="272"/>
      <c r="I726" s="272"/>
      <c r="J726" s="272"/>
      <c r="K726" s="272"/>
      <c r="L726" s="272"/>
      <c r="M726" s="272"/>
      <c r="N726" s="272"/>
      <c r="O726" s="272"/>
      <c r="P726" s="272"/>
      <c r="Q726" s="295"/>
      <c r="R726" s="272"/>
      <c r="S726" s="272"/>
      <c r="T726" s="272"/>
      <c r="U726" s="272"/>
      <c r="V726" s="272"/>
      <c r="W726" s="272"/>
      <c r="X726" s="272"/>
      <c r="Y726" s="272"/>
      <c r="Z726" s="272"/>
    </row>
    <row r="727" spans="1:26" ht="16.5" customHeight="1">
      <c r="A727" s="272"/>
      <c r="B727" s="272"/>
      <c r="C727" s="272"/>
      <c r="D727" s="272"/>
      <c r="E727" s="272"/>
      <c r="F727" s="272"/>
      <c r="G727" s="272"/>
      <c r="H727" s="272"/>
      <c r="I727" s="272"/>
      <c r="J727" s="272"/>
      <c r="K727" s="272"/>
      <c r="L727" s="272"/>
      <c r="M727" s="272"/>
      <c r="N727" s="272"/>
      <c r="O727" s="272"/>
      <c r="P727" s="272"/>
      <c r="Q727" s="295"/>
      <c r="R727" s="272"/>
      <c r="S727" s="272"/>
      <c r="T727" s="272"/>
      <c r="U727" s="272"/>
      <c r="V727" s="272"/>
      <c r="W727" s="272"/>
      <c r="X727" s="272"/>
      <c r="Y727" s="272"/>
      <c r="Z727" s="272"/>
    </row>
    <row r="728" spans="1:26" ht="16.5" customHeight="1">
      <c r="A728" s="272"/>
      <c r="B728" s="272"/>
      <c r="C728" s="272"/>
      <c r="D728" s="272"/>
      <c r="E728" s="272"/>
      <c r="F728" s="272"/>
      <c r="G728" s="272"/>
      <c r="H728" s="272"/>
      <c r="I728" s="272"/>
      <c r="J728" s="272"/>
      <c r="K728" s="272"/>
      <c r="L728" s="272"/>
      <c r="M728" s="272"/>
      <c r="N728" s="272"/>
      <c r="O728" s="272"/>
      <c r="P728" s="272"/>
      <c r="Q728" s="295"/>
      <c r="R728" s="272"/>
      <c r="S728" s="272"/>
      <c r="T728" s="272"/>
      <c r="U728" s="272"/>
      <c r="V728" s="272"/>
      <c r="W728" s="272"/>
      <c r="X728" s="272"/>
      <c r="Y728" s="272"/>
      <c r="Z728" s="272"/>
    </row>
    <row r="729" spans="1:26" ht="16.5" customHeight="1">
      <c r="A729" s="272"/>
      <c r="B729" s="272"/>
      <c r="C729" s="272"/>
      <c r="D729" s="272"/>
      <c r="E729" s="272"/>
      <c r="F729" s="272"/>
      <c r="G729" s="272"/>
      <c r="H729" s="272"/>
      <c r="I729" s="272"/>
      <c r="J729" s="272"/>
      <c r="K729" s="272"/>
      <c r="L729" s="272"/>
      <c r="M729" s="272"/>
      <c r="N729" s="272"/>
      <c r="O729" s="272"/>
      <c r="P729" s="272"/>
      <c r="Q729" s="295"/>
      <c r="R729" s="272"/>
      <c r="S729" s="272"/>
      <c r="T729" s="272"/>
      <c r="U729" s="272"/>
      <c r="V729" s="272"/>
      <c r="W729" s="272"/>
      <c r="X729" s="272"/>
      <c r="Y729" s="272"/>
      <c r="Z729" s="272"/>
    </row>
    <row r="730" spans="1:26" ht="16.5" customHeight="1">
      <c r="A730" s="272"/>
      <c r="B730" s="272"/>
      <c r="C730" s="272"/>
      <c r="D730" s="272"/>
      <c r="E730" s="272"/>
      <c r="F730" s="272"/>
      <c r="G730" s="272"/>
      <c r="H730" s="272"/>
      <c r="I730" s="272"/>
      <c r="J730" s="272"/>
      <c r="K730" s="272"/>
      <c r="L730" s="272"/>
      <c r="M730" s="272"/>
      <c r="N730" s="272"/>
      <c r="O730" s="272"/>
      <c r="P730" s="272"/>
      <c r="Q730" s="295"/>
      <c r="R730" s="272"/>
      <c r="S730" s="272"/>
      <c r="T730" s="272"/>
      <c r="U730" s="272"/>
      <c r="V730" s="272"/>
      <c r="W730" s="272"/>
      <c r="X730" s="272"/>
      <c r="Y730" s="272"/>
      <c r="Z730" s="272"/>
    </row>
    <row r="731" spans="1:26" ht="16.5" customHeight="1">
      <c r="A731" s="272"/>
      <c r="B731" s="272"/>
      <c r="C731" s="272"/>
      <c r="D731" s="272"/>
      <c r="E731" s="272"/>
      <c r="F731" s="272"/>
      <c r="G731" s="272"/>
      <c r="H731" s="272"/>
      <c r="I731" s="272"/>
      <c r="J731" s="272"/>
      <c r="K731" s="272"/>
      <c r="L731" s="272"/>
      <c r="M731" s="272"/>
      <c r="N731" s="272"/>
      <c r="O731" s="272"/>
      <c r="P731" s="272"/>
      <c r="Q731" s="295"/>
      <c r="R731" s="272"/>
      <c r="S731" s="272"/>
      <c r="T731" s="272"/>
      <c r="U731" s="272"/>
      <c r="V731" s="272"/>
      <c r="W731" s="272"/>
      <c r="X731" s="272"/>
      <c r="Y731" s="272"/>
      <c r="Z731" s="272"/>
    </row>
    <row r="732" spans="1:26" ht="16.5" customHeight="1">
      <c r="A732" s="272"/>
      <c r="B732" s="272"/>
      <c r="C732" s="272"/>
      <c r="D732" s="272"/>
      <c r="E732" s="272"/>
      <c r="F732" s="272"/>
      <c r="G732" s="272"/>
      <c r="H732" s="272"/>
      <c r="I732" s="272"/>
      <c r="J732" s="272"/>
      <c r="K732" s="272"/>
      <c r="L732" s="272"/>
      <c r="M732" s="272"/>
      <c r="N732" s="272"/>
      <c r="O732" s="272"/>
      <c r="P732" s="272"/>
      <c r="Q732" s="295"/>
      <c r="R732" s="272"/>
      <c r="S732" s="272"/>
      <c r="T732" s="272"/>
      <c r="U732" s="272"/>
      <c r="V732" s="272"/>
      <c r="W732" s="272"/>
      <c r="X732" s="272"/>
      <c r="Y732" s="272"/>
      <c r="Z732" s="272"/>
    </row>
    <row r="733" spans="1:26" ht="16.5" customHeight="1">
      <c r="A733" s="272"/>
      <c r="B733" s="272"/>
      <c r="C733" s="272"/>
      <c r="D733" s="272"/>
      <c r="E733" s="272"/>
      <c r="F733" s="272"/>
      <c r="G733" s="272"/>
      <c r="H733" s="272"/>
      <c r="I733" s="272"/>
      <c r="J733" s="272"/>
      <c r="K733" s="272"/>
      <c r="L733" s="272"/>
      <c r="M733" s="272"/>
      <c r="N733" s="272"/>
      <c r="O733" s="272"/>
      <c r="P733" s="272"/>
      <c r="Q733" s="295"/>
      <c r="R733" s="272"/>
      <c r="S733" s="272"/>
      <c r="T733" s="272"/>
      <c r="U733" s="272"/>
      <c r="V733" s="272"/>
      <c r="W733" s="272"/>
      <c r="X733" s="272"/>
      <c r="Y733" s="272"/>
      <c r="Z733" s="272"/>
    </row>
    <row r="734" spans="1:26" ht="16.5" customHeight="1">
      <c r="A734" s="272"/>
      <c r="B734" s="272"/>
      <c r="C734" s="272"/>
      <c r="D734" s="272"/>
      <c r="E734" s="272"/>
      <c r="F734" s="272"/>
      <c r="G734" s="272"/>
      <c r="H734" s="272"/>
      <c r="I734" s="272"/>
      <c r="J734" s="272"/>
      <c r="K734" s="272"/>
      <c r="L734" s="272"/>
      <c r="M734" s="272"/>
      <c r="N734" s="272"/>
      <c r="O734" s="272"/>
      <c r="P734" s="272"/>
      <c r="Q734" s="295"/>
      <c r="R734" s="272"/>
      <c r="S734" s="272"/>
      <c r="T734" s="272"/>
      <c r="U734" s="272"/>
      <c r="V734" s="272"/>
      <c r="W734" s="272"/>
      <c r="X734" s="272"/>
      <c r="Y734" s="272"/>
      <c r="Z734" s="272"/>
    </row>
    <row r="735" spans="1:26" ht="16.5" customHeight="1">
      <c r="A735" s="272"/>
      <c r="B735" s="272"/>
      <c r="C735" s="272"/>
      <c r="D735" s="272"/>
      <c r="E735" s="272"/>
      <c r="F735" s="272"/>
      <c r="G735" s="272"/>
      <c r="H735" s="272"/>
      <c r="I735" s="272"/>
      <c r="J735" s="272"/>
      <c r="K735" s="272"/>
      <c r="L735" s="272"/>
      <c r="M735" s="272"/>
      <c r="N735" s="272"/>
      <c r="O735" s="272"/>
      <c r="P735" s="272"/>
      <c r="Q735" s="295"/>
      <c r="R735" s="272"/>
      <c r="S735" s="272"/>
      <c r="T735" s="272"/>
      <c r="U735" s="272"/>
      <c r="V735" s="272"/>
      <c r="W735" s="272"/>
      <c r="X735" s="272"/>
      <c r="Y735" s="272"/>
      <c r="Z735" s="272"/>
    </row>
    <row r="736" spans="1:26" ht="16.5" customHeight="1">
      <c r="A736" s="272"/>
      <c r="B736" s="272"/>
      <c r="C736" s="272"/>
      <c r="D736" s="272"/>
      <c r="E736" s="272"/>
      <c r="F736" s="272"/>
      <c r="G736" s="272"/>
      <c r="H736" s="272"/>
      <c r="I736" s="272"/>
      <c r="J736" s="272"/>
      <c r="K736" s="272"/>
      <c r="L736" s="272"/>
      <c r="M736" s="272"/>
      <c r="N736" s="272"/>
      <c r="O736" s="272"/>
      <c r="P736" s="272"/>
      <c r="Q736" s="295"/>
      <c r="R736" s="272"/>
      <c r="S736" s="272"/>
      <c r="T736" s="272"/>
      <c r="U736" s="272"/>
      <c r="V736" s="272"/>
      <c r="W736" s="272"/>
      <c r="X736" s="272"/>
      <c r="Y736" s="272"/>
      <c r="Z736" s="272"/>
    </row>
    <row r="737" spans="1:26" ht="16.5" customHeight="1">
      <c r="A737" s="272"/>
      <c r="B737" s="272"/>
      <c r="C737" s="272"/>
      <c r="D737" s="272"/>
      <c r="E737" s="272"/>
      <c r="F737" s="272"/>
      <c r="G737" s="272"/>
      <c r="H737" s="272"/>
      <c r="I737" s="272"/>
      <c r="J737" s="272"/>
      <c r="K737" s="272"/>
      <c r="L737" s="272"/>
      <c r="M737" s="272"/>
      <c r="N737" s="272"/>
      <c r="O737" s="272"/>
      <c r="P737" s="272"/>
      <c r="Q737" s="295"/>
      <c r="R737" s="272"/>
      <c r="S737" s="272"/>
      <c r="T737" s="272"/>
      <c r="U737" s="272"/>
      <c r="V737" s="272"/>
      <c r="W737" s="272"/>
      <c r="X737" s="272"/>
      <c r="Y737" s="272"/>
      <c r="Z737" s="272"/>
    </row>
    <row r="738" spans="1:26" ht="16.5" customHeight="1">
      <c r="A738" s="272"/>
      <c r="B738" s="272"/>
      <c r="C738" s="272"/>
      <c r="D738" s="272"/>
      <c r="E738" s="272"/>
      <c r="F738" s="272"/>
      <c r="G738" s="272"/>
      <c r="H738" s="272"/>
      <c r="I738" s="272"/>
      <c r="J738" s="272"/>
      <c r="K738" s="272"/>
      <c r="L738" s="272"/>
      <c r="M738" s="272"/>
      <c r="N738" s="272"/>
      <c r="O738" s="272"/>
      <c r="P738" s="272"/>
      <c r="Q738" s="295"/>
      <c r="R738" s="272"/>
      <c r="S738" s="272"/>
      <c r="T738" s="272"/>
      <c r="U738" s="272"/>
      <c r="V738" s="272"/>
      <c r="W738" s="272"/>
      <c r="X738" s="272"/>
      <c r="Y738" s="272"/>
      <c r="Z738" s="272"/>
    </row>
    <row r="739" spans="1:26" ht="16.5" customHeight="1">
      <c r="A739" s="272"/>
      <c r="B739" s="272"/>
      <c r="C739" s="272"/>
      <c r="D739" s="272"/>
      <c r="E739" s="272"/>
      <c r="F739" s="272"/>
      <c r="G739" s="272"/>
      <c r="H739" s="272"/>
      <c r="I739" s="272"/>
      <c r="J739" s="272"/>
      <c r="K739" s="272"/>
      <c r="L739" s="272"/>
      <c r="M739" s="272"/>
      <c r="N739" s="272"/>
      <c r="O739" s="272"/>
      <c r="P739" s="272"/>
      <c r="Q739" s="295"/>
      <c r="R739" s="272"/>
      <c r="S739" s="272"/>
      <c r="T739" s="272"/>
      <c r="U739" s="272"/>
      <c r="V739" s="272"/>
      <c r="W739" s="272"/>
      <c r="X739" s="272"/>
      <c r="Y739" s="272"/>
      <c r="Z739" s="272"/>
    </row>
    <row r="740" spans="1:26" ht="16.5" customHeight="1">
      <c r="A740" s="272"/>
      <c r="B740" s="272"/>
      <c r="C740" s="272"/>
      <c r="D740" s="272"/>
      <c r="E740" s="272"/>
      <c r="F740" s="272"/>
      <c r="G740" s="272"/>
      <c r="H740" s="272"/>
      <c r="I740" s="272"/>
      <c r="J740" s="272"/>
      <c r="K740" s="272"/>
      <c r="L740" s="272"/>
      <c r="M740" s="272"/>
      <c r="N740" s="272"/>
      <c r="O740" s="272"/>
      <c r="P740" s="272"/>
      <c r="Q740" s="295"/>
      <c r="R740" s="272"/>
      <c r="S740" s="272"/>
      <c r="T740" s="272"/>
      <c r="U740" s="272"/>
      <c r="V740" s="272"/>
      <c r="W740" s="272"/>
      <c r="X740" s="272"/>
      <c r="Y740" s="272"/>
      <c r="Z740" s="272"/>
    </row>
    <row r="741" spans="1:26" ht="16.5" customHeight="1">
      <c r="A741" s="272"/>
      <c r="B741" s="272"/>
      <c r="C741" s="272"/>
      <c r="D741" s="272"/>
      <c r="E741" s="272"/>
      <c r="F741" s="272"/>
      <c r="G741" s="272"/>
      <c r="H741" s="272"/>
      <c r="I741" s="272"/>
      <c r="J741" s="272"/>
      <c r="K741" s="272"/>
      <c r="L741" s="272"/>
      <c r="M741" s="272"/>
      <c r="N741" s="272"/>
      <c r="O741" s="272"/>
      <c r="P741" s="272"/>
      <c r="Q741" s="295"/>
      <c r="R741" s="272"/>
      <c r="S741" s="272"/>
      <c r="T741" s="272"/>
      <c r="U741" s="272"/>
      <c r="V741" s="272"/>
      <c r="W741" s="272"/>
      <c r="X741" s="272"/>
      <c r="Y741" s="272"/>
      <c r="Z741" s="272"/>
    </row>
    <row r="742" spans="1:26" ht="16.5" customHeight="1">
      <c r="A742" s="272"/>
      <c r="B742" s="272"/>
      <c r="C742" s="272"/>
      <c r="D742" s="272"/>
      <c r="E742" s="272"/>
      <c r="F742" s="272"/>
      <c r="G742" s="272"/>
      <c r="H742" s="272"/>
      <c r="I742" s="272"/>
      <c r="J742" s="272"/>
      <c r="K742" s="272"/>
      <c r="L742" s="272"/>
      <c r="M742" s="272"/>
      <c r="N742" s="272"/>
      <c r="O742" s="272"/>
      <c r="P742" s="272"/>
      <c r="Q742" s="295"/>
      <c r="R742" s="272"/>
      <c r="S742" s="272"/>
      <c r="T742" s="272"/>
      <c r="U742" s="272"/>
      <c r="V742" s="272"/>
      <c r="W742" s="272"/>
      <c r="X742" s="272"/>
      <c r="Y742" s="272"/>
      <c r="Z742" s="272"/>
    </row>
    <row r="743" spans="1:26" ht="16.5" customHeight="1">
      <c r="A743" s="272"/>
      <c r="B743" s="272"/>
      <c r="C743" s="272"/>
      <c r="D743" s="272"/>
      <c r="E743" s="272"/>
      <c r="F743" s="272"/>
      <c r="G743" s="272"/>
      <c r="H743" s="272"/>
      <c r="I743" s="272"/>
      <c r="J743" s="272"/>
      <c r="K743" s="272"/>
      <c r="L743" s="272"/>
      <c r="M743" s="272"/>
      <c r="N743" s="272"/>
      <c r="O743" s="272"/>
      <c r="P743" s="272"/>
      <c r="Q743" s="295"/>
      <c r="R743" s="272"/>
      <c r="S743" s="272"/>
      <c r="T743" s="272"/>
      <c r="U743" s="272"/>
      <c r="V743" s="272"/>
      <c r="W743" s="272"/>
      <c r="X743" s="272"/>
      <c r="Y743" s="272"/>
      <c r="Z743" s="272"/>
    </row>
    <row r="744" spans="1:26" ht="16.5" customHeight="1">
      <c r="A744" s="272"/>
      <c r="B744" s="272"/>
      <c r="C744" s="272"/>
      <c r="D744" s="272"/>
      <c r="E744" s="272"/>
      <c r="F744" s="272"/>
      <c r="G744" s="272"/>
      <c r="H744" s="272"/>
      <c r="I744" s="272"/>
      <c r="J744" s="272"/>
      <c r="K744" s="272"/>
      <c r="L744" s="272"/>
      <c r="M744" s="272"/>
      <c r="N744" s="272"/>
      <c r="O744" s="272"/>
      <c r="P744" s="272"/>
      <c r="Q744" s="295"/>
      <c r="R744" s="272"/>
      <c r="S744" s="272"/>
      <c r="T744" s="272"/>
      <c r="U744" s="272"/>
      <c r="V744" s="272"/>
      <c r="W744" s="272"/>
      <c r="X744" s="272"/>
      <c r="Y744" s="272"/>
      <c r="Z744" s="272"/>
    </row>
    <row r="745" spans="1:26" ht="16.5" customHeight="1">
      <c r="A745" s="272"/>
      <c r="B745" s="272"/>
      <c r="C745" s="272"/>
      <c r="D745" s="272"/>
      <c r="E745" s="272"/>
      <c r="F745" s="272"/>
      <c r="G745" s="272"/>
      <c r="H745" s="272"/>
      <c r="I745" s="272"/>
      <c r="J745" s="272"/>
      <c r="K745" s="272"/>
      <c r="L745" s="272"/>
      <c r="M745" s="272"/>
      <c r="N745" s="272"/>
      <c r="O745" s="272"/>
      <c r="P745" s="272"/>
      <c r="Q745" s="295"/>
      <c r="R745" s="272"/>
      <c r="S745" s="272"/>
      <c r="T745" s="272"/>
      <c r="U745" s="272"/>
      <c r="V745" s="272"/>
      <c r="W745" s="272"/>
      <c r="X745" s="272"/>
      <c r="Y745" s="272"/>
      <c r="Z745" s="272"/>
    </row>
    <row r="746" spans="1:26" ht="16.5" customHeight="1">
      <c r="A746" s="272"/>
      <c r="B746" s="272"/>
      <c r="C746" s="272"/>
      <c r="D746" s="272"/>
      <c r="E746" s="272"/>
      <c r="F746" s="272"/>
      <c r="G746" s="272"/>
      <c r="H746" s="272"/>
      <c r="I746" s="272"/>
      <c r="J746" s="272"/>
      <c r="K746" s="272"/>
      <c r="L746" s="272"/>
      <c r="M746" s="272"/>
      <c r="N746" s="272"/>
      <c r="O746" s="272"/>
      <c r="P746" s="272"/>
      <c r="Q746" s="295"/>
      <c r="R746" s="272"/>
      <c r="S746" s="272"/>
      <c r="T746" s="272"/>
      <c r="U746" s="272"/>
      <c r="V746" s="272"/>
      <c r="W746" s="272"/>
      <c r="X746" s="272"/>
      <c r="Y746" s="272"/>
      <c r="Z746" s="272"/>
    </row>
    <row r="747" spans="1:26" ht="16.5" customHeight="1">
      <c r="A747" s="272"/>
      <c r="B747" s="272"/>
      <c r="C747" s="272"/>
      <c r="D747" s="272"/>
      <c r="E747" s="272"/>
      <c r="F747" s="272"/>
      <c r="G747" s="272"/>
      <c r="H747" s="272"/>
      <c r="I747" s="272"/>
      <c r="J747" s="272"/>
      <c r="K747" s="272"/>
      <c r="L747" s="272"/>
      <c r="M747" s="272"/>
      <c r="N747" s="272"/>
      <c r="O747" s="272"/>
      <c r="P747" s="272"/>
      <c r="Q747" s="295"/>
      <c r="R747" s="272"/>
      <c r="S747" s="272"/>
      <c r="T747" s="272"/>
      <c r="U747" s="272"/>
      <c r="V747" s="272"/>
      <c r="W747" s="272"/>
      <c r="X747" s="272"/>
      <c r="Y747" s="272"/>
      <c r="Z747" s="272"/>
    </row>
    <row r="748" spans="1:26" ht="16.5" customHeight="1">
      <c r="A748" s="272"/>
      <c r="B748" s="272"/>
      <c r="C748" s="272"/>
      <c r="D748" s="272"/>
      <c r="E748" s="272"/>
      <c r="F748" s="272"/>
      <c r="G748" s="272"/>
      <c r="H748" s="272"/>
      <c r="I748" s="272"/>
      <c r="J748" s="272"/>
      <c r="K748" s="272"/>
      <c r="L748" s="272"/>
      <c r="M748" s="272"/>
      <c r="N748" s="272"/>
      <c r="O748" s="272"/>
      <c r="P748" s="272"/>
      <c r="Q748" s="295"/>
      <c r="R748" s="272"/>
      <c r="S748" s="272"/>
      <c r="T748" s="272"/>
      <c r="U748" s="272"/>
      <c r="V748" s="272"/>
      <c r="W748" s="272"/>
      <c r="X748" s="272"/>
      <c r="Y748" s="272"/>
      <c r="Z748" s="272"/>
    </row>
    <row r="749" spans="1:26" ht="16.5" customHeight="1">
      <c r="A749" s="272"/>
      <c r="B749" s="272"/>
      <c r="C749" s="272"/>
      <c r="D749" s="272"/>
      <c r="E749" s="272"/>
      <c r="F749" s="272"/>
      <c r="G749" s="272"/>
      <c r="H749" s="272"/>
      <c r="I749" s="272"/>
      <c r="J749" s="272"/>
      <c r="K749" s="272"/>
      <c r="L749" s="272"/>
      <c r="M749" s="272"/>
      <c r="N749" s="272"/>
      <c r="O749" s="272"/>
      <c r="P749" s="272"/>
      <c r="Q749" s="295"/>
      <c r="R749" s="272"/>
      <c r="S749" s="272"/>
      <c r="T749" s="272"/>
      <c r="U749" s="272"/>
      <c r="V749" s="272"/>
      <c r="W749" s="272"/>
      <c r="X749" s="272"/>
      <c r="Y749" s="272"/>
      <c r="Z749" s="272"/>
    </row>
    <row r="750" spans="1:26" ht="16.5" customHeight="1">
      <c r="A750" s="272"/>
      <c r="B750" s="272"/>
      <c r="C750" s="272"/>
      <c r="D750" s="272"/>
      <c r="E750" s="272"/>
      <c r="F750" s="272"/>
      <c r="G750" s="272"/>
      <c r="H750" s="272"/>
      <c r="I750" s="272"/>
      <c r="J750" s="272"/>
      <c r="K750" s="272"/>
      <c r="L750" s="272"/>
      <c r="M750" s="272"/>
      <c r="N750" s="272"/>
      <c r="O750" s="272"/>
      <c r="P750" s="272"/>
      <c r="Q750" s="295"/>
      <c r="R750" s="272"/>
      <c r="S750" s="272"/>
      <c r="T750" s="272"/>
      <c r="U750" s="272"/>
      <c r="V750" s="272"/>
      <c r="W750" s="272"/>
      <c r="X750" s="272"/>
      <c r="Y750" s="272"/>
      <c r="Z750" s="272"/>
    </row>
    <row r="751" spans="1:26" ht="16.5" customHeight="1">
      <c r="A751" s="272"/>
      <c r="B751" s="272"/>
      <c r="C751" s="272"/>
      <c r="D751" s="272"/>
      <c r="E751" s="272"/>
      <c r="F751" s="272"/>
      <c r="G751" s="272"/>
      <c r="H751" s="272"/>
      <c r="I751" s="272"/>
      <c r="J751" s="272"/>
      <c r="K751" s="272"/>
      <c r="L751" s="272"/>
      <c r="M751" s="272"/>
      <c r="N751" s="272"/>
      <c r="O751" s="272"/>
      <c r="P751" s="272"/>
      <c r="Q751" s="295"/>
      <c r="R751" s="272"/>
      <c r="S751" s="272"/>
      <c r="T751" s="272"/>
      <c r="U751" s="272"/>
      <c r="V751" s="272"/>
      <c r="W751" s="272"/>
      <c r="X751" s="272"/>
      <c r="Y751" s="272"/>
      <c r="Z751" s="272"/>
    </row>
    <row r="752" spans="1:26" ht="16.5" customHeight="1">
      <c r="A752" s="272"/>
      <c r="B752" s="272"/>
      <c r="C752" s="272"/>
      <c r="D752" s="272"/>
      <c r="E752" s="272"/>
      <c r="F752" s="272"/>
      <c r="G752" s="272"/>
      <c r="H752" s="272"/>
      <c r="I752" s="272"/>
      <c r="J752" s="272"/>
      <c r="K752" s="272"/>
      <c r="L752" s="272"/>
      <c r="M752" s="272"/>
      <c r="N752" s="272"/>
      <c r="O752" s="272"/>
      <c r="P752" s="272"/>
      <c r="Q752" s="295"/>
      <c r="R752" s="272"/>
      <c r="S752" s="272"/>
      <c r="T752" s="272"/>
      <c r="U752" s="272"/>
      <c r="V752" s="272"/>
      <c r="W752" s="272"/>
      <c r="X752" s="272"/>
      <c r="Y752" s="272"/>
      <c r="Z752" s="272"/>
    </row>
    <row r="753" spans="1:26" ht="16.5" customHeight="1">
      <c r="A753" s="272"/>
      <c r="B753" s="272"/>
      <c r="C753" s="272"/>
      <c r="D753" s="272"/>
      <c r="E753" s="272"/>
      <c r="F753" s="272"/>
      <c r="G753" s="272"/>
      <c r="H753" s="272"/>
      <c r="I753" s="272"/>
      <c r="J753" s="272"/>
      <c r="K753" s="272"/>
      <c r="L753" s="272"/>
      <c r="M753" s="272"/>
      <c r="N753" s="272"/>
      <c r="O753" s="272"/>
      <c r="P753" s="272"/>
      <c r="Q753" s="295"/>
      <c r="R753" s="272"/>
      <c r="S753" s="272"/>
      <c r="T753" s="272"/>
      <c r="U753" s="272"/>
      <c r="V753" s="272"/>
      <c r="W753" s="272"/>
      <c r="X753" s="272"/>
      <c r="Y753" s="272"/>
      <c r="Z753" s="272"/>
    </row>
    <row r="754" spans="1:26" ht="16.5" customHeight="1">
      <c r="A754" s="272"/>
      <c r="B754" s="272"/>
      <c r="C754" s="272"/>
      <c r="D754" s="272"/>
      <c r="E754" s="272"/>
      <c r="F754" s="272"/>
      <c r="G754" s="272"/>
      <c r="H754" s="272"/>
      <c r="I754" s="272"/>
      <c r="J754" s="272"/>
      <c r="K754" s="272"/>
      <c r="L754" s="272"/>
      <c r="M754" s="272"/>
      <c r="N754" s="272"/>
      <c r="O754" s="272"/>
      <c r="P754" s="272"/>
      <c r="Q754" s="295"/>
      <c r="R754" s="272"/>
      <c r="S754" s="272"/>
      <c r="T754" s="272"/>
      <c r="U754" s="272"/>
      <c r="V754" s="272"/>
      <c r="W754" s="272"/>
      <c r="X754" s="272"/>
      <c r="Y754" s="272"/>
      <c r="Z754" s="272"/>
    </row>
    <row r="755" spans="1:26" ht="16.5" customHeight="1">
      <c r="A755" s="272"/>
      <c r="B755" s="272"/>
      <c r="C755" s="272"/>
      <c r="D755" s="272"/>
      <c r="E755" s="272"/>
      <c r="F755" s="272"/>
      <c r="G755" s="272"/>
      <c r="H755" s="272"/>
      <c r="I755" s="272"/>
      <c r="J755" s="272"/>
      <c r="K755" s="272"/>
      <c r="L755" s="272"/>
      <c r="M755" s="272"/>
      <c r="N755" s="272"/>
      <c r="O755" s="272"/>
      <c r="P755" s="272"/>
      <c r="Q755" s="295"/>
      <c r="R755" s="272"/>
      <c r="S755" s="272"/>
      <c r="T755" s="272"/>
      <c r="U755" s="272"/>
      <c r="V755" s="272"/>
      <c r="W755" s="272"/>
      <c r="X755" s="272"/>
      <c r="Y755" s="272"/>
      <c r="Z755" s="272"/>
    </row>
    <row r="756" spans="1:26" ht="16.5" customHeight="1">
      <c r="A756" s="272"/>
      <c r="B756" s="272"/>
      <c r="C756" s="272"/>
      <c r="D756" s="272"/>
      <c r="E756" s="272"/>
      <c r="F756" s="272"/>
      <c r="G756" s="272"/>
      <c r="H756" s="272"/>
      <c r="I756" s="272"/>
      <c r="J756" s="272"/>
      <c r="K756" s="272"/>
      <c r="L756" s="272"/>
      <c r="M756" s="272"/>
      <c r="N756" s="272"/>
      <c r="O756" s="272"/>
      <c r="P756" s="272"/>
      <c r="Q756" s="295"/>
      <c r="R756" s="272"/>
      <c r="S756" s="272"/>
      <c r="T756" s="272"/>
      <c r="U756" s="272"/>
      <c r="V756" s="272"/>
      <c r="W756" s="272"/>
      <c r="X756" s="272"/>
      <c r="Y756" s="272"/>
      <c r="Z756" s="272"/>
    </row>
    <row r="757" spans="1:26" ht="16.5" customHeight="1">
      <c r="A757" s="272"/>
      <c r="B757" s="272"/>
      <c r="C757" s="272"/>
      <c r="D757" s="272"/>
      <c r="E757" s="272"/>
      <c r="F757" s="272"/>
      <c r="G757" s="272"/>
      <c r="H757" s="272"/>
      <c r="I757" s="272"/>
      <c r="J757" s="272"/>
      <c r="K757" s="272"/>
      <c r="L757" s="272"/>
      <c r="M757" s="272"/>
      <c r="N757" s="272"/>
      <c r="O757" s="272"/>
      <c r="P757" s="272"/>
      <c r="Q757" s="295"/>
      <c r="R757" s="272"/>
      <c r="S757" s="272"/>
      <c r="T757" s="272"/>
      <c r="U757" s="272"/>
      <c r="V757" s="272"/>
      <c r="W757" s="272"/>
      <c r="X757" s="272"/>
      <c r="Y757" s="272"/>
      <c r="Z757" s="272"/>
    </row>
    <row r="758" spans="1:26" ht="16.5" customHeight="1">
      <c r="A758" s="272"/>
      <c r="B758" s="272"/>
      <c r="C758" s="272"/>
      <c r="D758" s="272"/>
      <c r="E758" s="272"/>
      <c r="F758" s="272"/>
      <c r="G758" s="272"/>
      <c r="H758" s="272"/>
      <c r="I758" s="272"/>
      <c r="J758" s="272"/>
      <c r="K758" s="272"/>
      <c r="L758" s="272"/>
      <c r="M758" s="272"/>
      <c r="N758" s="272"/>
      <c r="O758" s="272"/>
      <c r="P758" s="272"/>
      <c r="Q758" s="295"/>
      <c r="R758" s="272"/>
      <c r="S758" s="272"/>
      <c r="T758" s="272"/>
      <c r="U758" s="272"/>
      <c r="V758" s="272"/>
      <c r="W758" s="272"/>
      <c r="X758" s="272"/>
      <c r="Y758" s="272"/>
      <c r="Z758" s="272"/>
    </row>
    <row r="759" spans="1:26" ht="16.5" customHeight="1">
      <c r="A759" s="272"/>
      <c r="B759" s="272"/>
      <c r="C759" s="272"/>
      <c r="D759" s="272"/>
      <c r="E759" s="272"/>
      <c r="F759" s="272"/>
      <c r="G759" s="272"/>
      <c r="H759" s="272"/>
      <c r="I759" s="272"/>
      <c r="J759" s="272"/>
      <c r="K759" s="272"/>
      <c r="L759" s="272"/>
      <c r="M759" s="272"/>
      <c r="N759" s="272"/>
      <c r="O759" s="272"/>
      <c r="P759" s="272"/>
      <c r="Q759" s="295"/>
      <c r="R759" s="272"/>
      <c r="S759" s="272"/>
      <c r="T759" s="272"/>
      <c r="U759" s="272"/>
      <c r="V759" s="272"/>
      <c r="W759" s="272"/>
      <c r="X759" s="272"/>
      <c r="Y759" s="272"/>
      <c r="Z759" s="272"/>
    </row>
    <row r="760" spans="1:26" ht="16.5" customHeight="1">
      <c r="A760" s="272"/>
      <c r="B760" s="272"/>
      <c r="C760" s="272"/>
      <c r="D760" s="272"/>
      <c r="E760" s="272"/>
      <c r="F760" s="272"/>
      <c r="G760" s="272"/>
      <c r="H760" s="272"/>
      <c r="I760" s="272"/>
      <c r="J760" s="272"/>
      <c r="K760" s="272"/>
      <c r="L760" s="272"/>
      <c r="M760" s="272"/>
      <c r="N760" s="272"/>
      <c r="O760" s="272"/>
      <c r="P760" s="272"/>
      <c r="Q760" s="295"/>
      <c r="R760" s="272"/>
      <c r="S760" s="272"/>
      <c r="T760" s="272"/>
      <c r="U760" s="272"/>
      <c r="V760" s="272"/>
      <c r="W760" s="272"/>
      <c r="X760" s="272"/>
      <c r="Y760" s="272"/>
      <c r="Z760" s="272"/>
    </row>
    <row r="761" spans="1:26" ht="16.5" customHeight="1">
      <c r="A761" s="272"/>
      <c r="B761" s="272"/>
      <c r="C761" s="272"/>
      <c r="D761" s="272"/>
      <c r="E761" s="272"/>
      <c r="F761" s="272"/>
      <c r="G761" s="272"/>
      <c r="H761" s="272"/>
      <c r="I761" s="272"/>
      <c r="J761" s="272"/>
      <c r="K761" s="272"/>
      <c r="L761" s="272"/>
      <c r="M761" s="272"/>
      <c r="N761" s="272"/>
      <c r="O761" s="272"/>
      <c r="P761" s="272"/>
      <c r="Q761" s="295"/>
      <c r="R761" s="272"/>
      <c r="S761" s="272"/>
      <c r="T761" s="272"/>
      <c r="U761" s="272"/>
      <c r="V761" s="272"/>
      <c r="W761" s="272"/>
      <c r="X761" s="272"/>
      <c r="Y761" s="272"/>
      <c r="Z761" s="272"/>
    </row>
    <row r="762" spans="1:26" ht="16.5" customHeight="1">
      <c r="A762" s="272"/>
      <c r="B762" s="272"/>
      <c r="C762" s="272"/>
      <c r="D762" s="272"/>
      <c r="E762" s="272"/>
      <c r="F762" s="272"/>
      <c r="G762" s="272"/>
      <c r="H762" s="272"/>
      <c r="I762" s="272"/>
      <c r="J762" s="272"/>
      <c r="K762" s="272"/>
      <c r="L762" s="272"/>
      <c r="M762" s="272"/>
      <c r="N762" s="272"/>
      <c r="O762" s="272"/>
      <c r="P762" s="272"/>
      <c r="Q762" s="295"/>
      <c r="R762" s="272"/>
      <c r="S762" s="272"/>
      <c r="T762" s="272"/>
      <c r="U762" s="272"/>
      <c r="V762" s="272"/>
      <c r="W762" s="272"/>
      <c r="X762" s="272"/>
      <c r="Y762" s="272"/>
      <c r="Z762" s="272"/>
    </row>
    <row r="763" spans="1:26" ht="16.5" customHeight="1">
      <c r="A763" s="272"/>
      <c r="B763" s="272"/>
      <c r="C763" s="272"/>
      <c r="D763" s="272"/>
      <c r="E763" s="272"/>
      <c r="F763" s="272"/>
      <c r="G763" s="272"/>
      <c r="H763" s="272"/>
      <c r="I763" s="272"/>
      <c r="J763" s="272"/>
      <c r="K763" s="272"/>
      <c r="L763" s="272"/>
      <c r="M763" s="272"/>
      <c r="N763" s="272"/>
      <c r="O763" s="272"/>
      <c r="P763" s="272"/>
      <c r="Q763" s="295"/>
      <c r="R763" s="272"/>
      <c r="S763" s="272"/>
      <c r="T763" s="272"/>
      <c r="U763" s="272"/>
      <c r="V763" s="272"/>
      <c r="W763" s="272"/>
      <c r="X763" s="272"/>
      <c r="Y763" s="272"/>
      <c r="Z763" s="272"/>
    </row>
    <row r="764" spans="1:26" ht="16.5" customHeight="1">
      <c r="A764" s="272"/>
      <c r="B764" s="272"/>
      <c r="C764" s="272"/>
      <c r="D764" s="272"/>
      <c r="E764" s="272"/>
      <c r="F764" s="272"/>
      <c r="G764" s="272"/>
      <c r="H764" s="272"/>
      <c r="I764" s="272"/>
      <c r="J764" s="272"/>
      <c r="K764" s="272"/>
      <c r="L764" s="272"/>
      <c r="M764" s="272"/>
      <c r="N764" s="272"/>
      <c r="O764" s="272"/>
      <c r="P764" s="272"/>
      <c r="Q764" s="295"/>
      <c r="R764" s="272"/>
      <c r="S764" s="272"/>
      <c r="T764" s="272"/>
      <c r="U764" s="272"/>
      <c r="V764" s="272"/>
      <c r="W764" s="272"/>
      <c r="X764" s="272"/>
      <c r="Y764" s="272"/>
      <c r="Z764" s="272"/>
    </row>
    <row r="765" spans="1:26" ht="16.5" customHeight="1">
      <c r="A765" s="272"/>
      <c r="B765" s="272"/>
      <c r="C765" s="272"/>
      <c r="D765" s="272"/>
      <c r="E765" s="272"/>
      <c r="F765" s="272"/>
      <c r="G765" s="272"/>
      <c r="H765" s="272"/>
      <c r="I765" s="272"/>
      <c r="J765" s="272"/>
      <c r="K765" s="272"/>
      <c r="L765" s="272"/>
      <c r="M765" s="272"/>
      <c r="N765" s="272"/>
      <c r="O765" s="272"/>
      <c r="P765" s="272"/>
      <c r="Q765" s="295"/>
      <c r="R765" s="272"/>
      <c r="S765" s="272"/>
      <c r="T765" s="272"/>
      <c r="U765" s="272"/>
      <c r="V765" s="272"/>
      <c r="W765" s="272"/>
      <c r="X765" s="272"/>
      <c r="Y765" s="272"/>
      <c r="Z765" s="272"/>
    </row>
    <row r="766" spans="1:26" ht="16.5" customHeight="1">
      <c r="A766" s="272"/>
      <c r="B766" s="272"/>
      <c r="C766" s="272"/>
      <c r="D766" s="272"/>
      <c r="E766" s="272"/>
      <c r="F766" s="272"/>
      <c r="G766" s="272"/>
      <c r="H766" s="272"/>
      <c r="I766" s="272"/>
      <c r="J766" s="272"/>
      <c r="K766" s="272"/>
      <c r="L766" s="272"/>
      <c r="M766" s="272"/>
      <c r="N766" s="272"/>
      <c r="O766" s="272"/>
      <c r="P766" s="272"/>
      <c r="Q766" s="295"/>
      <c r="R766" s="272"/>
      <c r="S766" s="272"/>
      <c r="T766" s="272"/>
      <c r="U766" s="272"/>
      <c r="V766" s="272"/>
      <c r="W766" s="272"/>
      <c r="X766" s="272"/>
      <c r="Y766" s="272"/>
      <c r="Z766" s="272"/>
    </row>
    <row r="767" spans="1:26" ht="16.5" customHeight="1">
      <c r="A767" s="272"/>
      <c r="B767" s="272"/>
      <c r="C767" s="272"/>
      <c r="D767" s="272"/>
      <c r="E767" s="272"/>
      <c r="F767" s="272"/>
      <c r="G767" s="272"/>
      <c r="H767" s="272"/>
      <c r="I767" s="272"/>
      <c r="J767" s="272"/>
      <c r="K767" s="272"/>
      <c r="L767" s="272"/>
      <c r="M767" s="272"/>
      <c r="N767" s="272"/>
      <c r="O767" s="272"/>
      <c r="P767" s="272"/>
      <c r="Q767" s="295"/>
      <c r="R767" s="272"/>
      <c r="S767" s="272"/>
      <c r="T767" s="272"/>
      <c r="U767" s="272"/>
      <c r="V767" s="272"/>
      <c r="W767" s="272"/>
      <c r="X767" s="272"/>
      <c r="Y767" s="272"/>
      <c r="Z767" s="272"/>
    </row>
    <row r="768" spans="1:26" ht="16.5" customHeight="1">
      <c r="A768" s="272"/>
      <c r="B768" s="272"/>
      <c r="C768" s="272"/>
      <c r="D768" s="272"/>
      <c r="E768" s="272"/>
      <c r="F768" s="272"/>
      <c r="G768" s="272"/>
      <c r="H768" s="272"/>
      <c r="I768" s="272"/>
      <c r="J768" s="272"/>
      <c r="K768" s="272"/>
      <c r="L768" s="272"/>
      <c r="M768" s="272"/>
      <c r="N768" s="272"/>
      <c r="O768" s="272"/>
      <c r="P768" s="272"/>
      <c r="Q768" s="295"/>
      <c r="R768" s="272"/>
      <c r="S768" s="272"/>
      <c r="T768" s="272"/>
      <c r="U768" s="272"/>
      <c r="V768" s="272"/>
      <c r="W768" s="272"/>
      <c r="X768" s="272"/>
      <c r="Y768" s="272"/>
      <c r="Z768" s="272"/>
    </row>
    <row r="769" spans="1:26" ht="16.5" customHeight="1">
      <c r="A769" s="272"/>
      <c r="B769" s="272"/>
      <c r="C769" s="272"/>
      <c r="D769" s="272"/>
      <c r="E769" s="272"/>
      <c r="F769" s="272"/>
      <c r="G769" s="272"/>
      <c r="H769" s="272"/>
      <c r="I769" s="272"/>
      <c r="J769" s="272"/>
      <c r="K769" s="272"/>
      <c r="L769" s="272"/>
      <c r="M769" s="272"/>
      <c r="N769" s="272"/>
      <c r="O769" s="272"/>
      <c r="P769" s="272"/>
      <c r="Q769" s="295"/>
      <c r="R769" s="272"/>
      <c r="S769" s="272"/>
      <c r="T769" s="272"/>
      <c r="U769" s="272"/>
      <c r="V769" s="272"/>
      <c r="W769" s="272"/>
      <c r="X769" s="272"/>
      <c r="Y769" s="272"/>
      <c r="Z769" s="272"/>
    </row>
    <row r="770" spans="1:26" ht="16.5" customHeight="1">
      <c r="A770" s="272"/>
      <c r="B770" s="272"/>
      <c r="C770" s="272"/>
      <c r="D770" s="272"/>
      <c r="E770" s="272"/>
      <c r="F770" s="272"/>
      <c r="G770" s="272"/>
      <c r="H770" s="272"/>
      <c r="I770" s="272"/>
      <c r="J770" s="272"/>
      <c r="K770" s="272"/>
      <c r="L770" s="272"/>
      <c r="M770" s="272"/>
      <c r="N770" s="272"/>
      <c r="O770" s="272"/>
      <c r="P770" s="272"/>
      <c r="Q770" s="295"/>
      <c r="R770" s="272"/>
      <c r="S770" s="272"/>
      <c r="T770" s="272"/>
      <c r="U770" s="272"/>
      <c r="V770" s="272"/>
      <c r="W770" s="272"/>
      <c r="X770" s="272"/>
      <c r="Y770" s="272"/>
      <c r="Z770" s="272"/>
    </row>
    <row r="771" spans="1:26" ht="16.5" customHeight="1">
      <c r="A771" s="272"/>
      <c r="B771" s="272"/>
      <c r="C771" s="272"/>
      <c r="D771" s="272"/>
      <c r="E771" s="272"/>
      <c r="F771" s="272"/>
      <c r="G771" s="272"/>
      <c r="H771" s="272"/>
      <c r="I771" s="272"/>
      <c r="J771" s="272"/>
      <c r="K771" s="272"/>
      <c r="L771" s="272"/>
      <c r="M771" s="272"/>
      <c r="N771" s="272"/>
      <c r="O771" s="272"/>
      <c r="P771" s="272"/>
      <c r="Q771" s="295"/>
      <c r="R771" s="272"/>
      <c r="S771" s="272"/>
      <c r="T771" s="272"/>
      <c r="U771" s="272"/>
      <c r="V771" s="272"/>
      <c r="W771" s="272"/>
      <c r="X771" s="272"/>
      <c r="Y771" s="272"/>
      <c r="Z771" s="272"/>
    </row>
    <row r="772" spans="1:26" ht="16.5" customHeight="1">
      <c r="A772" s="272"/>
      <c r="B772" s="272"/>
      <c r="C772" s="272"/>
      <c r="D772" s="272"/>
      <c r="E772" s="272"/>
      <c r="F772" s="272"/>
      <c r="G772" s="272"/>
      <c r="H772" s="272"/>
      <c r="I772" s="272"/>
      <c r="J772" s="272"/>
      <c r="K772" s="272"/>
      <c r="L772" s="272"/>
      <c r="M772" s="272"/>
      <c r="N772" s="272"/>
      <c r="O772" s="272"/>
      <c r="P772" s="272"/>
      <c r="Q772" s="295"/>
      <c r="R772" s="272"/>
      <c r="S772" s="272"/>
      <c r="T772" s="272"/>
      <c r="U772" s="272"/>
      <c r="V772" s="272"/>
      <c r="W772" s="272"/>
      <c r="X772" s="272"/>
      <c r="Y772" s="272"/>
      <c r="Z772" s="272"/>
    </row>
    <row r="773" spans="1:26" ht="16.5" customHeight="1">
      <c r="A773" s="272"/>
      <c r="B773" s="272"/>
      <c r="C773" s="272"/>
      <c r="D773" s="272"/>
      <c r="E773" s="272"/>
      <c r="F773" s="272"/>
      <c r="G773" s="272"/>
      <c r="H773" s="272"/>
      <c r="I773" s="272"/>
      <c r="J773" s="272"/>
      <c r="K773" s="272"/>
      <c r="L773" s="272"/>
      <c r="M773" s="272"/>
      <c r="N773" s="272"/>
      <c r="O773" s="272"/>
      <c r="P773" s="272"/>
      <c r="Q773" s="295"/>
      <c r="R773" s="272"/>
      <c r="S773" s="272"/>
      <c r="T773" s="272"/>
      <c r="U773" s="272"/>
      <c r="V773" s="272"/>
      <c r="W773" s="272"/>
      <c r="X773" s="272"/>
      <c r="Y773" s="272"/>
      <c r="Z773" s="272"/>
    </row>
    <row r="774" spans="1:26" ht="16.5" customHeight="1">
      <c r="A774" s="272"/>
      <c r="B774" s="272"/>
      <c r="C774" s="272"/>
      <c r="D774" s="272"/>
      <c r="E774" s="272"/>
      <c r="F774" s="272"/>
      <c r="G774" s="272"/>
      <c r="H774" s="272"/>
      <c r="I774" s="272"/>
      <c r="J774" s="272"/>
      <c r="K774" s="272"/>
      <c r="L774" s="272"/>
      <c r="M774" s="272"/>
      <c r="N774" s="272"/>
      <c r="O774" s="272"/>
      <c r="P774" s="272"/>
      <c r="Q774" s="295"/>
      <c r="R774" s="272"/>
      <c r="S774" s="272"/>
      <c r="T774" s="272"/>
      <c r="U774" s="272"/>
      <c r="V774" s="272"/>
      <c r="W774" s="272"/>
      <c r="X774" s="272"/>
      <c r="Y774" s="272"/>
      <c r="Z774" s="272"/>
    </row>
    <row r="775" spans="1:26" ht="16.5" customHeight="1">
      <c r="A775" s="272"/>
      <c r="B775" s="272"/>
      <c r="C775" s="272"/>
      <c r="D775" s="272"/>
      <c r="E775" s="272"/>
      <c r="F775" s="272"/>
      <c r="G775" s="272"/>
      <c r="H775" s="272"/>
      <c r="I775" s="272"/>
      <c r="J775" s="272"/>
      <c r="K775" s="272"/>
      <c r="L775" s="272"/>
      <c r="M775" s="272"/>
      <c r="N775" s="272"/>
      <c r="O775" s="272"/>
      <c r="P775" s="272"/>
      <c r="Q775" s="295"/>
      <c r="R775" s="272"/>
      <c r="S775" s="272"/>
      <c r="T775" s="272"/>
      <c r="U775" s="272"/>
      <c r="V775" s="272"/>
      <c r="W775" s="272"/>
      <c r="X775" s="272"/>
      <c r="Y775" s="272"/>
      <c r="Z775" s="272"/>
    </row>
    <row r="776" spans="1:26" ht="16.5" customHeight="1">
      <c r="A776" s="272"/>
      <c r="B776" s="272"/>
      <c r="C776" s="272"/>
      <c r="D776" s="272"/>
      <c r="E776" s="272"/>
      <c r="F776" s="272"/>
      <c r="G776" s="272"/>
      <c r="H776" s="272"/>
      <c r="I776" s="272"/>
      <c r="J776" s="272"/>
      <c r="K776" s="272"/>
      <c r="L776" s="272"/>
      <c r="M776" s="272"/>
      <c r="N776" s="272"/>
      <c r="O776" s="272"/>
      <c r="P776" s="272"/>
      <c r="Q776" s="295"/>
      <c r="R776" s="272"/>
      <c r="S776" s="272"/>
      <c r="T776" s="272"/>
      <c r="U776" s="272"/>
      <c r="V776" s="272"/>
      <c r="W776" s="272"/>
      <c r="X776" s="272"/>
      <c r="Y776" s="272"/>
      <c r="Z776" s="272"/>
    </row>
    <row r="777" spans="1:26" ht="16.5" customHeight="1">
      <c r="A777" s="272"/>
      <c r="B777" s="272"/>
      <c r="C777" s="272"/>
      <c r="D777" s="272"/>
      <c r="E777" s="272"/>
      <c r="F777" s="272"/>
      <c r="G777" s="272"/>
      <c r="H777" s="272"/>
      <c r="I777" s="272"/>
      <c r="J777" s="272"/>
      <c r="K777" s="272"/>
      <c r="L777" s="272"/>
      <c r="M777" s="272"/>
      <c r="N777" s="272"/>
      <c r="O777" s="272"/>
      <c r="P777" s="272"/>
      <c r="Q777" s="295"/>
      <c r="R777" s="272"/>
      <c r="S777" s="272"/>
      <c r="T777" s="272"/>
      <c r="U777" s="272"/>
      <c r="V777" s="272"/>
      <c r="W777" s="272"/>
      <c r="X777" s="272"/>
      <c r="Y777" s="272"/>
      <c r="Z777" s="272"/>
    </row>
    <row r="778" spans="1:26" ht="16.5" customHeight="1">
      <c r="A778" s="272"/>
      <c r="B778" s="272"/>
      <c r="C778" s="272"/>
      <c r="D778" s="272"/>
      <c r="E778" s="272"/>
      <c r="F778" s="272"/>
      <c r="G778" s="272"/>
      <c r="H778" s="272"/>
      <c r="I778" s="272"/>
      <c r="J778" s="272"/>
      <c r="K778" s="272"/>
      <c r="L778" s="272"/>
      <c r="M778" s="272"/>
      <c r="N778" s="272"/>
      <c r="O778" s="272"/>
      <c r="P778" s="272"/>
      <c r="Q778" s="295"/>
      <c r="R778" s="272"/>
      <c r="S778" s="272"/>
      <c r="T778" s="272"/>
      <c r="U778" s="272"/>
      <c r="V778" s="272"/>
      <c r="W778" s="272"/>
      <c r="X778" s="272"/>
      <c r="Y778" s="272"/>
      <c r="Z778" s="272"/>
    </row>
    <row r="779" spans="1:26" ht="16.5" customHeight="1">
      <c r="A779" s="272"/>
      <c r="B779" s="272"/>
      <c r="C779" s="272"/>
      <c r="D779" s="272"/>
      <c r="E779" s="272"/>
      <c r="F779" s="272"/>
      <c r="G779" s="272"/>
      <c r="H779" s="272"/>
      <c r="I779" s="272"/>
      <c r="J779" s="272"/>
      <c r="K779" s="272"/>
      <c r="L779" s="272"/>
      <c r="M779" s="272"/>
      <c r="N779" s="272"/>
      <c r="O779" s="272"/>
      <c r="P779" s="272"/>
      <c r="Q779" s="295"/>
      <c r="R779" s="272"/>
      <c r="S779" s="272"/>
      <c r="T779" s="272"/>
      <c r="U779" s="272"/>
      <c r="V779" s="272"/>
      <c r="W779" s="272"/>
      <c r="X779" s="272"/>
      <c r="Y779" s="272"/>
      <c r="Z779" s="272"/>
    </row>
    <row r="780" spans="1:26" ht="16.5" customHeight="1">
      <c r="A780" s="272"/>
      <c r="B780" s="272"/>
      <c r="C780" s="272"/>
      <c r="D780" s="272"/>
      <c r="E780" s="272"/>
      <c r="F780" s="272"/>
      <c r="G780" s="272"/>
      <c r="H780" s="272"/>
      <c r="I780" s="272"/>
      <c r="J780" s="272"/>
      <c r="K780" s="272"/>
      <c r="L780" s="272"/>
      <c r="M780" s="272"/>
      <c r="N780" s="272"/>
      <c r="O780" s="272"/>
      <c r="P780" s="272"/>
      <c r="Q780" s="295"/>
      <c r="R780" s="272"/>
      <c r="S780" s="272"/>
      <c r="T780" s="272"/>
      <c r="U780" s="272"/>
      <c r="V780" s="272"/>
      <c r="W780" s="272"/>
      <c r="X780" s="272"/>
      <c r="Y780" s="272"/>
      <c r="Z780" s="272"/>
    </row>
    <row r="781" spans="1:26" ht="16.5" customHeight="1">
      <c r="A781" s="272"/>
      <c r="B781" s="272"/>
      <c r="C781" s="272"/>
      <c r="D781" s="272"/>
      <c r="E781" s="272"/>
      <c r="F781" s="272"/>
      <c r="G781" s="272"/>
      <c r="H781" s="272"/>
      <c r="I781" s="272"/>
      <c r="J781" s="272"/>
      <c r="K781" s="272"/>
      <c r="L781" s="272"/>
      <c r="M781" s="272"/>
      <c r="N781" s="272"/>
      <c r="O781" s="272"/>
      <c r="P781" s="272"/>
      <c r="Q781" s="295"/>
      <c r="R781" s="272"/>
      <c r="S781" s="272"/>
      <c r="T781" s="272"/>
      <c r="U781" s="272"/>
      <c r="V781" s="272"/>
      <c r="W781" s="272"/>
      <c r="X781" s="272"/>
      <c r="Y781" s="272"/>
      <c r="Z781" s="272"/>
    </row>
    <row r="782" spans="1:26" ht="16.5" customHeight="1">
      <c r="A782" s="272"/>
      <c r="B782" s="272"/>
      <c r="C782" s="272"/>
      <c r="D782" s="272"/>
      <c r="E782" s="272"/>
      <c r="F782" s="272"/>
      <c r="G782" s="272"/>
      <c r="H782" s="272"/>
      <c r="I782" s="272"/>
      <c r="J782" s="272"/>
      <c r="K782" s="272"/>
      <c r="L782" s="272"/>
      <c r="M782" s="272"/>
      <c r="N782" s="272"/>
      <c r="O782" s="272"/>
      <c r="P782" s="272"/>
      <c r="Q782" s="295"/>
      <c r="R782" s="272"/>
      <c r="S782" s="272"/>
      <c r="T782" s="272"/>
      <c r="U782" s="272"/>
      <c r="V782" s="272"/>
      <c r="W782" s="272"/>
      <c r="X782" s="272"/>
      <c r="Y782" s="272"/>
      <c r="Z782" s="272"/>
    </row>
    <row r="783" spans="1:26" ht="16.5" customHeight="1">
      <c r="A783" s="272"/>
      <c r="B783" s="272"/>
      <c r="C783" s="272"/>
      <c r="D783" s="272"/>
      <c r="E783" s="272"/>
      <c r="F783" s="272"/>
      <c r="G783" s="272"/>
      <c r="H783" s="272"/>
      <c r="I783" s="272"/>
      <c r="J783" s="272"/>
      <c r="K783" s="272"/>
      <c r="L783" s="272"/>
      <c r="M783" s="272"/>
      <c r="N783" s="272"/>
      <c r="O783" s="272"/>
      <c r="P783" s="272"/>
      <c r="Q783" s="295"/>
      <c r="R783" s="272"/>
      <c r="S783" s="272"/>
      <c r="T783" s="272"/>
      <c r="U783" s="272"/>
      <c r="V783" s="272"/>
      <c r="W783" s="272"/>
      <c r="X783" s="272"/>
      <c r="Y783" s="272"/>
      <c r="Z783" s="272"/>
    </row>
    <row r="784" spans="1:26" ht="16.5" customHeight="1">
      <c r="A784" s="272"/>
      <c r="B784" s="272"/>
      <c r="C784" s="272"/>
      <c r="D784" s="272"/>
      <c r="E784" s="272"/>
      <c r="F784" s="272"/>
      <c r="G784" s="272"/>
      <c r="H784" s="272"/>
      <c r="I784" s="272"/>
      <c r="J784" s="272"/>
      <c r="K784" s="272"/>
      <c r="L784" s="272"/>
      <c r="M784" s="272"/>
      <c r="N784" s="272"/>
      <c r="O784" s="272"/>
      <c r="P784" s="272"/>
      <c r="Q784" s="295"/>
      <c r="R784" s="272"/>
      <c r="S784" s="272"/>
      <c r="T784" s="272"/>
      <c r="U784" s="272"/>
      <c r="V784" s="272"/>
      <c r="W784" s="272"/>
      <c r="X784" s="272"/>
      <c r="Y784" s="272"/>
      <c r="Z784" s="272"/>
    </row>
    <row r="785" spans="1:26" ht="16.5" customHeight="1">
      <c r="A785" s="272"/>
      <c r="B785" s="272"/>
      <c r="C785" s="272"/>
      <c r="D785" s="272"/>
      <c r="E785" s="272"/>
      <c r="F785" s="272"/>
      <c r="G785" s="272"/>
      <c r="H785" s="272"/>
      <c r="I785" s="272"/>
      <c r="J785" s="272"/>
      <c r="K785" s="272"/>
      <c r="L785" s="272"/>
      <c r="M785" s="272"/>
      <c r="N785" s="272"/>
      <c r="O785" s="272"/>
      <c r="P785" s="272"/>
      <c r="Q785" s="295"/>
      <c r="R785" s="272"/>
      <c r="S785" s="272"/>
      <c r="T785" s="272"/>
      <c r="U785" s="272"/>
      <c r="V785" s="272"/>
      <c r="W785" s="272"/>
      <c r="X785" s="272"/>
      <c r="Y785" s="272"/>
      <c r="Z785" s="272"/>
    </row>
    <row r="786" spans="1:26" ht="16.5" customHeight="1">
      <c r="A786" s="272"/>
      <c r="B786" s="272"/>
      <c r="C786" s="272"/>
      <c r="D786" s="272"/>
      <c r="E786" s="272"/>
      <c r="F786" s="272"/>
      <c r="G786" s="272"/>
      <c r="H786" s="272"/>
      <c r="I786" s="272"/>
      <c r="J786" s="272"/>
      <c r="K786" s="272"/>
      <c r="L786" s="272"/>
      <c r="M786" s="272"/>
      <c r="N786" s="272"/>
      <c r="O786" s="272"/>
      <c r="P786" s="272"/>
      <c r="Q786" s="295"/>
      <c r="R786" s="272"/>
      <c r="S786" s="272"/>
      <c r="T786" s="272"/>
      <c r="U786" s="272"/>
      <c r="V786" s="272"/>
      <c r="W786" s="272"/>
      <c r="X786" s="272"/>
      <c r="Y786" s="272"/>
      <c r="Z786" s="272"/>
    </row>
    <row r="787" spans="1:26" ht="16.5" customHeight="1">
      <c r="A787" s="272"/>
      <c r="B787" s="272"/>
      <c r="C787" s="272"/>
      <c r="D787" s="272"/>
      <c r="E787" s="272"/>
      <c r="F787" s="272"/>
      <c r="G787" s="272"/>
      <c r="H787" s="272"/>
      <c r="I787" s="272"/>
      <c r="J787" s="272"/>
      <c r="K787" s="272"/>
      <c r="L787" s="272"/>
      <c r="M787" s="272"/>
      <c r="N787" s="272"/>
      <c r="O787" s="272"/>
      <c r="P787" s="272"/>
      <c r="Q787" s="295"/>
      <c r="R787" s="272"/>
      <c r="S787" s="272"/>
      <c r="T787" s="272"/>
      <c r="U787" s="272"/>
      <c r="V787" s="272"/>
      <c r="W787" s="272"/>
      <c r="X787" s="272"/>
      <c r="Y787" s="272"/>
      <c r="Z787" s="272"/>
    </row>
    <row r="788" spans="1:26" ht="16.5" customHeight="1">
      <c r="A788" s="272"/>
      <c r="B788" s="272"/>
      <c r="C788" s="272"/>
      <c r="D788" s="272"/>
      <c r="E788" s="272"/>
      <c r="F788" s="272"/>
      <c r="G788" s="272"/>
      <c r="H788" s="272"/>
      <c r="I788" s="272"/>
      <c r="J788" s="272"/>
      <c r="K788" s="272"/>
      <c r="L788" s="272"/>
      <c r="M788" s="272"/>
      <c r="N788" s="272"/>
      <c r="O788" s="272"/>
      <c r="P788" s="272"/>
      <c r="Q788" s="295"/>
      <c r="R788" s="272"/>
      <c r="S788" s="272"/>
      <c r="T788" s="272"/>
      <c r="U788" s="272"/>
      <c r="V788" s="272"/>
      <c r="W788" s="272"/>
      <c r="X788" s="272"/>
      <c r="Y788" s="272"/>
      <c r="Z788" s="272"/>
    </row>
    <row r="789" spans="1:26" ht="16.5" customHeight="1">
      <c r="A789" s="272"/>
      <c r="B789" s="272"/>
      <c r="C789" s="272"/>
      <c r="D789" s="272"/>
      <c r="E789" s="272"/>
      <c r="F789" s="272"/>
      <c r="G789" s="272"/>
      <c r="H789" s="272"/>
      <c r="I789" s="272"/>
      <c r="J789" s="272"/>
      <c r="K789" s="272"/>
      <c r="L789" s="272"/>
      <c r="M789" s="272"/>
      <c r="N789" s="272"/>
      <c r="O789" s="272"/>
      <c r="P789" s="272"/>
      <c r="Q789" s="295"/>
      <c r="R789" s="272"/>
      <c r="S789" s="272"/>
      <c r="T789" s="272"/>
      <c r="U789" s="272"/>
      <c r="V789" s="272"/>
      <c r="W789" s="272"/>
      <c r="X789" s="272"/>
      <c r="Y789" s="272"/>
      <c r="Z789" s="272"/>
    </row>
    <row r="790" spans="1:26" ht="16.5" customHeight="1">
      <c r="A790" s="272"/>
      <c r="B790" s="272"/>
      <c r="C790" s="272"/>
      <c r="D790" s="272"/>
      <c r="E790" s="272"/>
      <c r="F790" s="272"/>
      <c r="G790" s="272"/>
      <c r="H790" s="272"/>
      <c r="I790" s="272"/>
      <c r="J790" s="272"/>
      <c r="K790" s="272"/>
      <c r="L790" s="272"/>
      <c r="M790" s="272"/>
      <c r="N790" s="272"/>
      <c r="O790" s="272"/>
      <c r="P790" s="272"/>
      <c r="Q790" s="295"/>
      <c r="R790" s="272"/>
      <c r="S790" s="272"/>
      <c r="T790" s="272"/>
      <c r="U790" s="272"/>
      <c r="V790" s="272"/>
      <c r="W790" s="272"/>
      <c r="X790" s="272"/>
      <c r="Y790" s="272"/>
      <c r="Z790" s="272"/>
    </row>
    <row r="791" spans="1:26" ht="16.5" customHeight="1">
      <c r="A791" s="272"/>
      <c r="B791" s="272"/>
      <c r="C791" s="272"/>
      <c r="D791" s="272"/>
      <c r="E791" s="272"/>
      <c r="F791" s="272"/>
      <c r="G791" s="272"/>
      <c r="H791" s="272"/>
      <c r="I791" s="272"/>
      <c r="J791" s="272"/>
      <c r="K791" s="272"/>
      <c r="L791" s="272"/>
      <c r="M791" s="272"/>
      <c r="N791" s="272"/>
      <c r="O791" s="272"/>
      <c r="P791" s="272"/>
      <c r="Q791" s="295"/>
      <c r="R791" s="272"/>
      <c r="S791" s="272"/>
      <c r="T791" s="272"/>
      <c r="U791" s="272"/>
      <c r="V791" s="272"/>
      <c r="W791" s="272"/>
      <c r="X791" s="272"/>
      <c r="Y791" s="272"/>
      <c r="Z791" s="272"/>
    </row>
    <row r="792" spans="1:26" ht="16.5" customHeight="1">
      <c r="A792" s="272"/>
      <c r="B792" s="272"/>
      <c r="C792" s="272"/>
      <c r="D792" s="272"/>
      <c r="E792" s="272"/>
      <c r="F792" s="272"/>
      <c r="G792" s="272"/>
      <c r="H792" s="272"/>
      <c r="I792" s="272"/>
      <c r="J792" s="272"/>
      <c r="K792" s="272"/>
      <c r="L792" s="272"/>
      <c r="M792" s="272"/>
      <c r="N792" s="272"/>
      <c r="O792" s="272"/>
      <c r="P792" s="272"/>
      <c r="Q792" s="295"/>
      <c r="R792" s="272"/>
      <c r="S792" s="272"/>
      <c r="T792" s="272"/>
      <c r="U792" s="272"/>
      <c r="V792" s="272"/>
      <c r="W792" s="272"/>
      <c r="X792" s="272"/>
      <c r="Y792" s="272"/>
      <c r="Z792" s="272"/>
    </row>
    <row r="793" spans="1:26" ht="16.5" customHeight="1">
      <c r="A793" s="272"/>
      <c r="B793" s="272"/>
      <c r="C793" s="272"/>
      <c r="D793" s="272"/>
      <c r="E793" s="272"/>
      <c r="F793" s="272"/>
      <c r="G793" s="272"/>
      <c r="H793" s="272"/>
      <c r="I793" s="272"/>
      <c r="J793" s="272"/>
      <c r="K793" s="272"/>
      <c r="L793" s="272"/>
      <c r="M793" s="272"/>
      <c r="N793" s="272"/>
      <c r="O793" s="272"/>
      <c r="P793" s="272"/>
      <c r="Q793" s="295"/>
      <c r="R793" s="272"/>
      <c r="S793" s="272"/>
      <c r="T793" s="272"/>
      <c r="U793" s="272"/>
      <c r="V793" s="272"/>
      <c r="W793" s="272"/>
      <c r="X793" s="272"/>
      <c r="Y793" s="272"/>
      <c r="Z793" s="272"/>
    </row>
    <row r="794" spans="1:26" ht="16.5" customHeight="1">
      <c r="A794" s="272"/>
      <c r="B794" s="272"/>
      <c r="C794" s="272"/>
      <c r="D794" s="272"/>
      <c r="E794" s="272"/>
      <c r="F794" s="272"/>
      <c r="G794" s="272"/>
      <c r="H794" s="272"/>
      <c r="I794" s="272"/>
      <c r="J794" s="272"/>
      <c r="K794" s="272"/>
      <c r="L794" s="272"/>
      <c r="M794" s="272"/>
      <c r="N794" s="272"/>
      <c r="O794" s="272"/>
      <c r="P794" s="272"/>
      <c r="Q794" s="295"/>
      <c r="R794" s="272"/>
      <c r="S794" s="272"/>
      <c r="T794" s="272"/>
      <c r="U794" s="272"/>
      <c r="V794" s="272"/>
      <c r="W794" s="272"/>
      <c r="X794" s="272"/>
      <c r="Y794" s="272"/>
      <c r="Z794" s="272"/>
    </row>
    <row r="795" spans="1:26" ht="16.5" customHeight="1">
      <c r="A795" s="272"/>
      <c r="B795" s="272"/>
      <c r="C795" s="272"/>
      <c r="D795" s="272"/>
      <c r="E795" s="272"/>
      <c r="F795" s="272"/>
      <c r="G795" s="272"/>
      <c r="H795" s="272"/>
      <c r="I795" s="272"/>
      <c r="J795" s="272"/>
      <c r="K795" s="272"/>
      <c r="L795" s="272"/>
      <c r="M795" s="272"/>
      <c r="N795" s="272"/>
      <c r="O795" s="272"/>
      <c r="P795" s="272"/>
      <c r="Q795" s="295"/>
      <c r="R795" s="272"/>
      <c r="S795" s="272"/>
      <c r="T795" s="272"/>
      <c r="U795" s="272"/>
      <c r="V795" s="272"/>
      <c r="W795" s="272"/>
      <c r="X795" s="272"/>
      <c r="Y795" s="272"/>
      <c r="Z795" s="272"/>
    </row>
    <row r="796" spans="1:26" ht="16.5" customHeight="1">
      <c r="A796" s="272"/>
      <c r="B796" s="272"/>
      <c r="C796" s="272"/>
      <c r="D796" s="272"/>
      <c r="E796" s="272"/>
      <c r="F796" s="272"/>
      <c r="G796" s="272"/>
      <c r="H796" s="272"/>
      <c r="I796" s="272"/>
      <c r="J796" s="272"/>
      <c r="K796" s="272"/>
      <c r="L796" s="272"/>
      <c r="M796" s="272"/>
      <c r="N796" s="272"/>
      <c r="O796" s="272"/>
      <c r="P796" s="272"/>
      <c r="Q796" s="295"/>
      <c r="R796" s="272"/>
      <c r="S796" s="272"/>
      <c r="T796" s="272"/>
      <c r="U796" s="272"/>
      <c r="V796" s="272"/>
      <c r="W796" s="272"/>
      <c r="X796" s="272"/>
      <c r="Y796" s="272"/>
      <c r="Z796" s="272"/>
    </row>
    <row r="797" spans="1:26" ht="16.5" customHeight="1">
      <c r="A797" s="272"/>
      <c r="B797" s="272"/>
      <c r="C797" s="272"/>
      <c r="D797" s="272"/>
      <c r="E797" s="272"/>
      <c r="F797" s="272"/>
      <c r="G797" s="272"/>
      <c r="H797" s="272"/>
      <c r="I797" s="272"/>
      <c r="J797" s="272"/>
      <c r="K797" s="272"/>
      <c r="L797" s="272"/>
      <c r="M797" s="272"/>
      <c r="N797" s="272"/>
      <c r="O797" s="272"/>
      <c r="P797" s="272"/>
      <c r="Q797" s="295"/>
      <c r="R797" s="272"/>
      <c r="S797" s="272"/>
      <c r="T797" s="272"/>
      <c r="U797" s="272"/>
      <c r="V797" s="272"/>
      <c r="W797" s="272"/>
      <c r="X797" s="272"/>
      <c r="Y797" s="272"/>
      <c r="Z797" s="272"/>
    </row>
    <row r="798" spans="1:26" ht="16.5" customHeight="1">
      <c r="A798" s="272"/>
      <c r="B798" s="272"/>
      <c r="C798" s="272"/>
      <c r="D798" s="272"/>
      <c r="E798" s="272"/>
      <c r="F798" s="272"/>
      <c r="G798" s="272"/>
      <c r="H798" s="272"/>
      <c r="I798" s="272"/>
      <c r="J798" s="272"/>
      <c r="K798" s="272"/>
      <c r="L798" s="272"/>
      <c r="M798" s="272"/>
      <c r="N798" s="272"/>
      <c r="O798" s="272"/>
      <c r="P798" s="272"/>
      <c r="Q798" s="295"/>
      <c r="R798" s="272"/>
      <c r="S798" s="272"/>
      <c r="T798" s="272"/>
      <c r="U798" s="272"/>
      <c r="V798" s="272"/>
      <c r="W798" s="272"/>
      <c r="X798" s="272"/>
      <c r="Y798" s="272"/>
      <c r="Z798" s="272"/>
    </row>
    <row r="799" spans="1:26" ht="16.5" customHeight="1">
      <c r="A799" s="272"/>
      <c r="B799" s="272"/>
      <c r="C799" s="272"/>
      <c r="D799" s="272"/>
      <c r="E799" s="272"/>
      <c r="F799" s="272"/>
      <c r="G799" s="272"/>
      <c r="H799" s="272"/>
      <c r="I799" s="272"/>
      <c r="J799" s="272"/>
      <c r="K799" s="272"/>
      <c r="L799" s="272"/>
      <c r="M799" s="272"/>
      <c r="N799" s="272"/>
      <c r="O799" s="272"/>
      <c r="P799" s="272"/>
      <c r="Q799" s="295"/>
      <c r="R799" s="272"/>
      <c r="S799" s="272"/>
      <c r="T799" s="272"/>
      <c r="U799" s="272"/>
      <c r="V799" s="272"/>
      <c r="W799" s="272"/>
      <c r="X799" s="272"/>
      <c r="Y799" s="272"/>
      <c r="Z799" s="272"/>
    </row>
    <row r="800" spans="1:26" ht="16.5" customHeight="1">
      <c r="A800" s="272"/>
      <c r="B800" s="272"/>
      <c r="C800" s="272"/>
      <c r="D800" s="272"/>
      <c r="E800" s="272"/>
      <c r="F800" s="272"/>
      <c r="G800" s="272"/>
      <c r="H800" s="272"/>
      <c r="I800" s="272"/>
      <c r="J800" s="272"/>
      <c r="K800" s="272"/>
      <c r="L800" s="272"/>
      <c r="M800" s="272"/>
      <c r="N800" s="272"/>
      <c r="O800" s="272"/>
      <c r="P800" s="272"/>
      <c r="Q800" s="295"/>
      <c r="R800" s="272"/>
      <c r="S800" s="272"/>
      <c r="T800" s="272"/>
      <c r="U800" s="272"/>
      <c r="V800" s="272"/>
      <c r="W800" s="272"/>
      <c r="X800" s="272"/>
      <c r="Y800" s="272"/>
      <c r="Z800" s="272"/>
    </row>
    <row r="801" spans="1:26" ht="16.5" customHeight="1">
      <c r="A801" s="272"/>
      <c r="B801" s="272"/>
      <c r="C801" s="272"/>
      <c r="D801" s="272"/>
      <c r="E801" s="272"/>
      <c r="F801" s="272"/>
      <c r="G801" s="272"/>
      <c r="H801" s="272"/>
      <c r="I801" s="272"/>
      <c r="J801" s="272"/>
      <c r="K801" s="272"/>
      <c r="L801" s="272"/>
      <c r="M801" s="272"/>
      <c r="N801" s="272"/>
      <c r="O801" s="272"/>
      <c r="P801" s="272"/>
      <c r="Q801" s="295"/>
      <c r="R801" s="272"/>
      <c r="S801" s="272"/>
      <c r="T801" s="272"/>
      <c r="U801" s="272"/>
      <c r="V801" s="272"/>
      <c r="W801" s="272"/>
      <c r="X801" s="272"/>
      <c r="Y801" s="272"/>
      <c r="Z801" s="272"/>
    </row>
    <row r="802" spans="1:26" ht="16.5" customHeight="1">
      <c r="A802" s="272"/>
      <c r="B802" s="272"/>
      <c r="C802" s="272"/>
      <c r="D802" s="272"/>
      <c r="E802" s="272"/>
      <c r="F802" s="272"/>
      <c r="G802" s="272"/>
      <c r="H802" s="272"/>
      <c r="I802" s="272"/>
      <c r="J802" s="272"/>
      <c r="K802" s="272"/>
      <c r="L802" s="272"/>
      <c r="M802" s="272"/>
      <c r="N802" s="272"/>
      <c r="O802" s="272"/>
      <c r="P802" s="272"/>
      <c r="Q802" s="295"/>
      <c r="R802" s="272"/>
      <c r="S802" s="272"/>
      <c r="T802" s="272"/>
      <c r="U802" s="272"/>
      <c r="V802" s="272"/>
      <c r="W802" s="272"/>
      <c r="X802" s="272"/>
      <c r="Y802" s="272"/>
      <c r="Z802" s="272"/>
    </row>
    <row r="803" spans="1:26" ht="16.5" customHeight="1">
      <c r="A803" s="272"/>
      <c r="B803" s="272"/>
      <c r="C803" s="272"/>
      <c r="D803" s="272"/>
      <c r="E803" s="272"/>
      <c r="F803" s="272"/>
      <c r="G803" s="272"/>
      <c r="H803" s="272"/>
      <c r="I803" s="272"/>
      <c r="J803" s="272"/>
      <c r="K803" s="272"/>
      <c r="L803" s="272"/>
      <c r="M803" s="272"/>
      <c r="N803" s="272"/>
      <c r="O803" s="272"/>
      <c r="P803" s="272"/>
      <c r="Q803" s="295"/>
      <c r="R803" s="272"/>
      <c r="S803" s="272"/>
      <c r="T803" s="272"/>
      <c r="U803" s="272"/>
      <c r="V803" s="272"/>
      <c r="W803" s="272"/>
      <c r="X803" s="272"/>
      <c r="Y803" s="272"/>
      <c r="Z803" s="272"/>
    </row>
    <row r="804" spans="1:26" ht="16.5" customHeight="1">
      <c r="A804" s="272"/>
      <c r="B804" s="272"/>
      <c r="C804" s="272"/>
      <c r="D804" s="272"/>
      <c r="E804" s="272"/>
      <c r="F804" s="272"/>
      <c r="G804" s="272"/>
      <c r="H804" s="272"/>
      <c r="I804" s="272"/>
      <c r="J804" s="272"/>
      <c r="K804" s="272"/>
      <c r="L804" s="272"/>
      <c r="M804" s="272"/>
      <c r="N804" s="272"/>
      <c r="O804" s="272"/>
      <c r="P804" s="272"/>
      <c r="Q804" s="295"/>
      <c r="R804" s="272"/>
      <c r="S804" s="272"/>
      <c r="T804" s="272"/>
      <c r="U804" s="272"/>
      <c r="V804" s="272"/>
      <c r="W804" s="272"/>
      <c r="X804" s="272"/>
      <c r="Y804" s="272"/>
      <c r="Z804" s="272"/>
    </row>
    <row r="805" spans="1:26" ht="16.5" customHeight="1">
      <c r="A805" s="272"/>
      <c r="B805" s="272"/>
      <c r="C805" s="272"/>
      <c r="D805" s="272"/>
      <c r="E805" s="272"/>
      <c r="F805" s="272"/>
      <c r="G805" s="272"/>
      <c r="H805" s="272"/>
      <c r="I805" s="272"/>
      <c r="J805" s="272"/>
      <c r="K805" s="272"/>
      <c r="L805" s="272"/>
      <c r="M805" s="272"/>
      <c r="N805" s="272"/>
      <c r="O805" s="272"/>
      <c r="P805" s="272"/>
      <c r="Q805" s="295"/>
      <c r="R805" s="272"/>
      <c r="S805" s="272"/>
      <c r="T805" s="272"/>
      <c r="U805" s="272"/>
      <c r="V805" s="272"/>
      <c r="W805" s="272"/>
      <c r="X805" s="272"/>
      <c r="Y805" s="272"/>
      <c r="Z805" s="272"/>
    </row>
    <row r="806" spans="1:26" ht="16.5" customHeight="1">
      <c r="A806" s="272"/>
      <c r="B806" s="272"/>
      <c r="C806" s="272"/>
      <c r="D806" s="272"/>
      <c r="E806" s="272"/>
      <c r="F806" s="272"/>
      <c r="G806" s="272"/>
      <c r="H806" s="272"/>
      <c r="I806" s="272"/>
      <c r="J806" s="272"/>
      <c r="K806" s="272"/>
      <c r="L806" s="272"/>
      <c r="M806" s="272"/>
      <c r="N806" s="272"/>
      <c r="O806" s="272"/>
      <c r="P806" s="272"/>
      <c r="Q806" s="295"/>
      <c r="R806" s="272"/>
      <c r="S806" s="272"/>
      <c r="T806" s="272"/>
      <c r="U806" s="272"/>
      <c r="V806" s="272"/>
      <c r="W806" s="272"/>
      <c r="X806" s="272"/>
      <c r="Y806" s="272"/>
      <c r="Z806" s="272"/>
    </row>
    <row r="807" spans="1:26" ht="16.5" customHeight="1">
      <c r="A807" s="272"/>
      <c r="B807" s="272"/>
      <c r="C807" s="272"/>
      <c r="D807" s="272"/>
      <c r="E807" s="272"/>
      <c r="F807" s="272"/>
      <c r="G807" s="272"/>
      <c r="H807" s="272"/>
      <c r="I807" s="272"/>
      <c r="J807" s="272"/>
      <c r="K807" s="272"/>
      <c r="L807" s="272"/>
      <c r="M807" s="272"/>
      <c r="N807" s="272"/>
      <c r="O807" s="272"/>
      <c r="P807" s="272"/>
      <c r="Q807" s="295"/>
      <c r="R807" s="272"/>
      <c r="S807" s="272"/>
      <c r="T807" s="272"/>
      <c r="U807" s="272"/>
      <c r="V807" s="272"/>
      <c r="W807" s="272"/>
      <c r="X807" s="272"/>
      <c r="Y807" s="272"/>
      <c r="Z807" s="272"/>
    </row>
    <row r="808" spans="1:26" ht="16.5" customHeight="1">
      <c r="A808" s="272"/>
      <c r="B808" s="272"/>
      <c r="C808" s="272"/>
      <c r="D808" s="272"/>
      <c r="E808" s="272"/>
      <c r="F808" s="272"/>
      <c r="G808" s="272"/>
      <c r="H808" s="272"/>
      <c r="I808" s="272"/>
      <c r="J808" s="272"/>
      <c r="K808" s="272"/>
      <c r="L808" s="272"/>
      <c r="M808" s="272"/>
      <c r="N808" s="272"/>
      <c r="O808" s="272"/>
      <c r="P808" s="272"/>
      <c r="Q808" s="295"/>
      <c r="R808" s="272"/>
      <c r="S808" s="272"/>
      <c r="T808" s="272"/>
      <c r="U808" s="272"/>
      <c r="V808" s="272"/>
      <c r="W808" s="272"/>
      <c r="X808" s="272"/>
      <c r="Y808" s="272"/>
      <c r="Z808" s="272"/>
    </row>
    <row r="809" spans="1:26" ht="16.5" customHeight="1">
      <c r="A809" s="272"/>
      <c r="B809" s="272"/>
      <c r="C809" s="272"/>
      <c r="D809" s="272"/>
      <c r="E809" s="272"/>
      <c r="F809" s="272"/>
      <c r="G809" s="272"/>
      <c r="H809" s="272"/>
      <c r="I809" s="272"/>
      <c r="J809" s="272"/>
      <c r="K809" s="272"/>
      <c r="L809" s="272"/>
      <c r="M809" s="272"/>
      <c r="N809" s="272"/>
      <c r="O809" s="272"/>
      <c r="P809" s="272"/>
      <c r="Q809" s="295"/>
      <c r="R809" s="272"/>
      <c r="S809" s="272"/>
      <c r="T809" s="272"/>
      <c r="U809" s="272"/>
      <c r="V809" s="272"/>
      <c r="W809" s="272"/>
      <c r="X809" s="272"/>
      <c r="Y809" s="272"/>
      <c r="Z809" s="272"/>
    </row>
    <row r="810" spans="1:26" ht="16.5" customHeight="1">
      <c r="A810" s="272"/>
      <c r="B810" s="272"/>
      <c r="C810" s="272"/>
      <c r="D810" s="272"/>
      <c r="E810" s="272"/>
      <c r="F810" s="272"/>
      <c r="G810" s="272"/>
      <c r="H810" s="272"/>
      <c r="I810" s="272"/>
      <c r="J810" s="272"/>
      <c r="K810" s="272"/>
      <c r="L810" s="272"/>
      <c r="M810" s="272"/>
      <c r="N810" s="272"/>
      <c r="O810" s="272"/>
      <c r="P810" s="272"/>
      <c r="Q810" s="295"/>
      <c r="R810" s="272"/>
      <c r="S810" s="272"/>
      <c r="T810" s="272"/>
      <c r="U810" s="272"/>
      <c r="V810" s="272"/>
      <c r="W810" s="272"/>
      <c r="X810" s="272"/>
      <c r="Y810" s="272"/>
      <c r="Z810" s="272"/>
    </row>
    <row r="811" spans="1:26" ht="16.5" customHeight="1">
      <c r="A811" s="272"/>
      <c r="B811" s="272"/>
      <c r="C811" s="272"/>
      <c r="D811" s="272"/>
      <c r="E811" s="272"/>
      <c r="F811" s="272"/>
      <c r="G811" s="272"/>
      <c r="H811" s="272"/>
      <c r="I811" s="272"/>
      <c r="J811" s="272"/>
      <c r="K811" s="272"/>
      <c r="L811" s="272"/>
      <c r="M811" s="272"/>
      <c r="N811" s="272"/>
      <c r="O811" s="272"/>
      <c r="P811" s="272"/>
      <c r="Q811" s="295"/>
      <c r="R811" s="272"/>
      <c r="S811" s="272"/>
      <c r="T811" s="272"/>
      <c r="U811" s="272"/>
      <c r="V811" s="272"/>
      <c r="W811" s="272"/>
      <c r="X811" s="272"/>
      <c r="Y811" s="272"/>
      <c r="Z811" s="272"/>
    </row>
    <row r="812" spans="1:26" ht="16.5" customHeight="1">
      <c r="A812" s="272"/>
      <c r="B812" s="272"/>
      <c r="C812" s="272"/>
      <c r="D812" s="272"/>
      <c r="E812" s="272"/>
      <c r="F812" s="272"/>
      <c r="G812" s="272"/>
      <c r="H812" s="272"/>
      <c r="I812" s="272"/>
      <c r="J812" s="272"/>
      <c r="K812" s="272"/>
      <c r="L812" s="272"/>
      <c r="M812" s="272"/>
      <c r="N812" s="272"/>
      <c r="O812" s="272"/>
      <c r="P812" s="272"/>
      <c r="Q812" s="295"/>
      <c r="R812" s="272"/>
      <c r="S812" s="272"/>
      <c r="T812" s="272"/>
      <c r="U812" s="272"/>
      <c r="V812" s="272"/>
      <c r="W812" s="272"/>
      <c r="X812" s="272"/>
      <c r="Y812" s="272"/>
      <c r="Z812" s="272"/>
    </row>
    <row r="813" spans="1:26" ht="16.5" customHeight="1">
      <c r="A813" s="272"/>
      <c r="B813" s="272"/>
      <c r="C813" s="272"/>
      <c r="D813" s="272"/>
      <c r="E813" s="272"/>
      <c r="F813" s="272"/>
      <c r="G813" s="272"/>
      <c r="H813" s="272"/>
      <c r="I813" s="272"/>
      <c r="J813" s="272"/>
      <c r="K813" s="272"/>
      <c r="L813" s="272"/>
      <c r="M813" s="272"/>
      <c r="N813" s="272"/>
      <c r="O813" s="272"/>
      <c r="P813" s="272"/>
      <c r="Q813" s="295"/>
      <c r="R813" s="272"/>
      <c r="S813" s="272"/>
      <c r="T813" s="272"/>
      <c r="U813" s="272"/>
      <c r="V813" s="272"/>
      <c r="W813" s="272"/>
      <c r="X813" s="272"/>
      <c r="Y813" s="272"/>
      <c r="Z813" s="272"/>
    </row>
    <row r="814" spans="1:26" ht="16.5" customHeight="1">
      <c r="A814" s="272"/>
      <c r="B814" s="272"/>
      <c r="C814" s="272"/>
      <c r="D814" s="272"/>
      <c r="E814" s="272"/>
      <c r="F814" s="272"/>
      <c r="G814" s="272"/>
      <c r="H814" s="272"/>
      <c r="I814" s="272"/>
      <c r="J814" s="272"/>
      <c r="K814" s="272"/>
      <c r="L814" s="272"/>
      <c r="M814" s="272"/>
      <c r="N814" s="272"/>
      <c r="O814" s="272"/>
      <c r="P814" s="272"/>
      <c r="Q814" s="295"/>
      <c r="R814" s="272"/>
      <c r="S814" s="272"/>
      <c r="T814" s="272"/>
      <c r="U814" s="272"/>
      <c r="V814" s="272"/>
      <c r="W814" s="272"/>
      <c r="X814" s="272"/>
      <c r="Y814" s="272"/>
      <c r="Z814" s="272"/>
    </row>
    <row r="815" spans="1:26" ht="16.5" customHeight="1">
      <c r="A815" s="272"/>
      <c r="B815" s="272"/>
      <c r="C815" s="272"/>
      <c r="D815" s="272"/>
      <c r="E815" s="272"/>
      <c r="F815" s="272"/>
      <c r="G815" s="272"/>
      <c r="H815" s="272"/>
      <c r="I815" s="272"/>
      <c r="J815" s="272"/>
      <c r="K815" s="272"/>
      <c r="L815" s="272"/>
      <c r="M815" s="272"/>
      <c r="N815" s="272"/>
      <c r="O815" s="272"/>
      <c r="P815" s="272"/>
      <c r="Q815" s="295"/>
      <c r="R815" s="272"/>
      <c r="S815" s="272"/>
      <c r="T815" s="272"/>
      <c r="U815" s="272"/>
      <c r="V815" s="272"/>
      <c r="W815" s="272"/>
      <c r="X815" s="272"/>
      <c r="Y815" s="272"/>
      <c r="Z815" s="272"/>
    </row>
    <row r="816" spans="1:26" ht="16.5" customHeight="1">
      <c r="A816" s="272"/>
      <c r="B816" s="272"/>
      <c r="C816" s="272"/>
      <c r="D816" s="272"/>
      <c r="E816" s="272"/>
      <c r="F816" s="272"/>
      <c r="G816" s="272"/>
      <c r="H816" s="272"/>
      <c r="I816" s="272"/>
      <c r="J816" s="272"/>
      <c r="K816" s="272"/>
      <c r="L816" s="272"/>
      <c r="M816" s="272"/>
      <c r="N816" s="272"/>
      <c r="O816" s="272"/>
      <c r="P816" s="272"/>
      <c r="Q816" s="295"/>
      <c r="R816" s="272"/>
      <c r="S816" s="272"/>
      <c r="T816" s="272"/>
      <c r="U816" s="272"/>
      <c r="V816" s="272"/>
      <c r="W816" s="272"/>
      <c r="X816" s="272"/>
      <c r="Y816" s="272"/>
      <c r="Z816" s="272"/>
    </row>
    <row r="817" spans="1:26" ht="16.5" customHeight="1">
      <c r="A817" s="272"/>
      <c r="B817" s="272"/>
      <c r="C817" s="272"/>
      <c r="D817" s="272"/>
      <c r="E817" s="272"/>
      <c r="F817" s="272"/>
      <c r="G817" s="272"/>
      <c r="H817" s="272"/>
      <c r="I817" s="272"/>
      <c r="J817" s="272"/>
      <c r="K817" s="272"/>
      <c r="L817" s="272"/>
      <c r="M817" s="272"/>
      <c r="N817" s="272"/>
      <c r="O817" s="272"/>
      <c r="P817" s="272"/>
      <c r="Q817" s="295"/>
      <c r="R817" s="272"/>
      <c r="S817" s="272"/>
      <c r="T817" s="272"/>
      <c r="U817" s="272"/>
      <c r="V817" s="272"/>
      <c r="W817" s="272"/>
      <c r="X817" s="272"/>
      <c r="Y817" s="272"/>
      <c r="Z817" s="272"/>
    </row>
    <row r="818" spans="1:26" ht="16.5" customHeight="1">
      <c r="A818" s="272"/>
      <c r="B818" s="272"/>
      <c r="C818" s="272"/>
      <c r="D818" s="272"/>
      <c r="E818" s="272"/>
      <c r="F818" s="272"/>
      <c r="G818" s="272"/>
      <c r="H818" s="272"/>
      <c r="I818" s="272"/>
      <c r="J818" s="272"/>
      <c r="K818" s="272"/>
      <c r="L818" s="272"/>
      <c r="M818" s="272"/>
      <c r="N818" s="272"/>
      <c r="O818" s="272"/>
      <c r="P818" s="272"/>
      <c r="Q818" s="295"/>
      <c r="R818" s="272"/>
      <c r="S818" s="272"/>
      <c r="T818" s="272"/>
      <c r="U818" s="272"/>
      <c r="V818" s="272"/>
      <c r="W818" s="272"/>
      <c r="X818" s="272"/>
      <c r="Y818" s="272"/>
      <c r="Z818" s="272"/>
    </row>
    <row r="819" spans="1:26" ht="16.5" customHeight="1">
      <c r="A819" s="272"/>
      <c r="B819" s="272"/>
      <c r="C819" s="272"/>
      <c r="D819" s="272"/>
      <c r="E819" s="272"/>
      <c r="F819" s="272"/>
      <c r="G819" s="272"/>
      <c r="H819" s="272"/>
      <c r="I819" s="272"/>
      <c r="J819" s="272"/>
      <c r="K819" s="272"/>
      <c r="L819" s="272"/>
      <c r="M819" s="272"/>
      <c r="N819" s="272"/>
      <c r="O819" s="272"/>
      <c r="P819" s="272"/>
      <c r="Q819" s="295"/>
      <c r="R819" s="272"/>
      <c r="S819" s="272"/>
      <c r="T819" s="272"/>
      <c r="U819" s="272"/>
      <c r="V819" s="272"/>
      <c r="W819" s="272"/>
      <c r="X819" s="272"/>
      <c r="Y819" s="272"/>
      <c r="Z819" s="272"/>
    </row>
    <row r="820" spans="1:26" ht="16.5" customHeight="1">
      <c r="A820" s="272"/>
      <c r="B820" s="272"/>
      <c r="C820" s="272"/>
      <c r="D820" s="272"/>
      <c r="E820" s="272"/>
      <c r="F820" s="272"/>
      <c r="G820" s="272"/>
      <c r="H820" s="272"/>
      <c r="I820" s="272"/>
      <c r="J820" s="272"/>
      <c r="K820" s="272"/>
      <c r="L820" s="272"/>
      <c r="M820" s="272"/>
      <c r="N820" s="272"/>
      <c r="O820" s="272"/>
      <c r="P820" s="272"/>
      <c r="Q820" s="295"/>
      <c r="R820" s="272"/>
      <c r="S820" s="272"/>
      <c r="T820" s="272"/>
      <c r="U820" s="272"/>
      <c r="V820" s="272"/>
      <c r="W820" s="272"/>
      <c r="X820" s="272"/>
      <c r="Y820" s="272"/>
      <c r="Z820" s="272"/>
    </row>
    <row r="821" spans="1:26" ht="16.5" customHeight="1">
      <c r="A821" s="272"/>
      <c r="B821" s="272"/>
      <c r="C821" s="272"/>
      <c r="D821" s="272"/>
      <c r="E821" s="272"/>
      <c r="F821" s="272"/>
      <c r="G821" s="272"/>
      <c r="H821" s="272"/>
      <c r="I821" s="272"/>
      <c r="J821" s="272"/>
      <c r="K821" s="272"/>
      <c r="L821" s="272"/>
      <c r="M821" s="272"/>
      <c r="N821" s="272"/>
      <c r="O821" s="272"/>
      <c r="P821" s="272"/>
      <c r="Q821" s="295"/>
      <c r="R821" s="272"/>
      <c r="S821" s="272"/>
      <c r="T821" s="272"/>
      <c r="U821" s="272"/>
      <c r="V821" s="272"/>
      <c r="W821" s="272"/>
      <c r="X821" s="272"/>
      <c r="Y821" s="272"/>
      <c r="Z821" s="272"/>
    </row>
    <row r="822" spans="1:26" ht="16.5" customHeight="1">
      <c r="A822" s="272"/>
      <c r="B822" s="272"/>
      <c r="C822" s="272"/>
      <c r="D822" s="272"/>
      <c r="E822" s="272"/>
      <c r="F822" s="272"/>
      <c r="G822" s="272"/>
      <c r="H822" s="272"/>
      <c r="I822" s="272"/>
      <c r="J822" s="272"/>
      <c r="K822" s="272"/>
      <c r="L822" s="272"/>
      <c r="M822" s="272"/>
      <c r="N822" s="272"/>
      <c r="O822" s="272"/>
      <c r="P822" s="272"/>
      <c r="Q822" s="295"/>
      <c r="R822" s="272"/>
      <c r="S822" s="272"/>
      <c r="T822" s="272"/>
      <c r="U822" s="272"/>
      <c r="V822" s="272"/>
      <c r="W822" s="272"/>
      <c r="X822" s="272"/>
      <c r="Y822" s="272"/>
      <c r="Z822" s="272"/>
    </row>
    <row r="823" spans="1:26" ht="16.5" customHeight="1">
      <c r="A823" s="272"/>
      <c r="B823" s="272"/>
      <c r="C823" s="272"/>
      <c r="D823" s="272"/>
      <c r="E823" s="272"/>
      <c r="F823" s="272"/>
      <c r="G823" s="272"/>
      <c r="H823" s="272"/>
      <c r="I823" s="272"/>
      <c r="J823" s="272"/>
      <c r="K823" s="272"/>
      <c r="L823" s="272"/>
      <c r="M823" s="272"/>
      <c r="N823" s="272"/>
      <c r="O823" s="272"/>
      <c r="P823" s="272"/>
      <c r="Q823" s="295"/>
      <c r="R823" s="272"/>
      <c r="S823" s="272"/>
      <c r="T823" s="272"/>
      <c r="U823" s="272"/>
      <c r="V823" s="272"/>
      <c r="W823" s="272"/>
      <c r="X823" s="272"/>
      <c r="Y823" s="272"/>
      <c r="Z823" s="272"/>
    </row>
    <row r="824" spans="1:26" ht="16.5" customHeight="1">
      <c r="A824" s="272"/>
      <c r="B824" s="272"/>
      <c r="C824" s="272"/>
      <c r="D824" s="272"/>
      <c r="E824" s="272"/>
      <c r="F824" s="272"/>
      <c r="G824" s="272"/>
      <c r="H824" s="272"/>
      <c r="I824" s="272"/>
      <c r="J824" s="272"/>
      <c r="K824" s="272"/>
      <c r="L824" s="272"/>
      <c r="M824" s="272"/>
      <c r="N824" s="272"/>
      <c r="O824" s="272"/>
      <c r="P824" s="272"/>
      <c r="Q824" s="295"/>
      <c r="R824" s="272"/>
      <c r="S824" s="272"/>
      <c r="T824" s="272"/>
      <c r="U824" s="272"/>
      <c r="V824" s="272"/>
      <c r="W824" s="272"/>
      <c r="X824" s="272"/>
      <c r="Y824" s="272"/>
      <c r="Z824" s="272"/>
    </row>
    <row r="825" spans="1:26" ht="16.5" customHeight="1">
      <c r="A825" s="272"/>
      <c r="B825" s="272"/>
      <c r="C825" s="272"/>
      <c r="D825" s="272"/>
      <c r="E825" s="272"/>
      <c r="F825" s="272"/>
      <c r="G825" s="272"/>
      <c r="H825" s="272"/>
      <c r="I825" s="272"/>
      <c r="J825" s="272"/>
      <c r="K825" s="272"/>
      <c r="L825" s="272"/>
      <c r="M825" s="272"/>
      <c r="N825" s="272"/>
      <c r="O825" s="272"/>
      <c r="P825" s="272"/>
      <c r="Q825" s="295"/>
      <c r="R825" s="272"/>
      <c r="S825" s="272"/>
      <c r="T825" s="272"/>
      <c r="U825" s="272"/>
      <c r="V825" s="272"/>
      <c r="W825" s="272"/>
      <c r="X825" s="272"/>
      <c r="Y825" s="272"/>
      <c r="Z825" s="272"/>
    </row>
    <row r="826" spans="1:26" ht="16.5" customHeight="1">
      <c r="A826" s="272"/>
      <c r="B826" s="272"/>
      <c r="C826" s="272"/>
      <c r="D826" s="272"/>
      <c r="E826" s="272"/>
      <c r="F826" s="272"/>
      <c r="G826" s="272"/>
      <c r="H826" s="272"/>
      <c r="I826" s="272"/>
      <c r="J826" s="272"/>
      <c r="K826" s="272"/>
      <c r="L826" s="272"/>
      <c r="M826" s="272"/>
      <c r="N826" s="272"/>
      <c r="O826" s="272"/>
      <c r="P826" s="272"/>
      <c r="Q826" s="295"/>
      <c r="R826" s="272"/>
      <c r="S826" s="272"/>
      <c r="T826" s="272"/>
      <c r="U826" s="272"/>
      <c r="V826" s="272"/>
      <c r="W826" s="272"/>
      <c r="X826" s="272"/>
      <c r="Y826" s="272"/>
      <c r="Z826" s="272"/>
    </row>
    <row r="827" spans="1:26" ht="16.5" customHeight="1">
      <c r="A827" s="272"/>
      <c r="B827" s="272"/>
      <c r="C827" s="272"/>
      <c r="D827" s="272"/>
      <c r="E827" s="272"/>
      <c r="F827" s="272"/>
      <c r="G827" s="272"/>
      <c r="H827" s="272"/>
      <c r="I827" s="272"/>
      <c r="J827" s="272"/>
      <c r="K827" s="272"/>
      <c r="L827" s="272"/>
      <c r="M827" s="272"/>
      <c r="N827" s="272"/>
      <c r="O827" s="272"/>
      <c r="P827" s="272"/>
      <c r="Q827" s="295"/>
      <c r="R827" s="272"/>
      <c r="S827" s="272"/>
      <c r="T827" s="272"/>
      <c r="U827" s="272"/>
      <c r="V827" s="272"/>
      <c r="W827" s="272"/>
      <c r="X827" s="272"/>
      <c r="Y827" s="272"/>
      <c r="Z827" s="272"/>
    </row>
    <row r="828" spans="1:26" ht="16.5" customHeight="1">
      <c r="A828" s="272"/>
      <c r="B828" s="272"/>
      <c r="C828" s="272"/>
      <c r="D828" s="272"/>
      <c r="E828" s="272"/>
      <c r="F828" s="272"/>
      <c r="G828" s="272"/>
      <c r="H828" s="272"/>
      <c r="I828" s="272"/>
      <c r="J828" s="272"/>
      <c r="K828" s="272"/>
      <c r="L828" s="272"/>
      <c r="M828" s="272"/>
      <c r="N828" s="272"/>
      <c r="O828" s="272"/>
      <c r="P828" s="272"/>
      <c r="Q828" s="295"/>
      <c r="R828" s="272"/>
      <c r="S828" s="272"/>
      <c r="T828" s="272"/>
      <c r="U828" s="272"/>
      <c r="V828" s="272"/>
      <c r="W828" s="272"/>
      <c r="X828" s="272"/>
      <c r="Y828" s="272"/>
      <c r="Z828" s="272"/>
    </row>
    <row r="829" spans="1:26" ht="16.5" customHeight="1">
      <c r="A829" s="272"/>
      <c r="B829" s="272"/>
      <c r="C829" s="272"/>
      <c r="D829" s="272"/>
      <c r="E829" s="272"/>
      <c r="F829" s="272"/>
      <c r="G829" s="272"/>
      <c r="H829" s="272"/>
      <c r="I829" s="272"/>
      <c r="J829" s="272"/>
      <c r="K829" s="272"/>
      <c r="L829" s="272"/>
      <c r="M829" s="272"/>
      <c r="N829" s="272"/>
      <c r="O829" s="272"/>
      <c r="P829" s="272"/>
      <c r="Q829" s="295"/>
      <c r="R829" s="272"/>
      <c r="S829" s="272"/>
      <c r="T829" s="272"/>
      <c r="U829" s="272"/>
      <c r="V829" s="272"/>
      <c r="W829" s="272"/>
      <c r="X829" s="272"/>
      <c r="Y829" s="272"/>
      <c r="Z829" s="272"/>
    </row>
    <row r="830" spans="1:26" ht="16.5" customHeight="1">
      <c r="A830" s="272"/>
      <c r="B830" s="272"/>
      <c r="C830" s="272"/>
      <c r="D830" s="272"/>
      <c r="E830" s="272"/>
      <c r="F830" s="272"/>
      <c r="G830" s="272"/>
      <c r="H830" s="272"/>
      <c r="I830" s="272"/>
      <c r="J830" s="272"/>
      <c r="K830" s="272"/>
      <c r="L830" s="272"/>
      <c r="M830" s="272"/>
      <c r="N830" s="272"/>
      <c r="O830" s="272"/>
      <c r="P830" s="272"/>
      <c r="Q830" s="295"/>
      <c r="R830" s="272"/>
      <c r="S830" s="272"/>
      <c r="T830" s="272"/>
      <c r="U830" s="272"/>
      <c r="V830" s="272"/>
      <c r="W830" s="272"/>
      <c r="X830" s="272"/>
      <c r="Y830" s="272"/>
      <c r="Z830" s="272"/>
    </row>
    <row r="831" spans="1:26" ht="16.5" customHeight="1">
      <c r="A831" s="272"/>
      <c r="B831" s="272"/>
      <c r="C831" s="272"/>
      <c r="D831" s="272"/>
      <c r="E831" s="272"/>
      <c r="F831" s="272"/>
      <c r="G831" s="272"/>
      <c r="H831" s="272"/>
      <c r="I831" s="272"/>
      <c r="J831" s="272"/>
      <c r="K831" s="272"/>
      <c r="L831" s="272"/>
      <c r="M831" s="272"/>
      <c r="N831" s="272"/>
      <c r="O831" s="272"/>
      <c r="P831" s="272"/>
      <c r="Q831" s="295"/>
      <c r="R831" s="272"/>
      <c r="S831" s="272"/>
      <c r="T831" s="272"/>
      <c r="U831" s="272"/>
      <c r="V831" s="272"/>
      <c r="W831" s="272"/>
      <c r="X831" s="272"/>
      <c r="Y831" s="272"/>
      <c r="Z831" s="272"/>
    </row>
    <row r="832" spans="1:26" ht="16.5" customHeight="1">
      <c r="A832" s="272"/>
      <c r="B832" s="272"/>
      <c r="C832" s="272"/>
      <c r="D832" s="272"/>
      <c r="E832" s="272"/>
      <c r="F832" s="272"/>
      <c r="G832" s="272"/>
      <c r="H832" s="272"/>
      <c r="I832" s="272"/>
      <c r="J832" s="272"/>
      <c r="K832" s="272"/>
      <c r="L832" s="272"/>
      <c r="M832" s="272"/>
      <c r="N832" s="272"/>
      <c r="O832" s="272"/>
      <c r="P832" s="272"/>
      <c r="Q832" s="295"/>
      <c r="R832" s="272"/>
      <c r="S832" s="272"/>
      <c r="T832" s="272"/>
      <c r="U832" s="272"/>
      <c r="V832" s="272"/>
      <c r="W832" s="272"/>
      <c r="X832" s="272"/>
      <c r="Y832" s="272"/>
      <c r="Z832" s="272"/>
    </row>
    <row r="833" spans="1:26" ht="16.5" customHeight="1">
      <c r="A833" s="272"/>
      <c r="B833" s="272"/>
      <c r="C833" s="272"/>
      <c r="D833" s="272"/>
      <c r="E833" s="272"/>
      <c r="F833" s="272"/>
      <c r="G833" s="272"/>
      <c r="H833" s="272"/>
      <c r="I833" s="272"/>
      <c r="J833" s="272"/>
      <c r="K833" s="272"/>
      <c r="L833" s="272"/>
      <c r="M833" s="272"/>
      <c r="N833" s="272"/>
      <c r="O833" s="272"/>
      <c r="P833" s="272"/>
      <c r="Q833" s="295"/>
      <c r="R833" s="272"/>
      <c r="S833" s="272"/>
      <c r="T833" s="272"/>
      <c r="U833" s="272"/>
      <c r="V833" s="272"/>
      <c r="W833" s="272"/>
      <c r="X833" s="272"/>
      <c r="Y833" s="272"/>
      <c r="Z833" s="272"/>
    </row>
    <row r="834" spans="1:26" ht="16.5" customHeight="1">
      <c r="A834" s="272"/>
      <c r="B834" s="272"/>
      <c r="C834" s="272"/>
      <c r="D834" s="272"/>
      <c r="E834" s="272"/>
      <c r="F834" s="272"/>
      <c r="G834" s="272"/>
      <c r="H834" s="272"/>
      <c r="I834" s="272"/>
      <c r="J834" s="272"/>
      <c r="K834" s="272"/>
      <c r="L834" s="272"/>
      <c r="M834" s="272"/>
      <c r="N834" s="272"/>
      <c r="O834" s="272"/>
      <c r="P834" s="272"/>
      <c r="Q834" s="295"/>
      <c r="R834" s="272"/>
      <c r="S834" s="272"/>
      <c r="T834" s="272"/>
      <c r="U834" s="272"/>
      <c r="V834" s="272"/>
      <c r="W834" s="272"/>
      <c r="X834" s="272"/>
      <c r="Y834" s="272"/>
      <c r="Z834" s="272"/>
    </row>
    <row r="835" spans="1:26" ht="16.5" customHeight="1">
      <c r="A835" s="272"/>
      <c r="B835" s="272"/>
      <c r="C835" s="272"/>
      <c r="D835" s="272"/>
      <c r="E835" s="272"/>
      <c r="F835" s="272"/>
      <c r="G835" s="272"/>
      <c r="H835" s="272"/>
      <c r="I835" s="272"/>
      <c r="J835" s="272"/>
      <c r="K835" s="272"/>
      <c r="L835" s="272"/>
      <c r="M835" s="272"/>
      <c r="N835" s="272"/>
      <c r="O835" s="272"/>
      <c r="P835" s="272"/>
      <c r="Q835" s="295"/>
      <c r="R835" s="272"/>
      <c r="S835" s="272"/>
      <c r="T835" s="272"/>
      <c r="U835" s="272"/>
      <c r="V835" s="272"/>
      <c r="W835" s="272"/>
      <c r="X835" s="272"/>
      <c r="Y835" s="272"/>
      <c r="Z835" s="272"/>
    </row>
    <row r="836" spans="1:26" ht="16.5" customHeight="1">
      <c r="A836" s="272"/>
      <c r="B836" s="272"/>
      <c r="C836" s="272"/>
      <c r="D836" s="272"/>
      <c r="E836" s="272"/>
      <c r="F836" s="272"/>
      <c r="G836" s="272"/>
      <c r="H836" s="272"/>
      <c r="I836" s="272"/>
      <c r="J836" s="272"/>
      <c r="K836" s="272"/>
      <c r="L836" s="272"/>
      <c r="M836" s="272"/>
      <c r="N836" s="272"/>
      <c r="O836" s="272"/>
      <c r="P836" s="272"/>
      <c r="Q836" s="295"/>
      <c r="R836" s="272"/>
      <c r="S836" s="272"/>
      <c r="T836" s="272"/>
      <c r="U836" s="272"/>
      <c r="V836" s="272"/>
      <c r="W836" s="272"/>
      <c r="X836" s="272"/>
      <c r="Y836" s="272"/>
      <c r="Z836" s="272"/>
    </row>
    <row r="837" spans="1:26" ht="16.5" customHeight="1">
      <c r="A837" s="272"/>
      <c r="B837" s="272"/>
      <c r="C837" s="272"/>
      <c r="D837" s="272"/>
      <c r="E837" s="272"/>
      <c r="F837" s="272"/>
      <c r="G837" s="272"/>
      <c r="H837" s="272"/>
      <c r="I837" s="272"/>
      <c r="J837" s="272"/>
      <c r="K837" s="272"/>
      <c r="L837" s="272"/>
      <c r="M837" s="272"/>
      <c r="N837" s="272"/>
      <c r="O837" s="272"/>
      <c r="P837" s="272"/>
      <c r="Q837" s="295"/>
      <c r="R837" s="272"/>
      <c r="S837" s="272"/>
      <c r="T837" s="272"/>
      <c r="U837" s="272"/>
      <c r="V837" s="272"/>
      <c r="W837" s="272"/>
      <c r="X837" s="272"/>
      <c r="Y837" s="272"/>
      <c r="Z837" s="272"/>
    </row>
    <row r="838" spans="1:26" ht="16.5" customHeight="1">
      <c r="A838" s="272"/>
      <c r="B838" s="272"/>
      <c r="C838" s="272"/>
      <c r="D838" s="272"/>
      <c r="E838" s="272"/>
      <c r="F838" s="272"/>
      <c r="G838" s="272"/>
      <c r="H838" s="272"/>
      <c r="I838" s="272"/>
      <c r="J838" s="272"/>
      <c r="K838" s="272"/>
      <c r="L838" s="272"/>
      <c r="M838" s="272"/>
      <c r="N838" s="272"/>
      <c r="O838" s="272"/>
      <c r="P838" s="272"/>
      <c r="Q838" s="295"/>
      <c r="R838" s="272"/>
      <c r="S838" s="272"/>
      <c r="T838" s="272"/>
      <c r="U838" s="272"/>
      <c r="V838" s="272"/>
      <c r="W838" s="272"/>
      <c r="X838" s="272"/>
      <c r="Y838" s="272"/>
      <c r="Z838" s="272"/>
    </row>
    <row r="839" spans="1:26" ht="16.5" customHeight="1">
      <c r="A839" s="272"/>
      <c r="B839" s="272"/>
      <c r="C839" s="272"/>
      <c r="D839" s="272"/>
      <c r="E839" s="272"/>
      <c r="F839" s="272"/>
      <c r="G839" s="272"/>
      <c r="H839" s="272"/>
      <c r="I839" s="272"/>
      <c r="J839" s="272"/>
      <c r="K839" s="272"/>
      <c r="L839" s="272"/>
      <c r="M839" s="272"/>
      <c r="N839" s="272"/>
      <c r="O839" s="272"/>
      <c r="P839" s="272"/>
      <c r="Q839" s="295"/>
      <c r="R839" s="272"/>
      <c r="S839" s="272"/>
      <c r="T839" s="272"/>
      <c r="U839" s="272"/>
      <c r="V839" s="272"/>
      <c r="W839" s="272"/>
      <c r="X839" s="272"/>
      <c r="Y839" s="272"/>
      <c r="Z839" s="272"/>
    </row>
    <row r="840" spans="1:26" ht="16.5" customHeight="1">
      <c r="A840" s="272"/>
      <c r="B840" s="272"/>
      <c r="C840" s="272"/>
      <c r="D840" s="272"/>
      <c r="E840" s="272"/>
      <c r="F840" s="272"/>
      <c r="G840" s="272"/>
      <c r="H840" s="272"/>
      <c r="I840" s="272"/>
      <c r="J840" s="272"/>
      <c r="K840" s="272"/>
      <c r="L840" s="272"/>
      <c r="M840" s="272"/>
      <c r="N840" s="272"/>
      <c r="O840" s="272"/>
      <c r="P840" s="272"/>
      <c r="Q840" s="295"/>
      <c r="R840" s="272"/>
      <c r="S840" s="272"/>
      <c r="T840" s="272"/>
      <c r="U840" s="272"/>
      <c r="V840" s="272"/>
      <c r="W840" s="272"/>
      <c r="X840" s="272"/>
      <c r="Y840" s="272"/>
      <c r="Z840" s="272"/>
    </row>
    <row r="841" spans="1:26" ht="16.5" customHeight="1">
      <c r="A841" s="272"/>
      <c r="B841" s="272"/>
      <c r="C841" s="272"/>
      <c r="D841" s="272"/>
      <c r="E841" s="272"/>
      <c r="F841" s="272"/>
      <c r="G841" s="272"/>
      <c r="H841" s="272"/>
      <c r="I841" s="272"/>
      <c r="J841" s="272"/>
      <c r="K841" s="272"/>
      <c r="L841" s="272"/>
      <c r="M841" s="272"/>
      <c r="N841" s="272"/>
      <c r="O841" s="272"/>
      <c r="P841" s="272"/>
      <c r="Q841" s="295"/>
      <c r="R841" s="272"/>
      <c r="S841" s="272"/>
      <c r="T841" s="272"/>
      <c r="U841" s="272"/>
      <c r="V841" s="272"/>
      <c r="W841" s="272"/>
      <c r="X841" s="272"/>
      <c r="Y841" s="272"/>
      <c r="Z841" s="272"/>
    </row>
    <row r="842" spans="1:26" ht="16.5" customHeight="1">
      <c r="A842" s="272"/>
      <c r="B842" s="272"/>
      <c r="C842" s="272"/>
      <c r="D842" s="272"/>
      <c r="E842" s="272"/>
      <c r="F842" s="272"/>
      <c r="G842" s="272"/>
      <c r="H842" s="272"/>
      <c r="I842" s="272"/>
      <c r="J842" s="272"/>
      <c r="K842" s="272"/>
      <c r="L842" s="272"/>
      <c r="M842" s="272"/>
      <c r="N842" s="272"/>
      <c r="O842" s="272"/>
      <c r="P842" s="272"/>
      <c r="Q842" s="295"/>
      <c r="R842" s="272"/>
      <c r="S842" s="272"/>
      <c r="T842" s="272"/>
      <c r="U842" s="272"/>
      <c r="V842" s="272"/>
      <c r="W842" s="272"/>
      <c r="X842" s="272"/>
      <c r="Y842" s="272"/>
      <c r="Z842" s="272"/>
    </row>
    <row r="843" spans="1:26" ht="16.5" customHeight="1">
      <c r="A843" s="272"/>
      <c r="B843" s="272"/>
      <c r="C843" s="272"/>
      <c r="D843" s="272"/>
      <c r="E843" s="272"/>
      <c r="F843" s="272"/>
      <c r="G843" s="272"/>
      <c r="H843" s="272"/>
      <c r="I843" s="272"/>
      <c r="J843" s="272"/>
      <c r="K843" s="272"/>
      <c r="L843" s="272"/>
      <c r="M843" s="272"/>
      <c r="N843" s="272"/>
      <c r="O843" s="272"/>
      <c r="P843" s="272"/>
      <c r="Q843" s="295"/>
      <c r="R843" s="272"/>
      <c r="S843" s="272"/>
      <c r="T843" s="272"/>
      <c r="U843" s="272"/>
      <c r="V843" s="272"/>
      <c r="W843" s="272"/>
      <c r="X843" s="272"/>
      <c r="Y843" s="272"/>
      <c r="Z843" s="272"/>
    </row>
    <row r="844" spans="1:26" ht="16.5" customHeight="1">
      <c r="A844" s="272"/>
      <c r="B844" s="272"/>
      <c r="C844" s="272"/>
      <c r="D844" s="272"/>
      <c r="E844" s="272"/>
      <c r="F844" s="272"/>
      <c r="G844" s="272"/>
      <c r="H844" s="272"/>
      <c r="I844" s="272"/>
      <c r="J844" s="272"/>
      <c r="K844" s="272"/>
      <c r="L844" s="272"/>
      <c r="M844" s="272"/>
      <c r="N844" s="272"/>
      <c r="O844" s="272"/>
      <c r="P844" s="272"/>
      <c r="Q844" s="295"/>
      <c r="R844" s="272"/>
      <c r="S844" s="272"/>
      <c r="T844" s="272"/>
      <c r="U844" s="272"/>
      <c r="V844" s="272"/>
      <c r="W844" s="272"/>
      <c r="X844" s="272"/>
      <c r="Y844" s="272"/>
      <c r="Z844" s="272"/>
    </row>
    <row r="845" spans="1:26" ht="16.5" customHeight="1">
      <c r="A845" s="272"/>
      <c r="B845" s="272"/>
      <c r="C845" s="272"/>
      <c r="D845" s="272"/>
      <c r="E845" s="272"/>
      <c r="F845" s="272"/>
      <c r="G845" s="272"/>
      <c r="H845" s="272"/>
      <c r="I845" s="272"/>
      <c r="J845" s="272"/>
      <c r="K845" s="272"/>
      <c r="L845" s="272"/>
      <c r="M845" s="272"/>
      <c r="N845" s="272"/>
      <c r="O845" s="272"/>
      <c r="P845" s="272"/>
      <c r="Q845" s="295"/>
      <c r="R845" s="272"/>
      <c r="S845" s="272"/>
      <c r="T845" s="272"/>
      <c r="U845" s="272"/>
      <c r="V845" s="272"/>
      <c r="W845" s="272"/>
      <c r="X845" s="272"/>
      <c r="Y845" s="272"/>
      <c r="Z845" s="272"/>
    </row>
    <row r="846" spans="1:26" ht="16.5" customHeight="1">
      <c r="A846" s="272"/>
      <c r="B846" s="272"/>
      <c r="C846" s="272"/>
      <c r="D846" s="272"/>
      <c r="E846" s="272"/>
      <c r="F846" s="272"/>
      <c r="G846" s="272"/>
      <c r="H846" s="272"/>
      <c r="I846" s="272"/>
      <c r="J846" s="272"/>
      <c r="K846" s="272"/>
      <c r="L846" s="272"/>
      <c r="M846" s="272"/>
      <c r="N846" s="272"/>
      <c r="O846" s="272"/>
      <c r="P846" s="272"/>
      <c r="Q846" s="295"/>
      <c r="R846" s="272"/>
      <c r="S846" s="272"/>
      <c r="T846" s="272"/>
      <c r="U846" s="272"/>
      <c r="V846" s="272"/>
      <c r="W846" s="272"/>
      <c r="X846" s="272"/>
      <c r="Y846" s="272"/>
      <c r="Z846" s="272"/>
    </row>
    <row r="847" spans="1:26" ht="16.5" customHeight="1">
      <c r="A847" s="272"/>
      <c r="B847" s="272"/>
      <c r="C847" s="272"/>
      <c r="D847" s="272"/>
      <c r="E847" s="272"/>
      <c r="F847" s="272"/>
      <c r="G847" s="272"/>
      <c r="H847" s="272"/>
      <c r="I847" s="272"/>
      <c r="J847" s="272"/>
      <c r="K847" s="272"/>
      <c r="L847" s="272"/>
      <c r="M847" s="272"/>
      <c r="N847" s="272"/>
      <c r="O847" s="272"/>
      <c r="P847" s="272"/>
      <c r="Q847" s="295"/>
      <c r="R847" s="272"/>
      <c r="S847" s="272"/>
      <c r="T847" s="272"/>
      <c r="U847" s="272"/>
      <c r="V847" s="272"/>
      <c r="W847" s="272"/>
      <c r="X847" s="272"/>
      <c r="Y847" s="272"/>
      <c r="Z847" s="272"/>
    </row>
    <row r="848" spans="1:26" ht="16.5" customHeight="1">
      <c r="A848" s="272"/>
      <c r="B848" s="272"/>
      <c r="C848" s="272"/>
      <c r="D848" s="272"/>
      <c r="E848" s="272"/>
      <c r="F848" s="272"/>
      <c r="G848" s="272"/>
      <c r="H848" s="272"/>
      <c r="I848" s="272"/>
      <c r="J848" s="272"/>
      <c r="K848" s="272"/>
      <c r="L848" s="272"/>
      <c r="M848" s="272"/>
      <c r="N848" s="272"/>
      <c r="O848" s="272"/>
      <c r="P848" s="272"/>
      <c r="Q848" s="295"/>
      <c r="R848" s="272"/>
      <c r="S848" s="272"/>
      <c r="T848" s="272"/>
      <c r="U848" s="272"/>
      <c r="V848" s="272"/>
      <c r="W848" s="272"/>
      <c r="X848" s="272"/>
      <c r="Y848" s="272"/>
      <c r="Z848" s="272"/>
    </row>
    <row r="849" spans="1:26" ht="16.5" customHeight="1">
      <c r="A849" s="272"/>
      <c r="B849" s="272"/>
      <c r="C849" s="272"/>
      <c r="D849" s="272"/>
      <c r="E849" s="272"/>
      <c r="F849" s="272"/>
      <c r="G849" s="272"/>
      <c r="H849" s="272"/>
      <c r="I849" s="272"/>
      <c r="J849" s="272"/>
      <c r="K849" s="272"/>
      <c r="L849" s="272"/>
      <c r="M849" s="272"/>
      <c r="N849" s="272"/>
      <c r="O849" s="272"/>
      <c r="P849" s="272"/>
      <c r="Q849" s="295"/>
      <c r="R849" s="272"/>
      <c r="S849" s="272"/>
      <c r="T849" s="272"/>
      <c r="U849" s="272"/>
      <c r="V849" s="272"/>
      <c r="W849" s="272"/>
      <c r="X849" s="272"/>
      <c r="Y849" s="272"/>
      <c r="Z849" s="272"/>
    </row>
    <row r="850" spans="1:26" ht="16.5" customHeight="1">
      <c r="A850" s="272"/>
      <c r="B850" s="272"/>
      <c r="C850" s="272"/>
      <c r="D850" s="272"/>
      <c r="E850" s="272"/>
      <c r="F850" s="272"/>
      <c r="G850" s="272"/>
      <c r="H850" s="272"/>
      <c r="I850" s="272"/>
      <c r="J850" s="272"/>
      <c r="K850" s="272"/>
      <c r="L850" s="272"/>
      <c r="M850" s="272"/>
      <c r="N850" s="272"/>
      <c r="O850" s="272"/>
      <c r="P850" s="272"/>
      <c r="Q850" s="295"/>
      <c r="R850" s="272"/>
      <c r="S850" s="272"/>
      <c r="T850" s="272"/>
      <c r="U850" s="272"/>
      <c r="V850" s="272"/>
      <c r="W850" s="272"/>
      <c r="X850" s="272"/>
      <c r="Y850" s="272"/>
      <c r="Z850" s="272"/>
    </row>
    <row r="851" spans="1:26" ht="16.5" customHeight="1">
      <c r="A851" s="272"/>
      <c r="B851" s="272"/>
      <c r="C851" s="272"/>
      <c r="D851" s="272"/>
      <c r="E851" s="272"/>
      <c r="F851" s="272"/>
      <c r="G851" s="272"/>
      <c r="H851" s="272"/>
      <c r="I851" s="272"/>
      <c r="J851" s="272"/>
      <c r="K851" s="272"/>
      <c r="L851" s="272"/>
      <c r="M851" s="272"/>
      <c r="N851" s="272"/>
      <c r="O851" s="272"/>
      <c r="P851" s="272"/>
      <c r="Q851" s="295"/>
      <c r="R851" s="272"/>
      <c r="S851" s="272"/>
      <c r="T851" s="272"/>
      <c r="U851" s="272"/>
      <c r="V851" s="272"/>
      <c r="W851" s="272"/>
      <c r="X851" s="272"/>
      <c r="Y851" s="272"/>
      <c r="Z851" s="272"/>
    </row>
    <row r="852" spans="1:26" ht="16.5" customHeight="1">
      <c r="A852" s="272"/>
      <c r="B852" s="272"/>
      <c r="C852" s="272"/>
      <c r="D852" s="272"/>
      <c r="E852" s="272"/>
      <c r="F852" s="272"/>
      <c r="G852" s="272"/>
      <c r="H852" s="272"/>
      <c r="I852" s="272"/>
      <c r="J852" s="272"/>
      <c r="K852" s="272"/>
      <c r="L852" s="272"/>
      <c r="M852" s="272"/>
      <c r="N852" s="272"/>
      <c r="O852" s="272"/>
      <c r="P852" s="272"/>
      <c r="Q852" s="295"/>
      <c r="R852" s="272"/>
      <c r="S852" s="272"/>
      <c r="T852" s="272"/>
      <c r="U852" s="272"/>
      <c r="V852" s="272"/>
      <c r="W852" s="272"/>
      <c r="X852" s="272"/>
      <c r="Y852" s="272"/>
      <c r="Z852" s="272"/>
    </row>
    <row r="853" spans="1:26" ht="16.5" customHeight="1">
      <c r="A853" s="272"/>
      <c r="B853" s="272"/>
      <c r="C853" s="272"/>
      <c r="D853" s="272"/>
      <c r="E853" s="272"/>
      <c r="F853" s="272"/>
      <c r="G853" s="272"/>
      <c r="H853" s="272"/>
      <c r="I853" s="272"/>
      <c r="J853" s="272"/>
      <c r="K853" s="272"/>
      <c r="L853" s="272"/>
      <c r="M853" s="272"/>
      <c r="N853" s="272"/>
      <c r="O853" s="272"/>
      <c r="P853" s="272"/>
      <c r="Q853" s="295"/>
      <c r="R853" s="272"/>
      <c r="S853" s="272"/>
      <c r="T853" s="272"/>
      <c r="U853" s="272"/>
      <c r="V853" s="272"/>
      <c r="W853" s="272"/>
      <c r="X853" s="272"/>
      <c r="Y853" s="272"/>
      <c r="Z853" s="272"/>
    </row>
    <row r="854" spans="1:26" ht="16.5" customHeight="1">
      <c r="A854" s="272"/>
      <c r="B854" s="272"/>
      <c r="C854" s="272"/>
      <c r="D854" s="272"/>
      <c r="E854" s="272"/>
      <c r="F854" s="272"/>
      <c r="G854" s="272"/>
      <c r="H854" s="272"/>
      <c r="I854" s="272"/>
      <c r="J854" s="272"/>
      <c r="K854" s="272"/>
      <c r="L854" s="272"/>
      <c r="M854" s="272"/>
      <c r="N854" s="272"/>
      <c r="O854" s="272"/>
      <c r="P854" s="272"/>
      <c r="Q854" s="295"/>
      <c r="R854" s="272"/>
      <c r="S854" s="272"/>
      <c r="T854" s="272"/>
      <c r="U854" s="272"/>
      <c r="V854" s="272"/>
      <c r="W854" s="272"/>
      <c r="X854" s="272"/>
      <c r="Y854" s="272"/>
      <c r="Z854" s="272"/>
    </row>
    <row r="855" spans="1:26" ht="16.5" customHeight="1">
      <c r="A855" s="272"/>
      <c r="B855" s="272"/>
      <c r="C855" s="272"/>
      <c r="D855" s="272"/>
      <c r="E855" s="272"/>
      <c r="F855" s="272"/>
      <c r="G855" s="272"/>
      <c r="H855" s="272"/>
      <c r="I855" s="272"/>
      <c r="J855" s="272"/>
      <c r="K855" s="272"/>
      <c r="L855" s="272"/>
      <c r="M855" s="272"/>
      <c r="N855" s="272"/>
      <c r="O855" s="272"/>
      <c r="P855" s="272"/>
      <c r="Q855" s="295"/>
      <c r="R855" s="272"/>
      <c r="S855" s="272"/>
      <c r="T855" s="272"/>
      <c r="U855" s="272"/>
      <c r="V855" s="272"/>
      <c r="W855" s="272"/>
      <c r="X855" s="272"/>
      <c r="Y855" s="272"/>
      <c r="Z855" s="272"/>
    </row>
    <row r="856" spans="1:26" ht="16.5" customHeight="1">
      <c r="A856" s="272"/>
      <c r="B856" s="272"/>
      <c r="C856" s="272"/>
      <c r="D856" s="272"/>
      <c r="E856" s="272"/>
      <c r="F856" s="272"/>
      <c r="G856" s="272"/>
      <c r="H856" s="272"/>
      <c r="I856" s="272"/>
      <c r="J856" s="272"/>
      <c r="K856" s="272"/>
      <c r="L856" s="272"/>
      <c r="M856" s="272"/>
      <c r="N856" s="272"/>
      <c r="O856" s="272"/>
      <c r="P856" s="272"/>
      <c r="Q856" s="295"/>
      <c r="R856" s="272"/>
      <c r="S856" s="272"/>
      <c r="T856" s="272"/>
      <c r="U856" s="272"/>
      <c r="V856" s="272"/>
      <c r="W856" s="272"/>
      <c r="X856" s="272"/>
      <c r="Y856" s="272"/>
      <c r="Z856" s="272"/>
    </row>
    <row r="857" spans="1:26" ht="16.5" customHeight="1">
      <c r="A857" s="272"/>
      <c r="B857" s="272"/>
      <c r="C857" s="272"/>
      <c r="D857" s="272"/>
      <c r="E857" s="272"/>
      <c r="F857" s="272"/>
      <c r="G857" s="272"/>
      <c r="H857" s="272"/>
      <c r="I857" s="272"/>
      <c r="J857" s="272"/>
      <c r="K857" s="272"/>
      <c r="L857" s="272"/>
      <c r="M857" s="272"/>
      <c r="N857" s="272"/>
      <c r="O857" s="272"/>
      <c r="P857" s="272"/>
      <c r="Q857" s="295"/>
      <c r="R857" s="272"/>
      <c r="S857" s="272"/>
      <c r="T857" s="272"/>
      <c r="U857" s="272"/>
      <c r="V857" s="272"/>
      <c r="W857" s="272"/>
      <c r="X857" s="272"/>
      <c r="Y857" s="272"/>
      <c r="Z857" s="272"/>
    </row>
    <row r="858" spans="1:26" ht="16.5" customHeight="1">
      <c r="A858" s="272"/>
      <c r="B858" s="272"/>
      <c r="C858" s="272"/>
      <c r="D858" s="272"/>
      <c r="E858" s="272"/>
      <c r="F858" s="272"/>
      <c r="G858" s="272"/>
      <c r="H858" s="272"/>
      <c r="I858" s="272"/>
      <c r="J858" s="272"/>
      <c r="K858" s="272"/>
      <c r="L858" s="272"/>
      <c r="M858" s="272"/>
      <c r="N858" s="272"/>
      <c r="O858" s="272"/>
      <c r="P858" s="272"/>
      <c r="Q858" s="295"/>
      <c r="R858" s="272"/>
      <c r="S858" s="272"/>
      <c r="T858" s="272"/>
      <c r="U858" s="272"/>
      <c r="V858" s="272"/>
      <c r="W858" s="272"/>
      <c r="X858" s="272"/>
      <c r="Y858" s="272"/>
      <c r="Z858" s="272"/>
    </row>
    <row r="859" spans="1:26" ht="16.5" customHeight="1">
      <c r="A859" s="272"/>
      <c r="B859" s="272"/>
      <c r="C859" s="272"/>
      <c r="D859" s="272"/>
      <c r="E859" s="272"/>
      <c r="F859" s="272"/>
      <c r="G859" s="272"/>
      <c r="H859" s="272"/>
      <c r="I859" s="272"/>
      <c r="J859" s="272"/>
      <c r="K859" s="272"/>
      <c r="L859" s="272"/>
      <c r="M859" s="272"/>
      <c r="N859" s="272"/>
      <c r="O859" s="272"/>
      <c r="P859" s="272"/>
      <c r="Q859" s="295"/>
      <c r="R859" s="272"/>
      <c r="S859" s="272"/>
      <c r="T859" s="272"/>
      <c r="U859" s="272"/>
      <c r="V859" s="272"/>
      <c r="W859" s="272"/>
      <c r="X859" s="272"/>
      <c r="Y859" s="272"/>
      <c r="Z859" s="272"/>
    </row>
    <row r="860" spans="1:26" ht="16.5" customHeight="1">
      <c r="A860" s="272"/>
      <c r="B860" s="272"/>
      <c r="C860" s="272"/>
      <c r="D860" s="272"/>
      <c r="E860" s="272"/>
      <c r="F860" s="272"/>
      <c r="G860" s="272"/>
      <c r="H860" s="272"/>
      <c r="I860" s="272"/>
      <c r="J860" s="272"/>
      <c r="K860" s="272"/>
      <c r="L860" s="272"/>
      <c r="M860" s="272"/>
      <c r="N860" s="272"/>
      <c r="O860" s="272"/>
      <c r="P860" s="272"/>
      <c r="Q860" s="295"/>
      <c r="R860" s="272"/>
      <c r="S860" s="272"/>
      <c r="T860" s="272"/>
      <c r="U860" s="272"/>
      <c r="V860" s="272"/>
      <c r="W860" s="272"/>
      <c r="X860" s="272"/>
      <c r="Y860" s="272"/>
      <c r="Z860" s="272"/>
    </row>
    <row r="861" spans="1:26" ht="16.5" customHeight="1">
      <c r="A861" s="272"/>
      <c r="B861" s="272"/>
      <c r="C861" s="272"/>
      <c r="D861" s="272"/>
      <c r="E861" s="272"/>
      <c r="F861" s="272"/>
      <c r="G861" s="272"/>
      <c r="H861" s="272"/>
      <c r="I861" s="272"/>
      <c r="J861" s="272"/>
      <c r="K861" s="272"/>
      <c r="L861" s="272"/>
      <c r="M861" s="272"/>
      <c r="N861" s="272"/>
      <c r="O861" s="272"/>
      <c r="P861" s="272"/>
      <c r="Q861" s="295"/>
      <c r="R861" s="272"/>
      <c r="S861" s="272"/>
      <c r="T861" s="272"/>
      <c r="U861" s="272"/>
      <c r="V861" s="272"/>
      <c r="W861" s="272"/>
      <c r="X861" s="272"/>
      <c r="Y861" s="272"/>
      <c r="Z861" s="272"/>
    </row>
    <row r="862" spans="1:26" ht="16.5" customHeight="1">
      <c r="A862" s="272"/>
      <c r="B862" s="272"/>
      <c r="C862" s="272"/>
      <c r="D862" s="272"/>
      <c r="E862" s="272"/>
      <c r="F862" s="272"/>
      <c r="G862" s="272"/>
      <c r="H862" s="272"/>
      <c r="I862" s="272"/>
      <c r="J862" s="272"/>
      <c r="K862" s="272"/>
      <c r="L862" s="272"/>
      <c r="M862" s="272"/>
      <c r="N862" s="272"/>
      <c r="O862" s="272"/>
      <c r="P862" s="272"/>
      <c r="Q862" s="295"/>
      <c r="R862" s="272"/>
      <c r="S862" s="272"/>
      <c r="T862" s="272"/>
      <c r="U862" s="272"/>
      <c r="V862" s="272"/>
      <c r="W862" s="272"/>
      <c r="X862" s="272"/>
      <c r="Y862" s="272"/>
      <c r="Z862" s="272"/>
    </row>
    <row r="863" spans="1:26" ht="16.5" customHeight="1">
      <c r="A863" s="272"/>
      <c r="B863" s="272"/>
      <c r="C863" s="272"/>
      <c r="D863" s="272"/>
      <c r="E863" s="272"/>
      <c r="F863" s="272"/>
      <c r="G863" s="272"/>
      <c r="H863" s="272"/>
      <c r="I863" s="272"/>
      <c r="J863" s="272"/>
      <c r="K863" s="272"/>
      <c r="L863" s="272"/>
      <c r="M863" s="272"/>
      <c r="N863" s="272"/>
      <c r="O863" s="272"/>
      <c r="P863" s="272"/>
      <c r="Q863" s="295"/>
      <c r="R863" s="272"/>
      <c r="S863" s="272"/>
      <c r="T863" s="272"/>
      <c r="U863" s="272"/>
      <c r="V863" s="272"/>
      <c r="W863" s="272"/>
      <c r="X863" s="272"/>
      <c r="Y863" s="272"/>
      <c r="Z863" s="272"/>
    </row>
    <row r="864" spans="1:26" ht="16.5" customHeight="1">
      <c r="A864" s="272"/>
      <c r="B864" s="272"/>
      <c r="C864" s="272"/>
      <c r="D864" s="272"/>
      <c r="E864" s="272"/>
      <c r="F864" s="272"/>
      <c r="G864" s="272"/>
      <c r="H864" s="272"/>
      <c r="I864" s="272"/>
      <c r="J864" s="272"/>
      <c r="K864" s="272"/>
      <c r="L864" s="272"/>
      <c r="M864" s="272"/>
      <c r="N864" s="272"/>
      <c r="O864" s="272"/>
      <c r="P864" s="272"/>
      <c r="Q864" s="295"/>
      <c r="R864" s="272"/>
      <c r="S864" s="272"/>
      <c r="T864" s="272"/>
      <c r="U864" s="272"/>
      <c r="V864" s="272"/>
      <c r="W864" s="272"/>
      <c r="X864" s="272"/>
      <c r="Y864" s="272"/>
      <c r="Z864" s="272"/>
    </row>
    <row r="865" spans="1:26" ht="16.5" customHeight="1">
      <c r="A865" s="272"/>
      <c r="B865" s="272"/>
      <c r="C865" s="272"/>
      <c r="D865" s="272"/>
      <c r="E865" s="272"/>
      <c r="F865" s="272"/>
      <c r="G865" s="272"/>
      <c r="H865" s="272"/>
      <c r="I865" s="272"/>
      <c r="J865" s="272"/>
      <c r="K865" s="272"/>
      <c r="L865" s="272"/>
      <c r="M865" s="272"/>
      <c r="N865" s="272"/>
      <c r="O865" s="272"/>
      <c r="P865" s="272"/>
      <c r="Q865" s="295"/>
      <c r="R865" s="272"/>
      <c r="S865" s="272"/>
      <c r="T865" s="272"/>
      <c r="U865" s="272"/>
      <c r="V865" s="272"/>
      <c r="W865" s="272"/>
      <c r="X865" s="272"/>
      <c r="Y865" s="272"/>
      <c r="Z865" s="272"/>
    </row>
    <row r="866" spans="1:26" ht="16.5" customHeight="1">
      <c r="A866" s="272"/>
      <c r="B866" s="272"/>
      <c r="C866" s="272"/>
      <c r="D866" s="272"/>
      <c r="E866" s="272"/>
      <c r="F866" s="272"/>
      <c r="G866" s="272"/>
      <c r="H866" s="272"/>
      <c r="I866" s="272"/>
      <c r="J866" s="272"/>
      <c r="K866" s="272"/>
      <c r="L866" s="272"/>
      <c r="M866" s="272"/>
      <c r="N866" s="272"/>
      <c r="O866" s="272"/>
      <c r="P866" s="272"/>
      <c r="Q866" s="295"/>
      <c r="R866" s="272"/>
      <c r="S866" s="272"/>
      <c r="T866" s="272"/>
      <c r="U866" s="272"/>
      <c r="V866" s="272"/>
      <c r="W866" s="272"/>
      <c r="X866" s="272"/>
      <c r="Y866" s="272"/>
      <c r="Z866" s="272"/>
    </row>
    <row r="867" spans="1:26" ht="16.5" customHeight="1">
      <c r="A867" s="272"/>
      <c r="B867" s="272"/>
      <c r="C867" s="272"/>
      <c r="D867" s="272"/>
      <c r="E867" s="272"/>
      <c r="F867" s="272"/>
      <c r="G867" s="272"/>
      <c r="H867" s="272"/>
      <c r="I867" s="272"/>
      <c r="J867" s="272"/>
      <c r="K867" s="272"/>
      <c r="L867" s="272"/>
      <c r="M867" s="272"/>
      <c r="N867" s="272"/>
      <c r="O867" s="272"/>
      <c r="P867" s="272"/>
      <c r="Q867" s="295"/>
      <c r="R867" s="272"/>
      <c r="S867" s="272"/>
      <c r="T867" s="272"/>
      <c r="U867" s="272"/>
      <c r="V867" s="272"/>
      <c r="W867" s="272"/>
      <c r="X867" s="272"/>
      <c r="Y867" s="272"/>
      <c r="Z867" s="272"/>
    </row>
    <row r="868" spans="1:26" ht="16.5" customHeight="1">
      <c r="A868" s="272"/>
      <c r="B868" s="272"/>
      <c r="C868" s="272"/>
      <c r="D868" s="272"/>
      <c r="E868" s="272"/>
      <c r="F868" s="272"/>
      <c r="G868" s="272"/>
      <c r="H868" s="272"/>
      <c r="I868" s="272"/>
      <c r="J868" s="272"/>
      <c r="K868" s="272"/>
      <c r="L868" s="272"/>
      <c r="M868" s="272"/>
      <c r="N868" s="272"/>
      <c r="O868" s="272"/>
      <c r="P868" s="272"/>
      <c r="Q868" s="295"/>
      <c r="R868" s="272"/>
      <c r="S868" s="272"/>
      <c r="T868" s="272"/>
      <c r="U868" s="272"/>
      <c r="V868" s="272"/>
      <c r="W868" s="272"/>
      <c r="X868" s="272"/>
      <c r="Y868" s="272"/>
      <c r="Z868" s="272"/>
    </row>
    <row r="869" spans="1:26" ht="16.5" customHeight="1">
      <c r="A869" s="272"/>
      <c r="B869" s="272"/>
      <c r="C869" s="272"/>
      <c r="D869" s="272"/>
      <c r="E869" s="272"/>
      <c r="F869" s="272"/>
      <c r="G869" s="272"/>
      <c r="H869" s="272"/>
      <c r="I869" s="272"/>
      <c r="J869" s="272"/>
      <c r="K869" s="272"/>
      <c r="L869" s="272"/>
      <c r="M869" s="272"/>
      <c r="N869" s="272"/>
      <c r="O869" s="272"/>
      <c r="P869" s="272"/>
      <c r="Q869" s="295"/>
      <c r="R869" s="272"/>
      <c r="S869" s="272"/>
      <c r="T869" s="272"/>
      <c r="U869" s="272"/>
      <c r="V869" s="272"/>
      <c r="W869" s="272"/>
      <c r="X869" s="272"/>
      <c r="Y869" s="272"/>
      <c r="Z869" s="272"/>
    </row>
    <row r="870" spans="1:26" ht="16.5" customHeight="1">
      <c r="A870" s="272"/>
      <c r="B870" s="272"/>
      <c r="C870" s="272"/>
      <c r="D870" s="272"/>
      <c r="E870" s="272"/>
      <c r="F870" s="272"/>
      <c r="G870" s="272"/>
      <c r="H870" s="272"/>
      <c r="I870" s="272"/>
      <c r="J870" s="272"/>
      <c r="K870" s="272"/>
      <c r="L870" s="272"/>
      <c r="M870" s="272"/>
      <c r="N870" s="272"/>
      <c r="O870" s="272"/>
      <c r="P870" s="272"/>
      <c r="Q870" s="295"/>
      <c r="R870" s="272"/>
      <c r="S870" s="272"/>
      <c r="T870" s="272"/>
      <c r="U870" s="272"/>
      <c r="V870" s="272"/>
      <c r="W870" s="272"/>
      <c r="X870" s="272"/>
      <c r="Y870" s="272"/>
      <c r="Z870" s="272"/>
    </row>
    <row r="871" spans="1:26" ht="16.5" customHeight="1">
      <c r="A871" s="272"/>
      <c r="B871" s="272"/>
      <c r="C871" s="272"/>
      <c r="D871" s="272"/>
      <c r="E871" s="272"/>
      <c r="F871" s="272"/>
      <c r="G871" s="272"/>
      <c r="H871" s="272"/>
      <c r="I871" s="272"/>
      <c r="J871" s="272"/>
      <c r="K871" s="272"/>
      <c r="L871" s="272"/>
      <c r="M871" s="272"/>
      <c r="N871" s="272"/>
      <c r="O871" s="272"/>
      <c r="P871" s="272"/>
      <c r="Q871" s="295"/>
      <c r="R871" s="272"/>
      <c r="S871" s="272"/>
      <c r="T871" s="272"/>
      <c r="U871" s="272"/>
      <c r="V871" s="272"/>
      <c r="W871" s="272"/>
      <c r="X871" s="272"/>
      <c r="Y871" s="272"/>
      <c r="Z871" s="272"/>
    </row>
    <row r="872" spans="1:26" ht="16.5" customHeight="1">
      <c r="A872" s="272"/>
      <c r="B872" s="272"/>
      <c r="C872" s="272"/>
      <c r="D872" s="272"/>
      <c r="E872" s="272"/>
      <c r="F872" s="272"/>
      <c r="G872" s="272"/>
      <c r="H872" s="272"/>
      <c r="I872" s="272"/>
      <c r="J872" s="272"/>
      <c r="K872" s="272"/>
      <c r="L872" s="272"/>
      <c r="M872" s="272"/>
      <c r="N872" s="272"/>
      <c r="O872" s="272"/>
      <c r="P872" s="272"/>
      <c r="Q872" s="295"/>
      <c r="R872" s="272"/>
      <c r="S872" s="272"/>
      <c r="T872" s="272"/>
      <c r="U872" s="272"/>
      <c r="V872" s="272"/>
      <c r="W872" s="272"/>
      <c r="X872" s="272"/>
      <c r="Y872" s="272"/>
      <c r="Z872" s="272"/>
    </row>
    <row r="873" spans="1:26" ht="16.5" customHeight="1">
      <c r="A873" s="272"/>
      <c r="B873" s="272"/>
      <c r="C873" s="272"/>
      <c r="D873" s="272"/>
      <c r="E873" s="272"/>
      <c r="F873" s="272"/>
      <c r="G873" s="272"/>
      <c r="H873" s="272"/>
      <c r="I873" s="272"/>
      <c r="J873" s="272"/>
      <c r="K873" s="272"/>
      <c r="L873" s="272"/>
      <c r="M873" s="272"/>
      <c r="N873" s="272"/>
      <c r="O873" s="272"/>
      <c r="P873" s="272"/>
      <c r="Q873" s="295"/>
      <c r="R873" s="272"/>
      <c r="S873" s="272"/>
      <c r="T873" s="272"/>
      <c r="U873" s="272"/>
      <c r="V873" s="272"/>
      <c r="W873" s="272"/>
      <c r="X873" s="272"/>
      <c r="Y873" s="272"/>
      <c r="Z873" s="272"/>
    </row>
    <row r="874" spans="1:26" ht="16.5" customHeight="1">
      <c r="A874" s="272"/>
      <c r="B874" s="272"/>
      <c r="C874" s="272"/>
      <c r="D874" s="272"/>
      <c r="E874" s="272"/>
      <c r="F874" s="272"/>
      <c r="G874" s="272"/>
      <c r="H874" s="272"/>
      <c r="I874" s="272"/>
      <c r="J874" s="272"/>
      <c r="K874" s="272"/>
      <c r="L874" s="272"/>
      <c r="M874" s="272"/>
      <c r="N874" s="272"/>
      <c r="O874" s="272"/>
      <c r="P874" s="272"/>
      <c r="Q874" s="295"/>
      <c r="R874" s="272"/>
      <c r="S874" s="272"/>
      <c r="T874" s="272"/>
      <c r="U874" s="272"/>
      <c r="V874" s="272"/>
      <c r="W874" s="272"/>
      <c r="X874" s="272"/>
      <c r="Y874" s="272"/>
      <c r="Z874" s="272"/>
    </row>
    <row r="875" spans="1:26" ht="16.5" customHeight="1">
      <c r="A875" s="272"/>
      <c r="B875" s="272"/>
      <c r="C875" s="272"/>
      <c r="D875" s="272"/>
      <c r="E875" s="272"/>
      <c r="F875" s="272"/>
      <c r="G875" s="272"/>
      <c r="H875" s="272"/>
      <c r="I875" s="272"/>
      <c r="J875" s="272"/>
      <c r="K875" s="272"/>
      <c r="L875" s="272"/>
      <c r="M875" s="272"/>
      <c r="N875" s="272"/>
      <c r="O875" s="272"/>
      <c r="P875" s="272"/>
      <c r="Q875" s="295"/>
      <c r="R875" s="272"/>
      <c r="S875" s="272"/>
      <c r="T875" s="272"/>
      <c r="U875" s="272"/>
      <c r="V875" s="272"/>
      <c r="W875" s="272"/>
      <c r="X875" s="272"/>
      <c r="Y875" s="272"/>
      <c r="Z875" s="272"/>
    </row>
    <row r="876" spans="1:26" ht="16.5" customHeight="1">
      <c r="A876" s="272"/>
      <c r="B876" s="272"/>
      <c r="C876" s="272"/>
      <c r="D876" s="272"/>
      <c r="E876" s="272"/>
      <c r="F876" s="272"/>
      <c r="G876" s="272"/>
      <c r="H876" s="272"/>
      <c r="I876" s="272"/>
      <c r="J876" s="272"/>
      <c r="K876" s="272"/>
      <c r="L876" s="272"/>
      <c r="M876" s="272"/>
      <c r="N876" s="272"/>
      <c r="O876" s="272"/>
      <c r="P876" s="272"/>
      <c r="Q876" s="295"/>
      <c r="R876" s="272"/>
      <c r="S876" s="272"/>
      <c r="T876" s="272"/>
      <c r="U876" s="272"/>
      <c r="V876" s="272"/>
      <c r="W876" s="272"/>
      <c r="X876" s="272"/>
      <c r="Y876" s="272"/>
      <c r="Z876" s="272"/>
    </row>
    <row r="877" spans="1:26" ht="16.5" customHeight="1">
      <c r="A877" s="272"/>
      <c r="B877" s="272"/>
      <c r="C877" s="272"/>
      <c r="D877" s="272"/>
      <c r="E877" s="272"/>
      <c r="F877" s="272"/>
      <c r="G877" s="272"/>
      <c r="H877" s="272"/>
      <c r="I877" s="272"/>
      <c r="J877" s="272"/>
      <c r="K877" s="272"/>
      <c r="L877" s="272"/>
      <c r="M877" s="272"/>
      <c r="N877" s="272"/>
      <c r="O877" s="272"/>
      <c r="P877" s="272"/>
      <c r="Q877" s="295"/>
      <c r="R877" s="272"/>
      <c r="S877" s="272"/>
      <c r="T877" s="272"/>
      <c r="U877" s="272"/>
      <c r="V877" s="272"/>
      <c r="W877" s="272"/>
      <c r="X877" s="272"/>
      <c r="Y877" s="272"/>
      <c r="Z877" s="272"/>
    </row>
    <row r="878" spans="1:26" ht="16.5" customHeight="1">
      <c r="A878" s="272"/>
      <c r="B878" s="272"/>
      <c r="C878" s="272"/>
      <c r="D878" s="272"/>
      <c r="E878" s="272"/>
      <c r="F878" s="272"/>
      <c r="G878" s="272"/>
      <c r="H878" s="272"/>
      <c r="I878" s="272"/>
      <c r="J878" s="272"/>
      <c r="K878" s="272"/>
      <c r="L878" s="272"/>
      <c r="M878" s="272"/>
      <c r="N878" s="272"/>
      <c r="O878" s="272"/>
      <c r="P878" s="272"/>
      <c r="Q878" s="295"/>
      <c r="R878" s="272"/>
      <c r="S878" s="272"/>
      <c r="T878" s="272"/>
      <c r="U878" s="272"/>
      <c r="V878" s="272"/>
      <c r="W878" s="272"/>
      <c r="X878" s="272"/>
      <c r="Y878" s="272"/>
      <c r="Z878" s="272"/>
    </row>
    <row r="879" spans="1:26" ht="16.5" customHeight="1">
      <c r="A879" s="272"/>
      <c r="B879" s="272"/>
      <c r="C879" s="272"/>
      <c r="D879" s="272"/>
      <c r="E879" s="272"/>
      <c r="F879" s="272"/>
      <c r="G879" s="272"/>
      <c r="H879" s="272"/>
      <c r="I879" s="272"/>
      <c r="J879" s="272"/>
      <c r="K879" s="272"/>
      <c r="L879" s="272"/>
      <c r="M879" s="272"/>
      <c r="N879" s="272"/>
      <c r="O879" s="272"/>
      <c r="P879" s="272"/>
      <c r="Q879" s="295"/>
      <c r="R879" s="272"/>
      <c r="S879" s="272"/>
      <c r="T879" s="272"/>
      <c r="U879" s="272"/>
      <c r="V879" s="272"/>
      <c r="W879" s="272"/>
      <c r="X879" s="272"/>
      <c r="Y879" s="272"/>
      <c r="Z879" s="272"/>
    </row>
    <row r="880" spans="1:26" ht="16.5" customHeight="1">
      <c r="A880" s="272"/>
      <c r="B880" s="272"/>
      <c r="C880" s="272"/>
      <c r="D880" s="272"/>
      <c r="E880" s="272"/>
      <c r="F880" s="272"/>
      <c r="G880" s="272"/>
      <c r="H880" s="272"/>
      <c r="I880" s="272"/>
      <c r="J880" s="272"/>
      <c r="K880" s="272"/>
      <c r="L880" s="272"/>
      <c r="M880" s="272"/>
      <c r="N880" s="272"/>
      <c r="O880" s="272"/>
      <c r="P880" s="272"/>
      <c r="Q880" s="295"/>
      <c r="R880" s="272"/>
      <c r="S880" s="272"/>
      <c r="T880" s="272"/>
      <c r="U880" s="272"/>
      <c r="V880" s="272"/>
      <c r="W880" s="272"/>
      <c r="X880" s="272"/>
      <c r="Y880" s="272"/>
      <c r="Z880" s="272"/>
    </row>
    <row r="881" spans="1:26" ht="16.5" customHeight="1">
      <c r="A881" s="272"/>
      <c r="B881" s="272"/>
      <c r="C881" s="272"/>
      <c r="D881" s="272"/>
      <c r="E881" s="272"/>
      <c r="F881" s="272"/>
      <c r="G881" s="272"/>
      <c r="H881" s="272"/>
      <c r="I881" s="272"/>
      <c r="J881" s="272"/>
      <c r="K881" s="272"/>
      <c r="L881" s="272"/>
      <c r="M881" s="272"/>
      <c r="N881" s="272"/>
      <c r="O881" s="272"/>
      <c r="P881" s="272"/>
      <c r="Q881" s="295"/>
      <c r="R881" s="272"/>
      <c r="S881" s="272"/>
      <c r="T881" s="272"/>
      <c r="U881" s="272"/>
      <c r="V881" s="272"/>
      <c r="W881" s="272"/>
      <c r="X881" s="272"/>
      <c r="Y881" s="272"/>
      <c r="Z881" s="272"/>
    </row>
    <row r="882" spans="1:26" ht="16.5" customHeight="1">
      <c r="A882" s="272"/>
      <c r="B882" s="272"/>
      <c r="C882" s="272"/>
      <c r="D882" s="272"/>
      <c r="E882" s="272"/>
      <c r="F882" s="272"/>
      <c r="G882" s="272"/>
      <c r="H882" s="272"/>
      <c r="I882" s="272"/>
      <c r="J882" s="272"/>
      <c r="K882" s="272"/>
      <c r="L882" s="272"/>
      <c r="M882" s="272"/>
      <c r="N882" s="272"/>
      <c r="O882" s="272"/>
      <c r="P882" s="272"/>
      <c r="Q882" s="295"/>
      <c r="R882" s="272"/>
      <c r="S882" s="272"/>
      <c r="T882" s="272"/>
      <c r="U882" s="272"/>
      <c r="V882" s="272"/>
      <c r="W882" s="272"/>
      <c r="X882" s="272"/>
      <c r="Y882" s="272"/>
      <c r="Z882" s="272"/>
    </row>
    <row r="883" spans="1:26" ht="16.5" customHeight="1">
      <c r="A883" s="272"/>
      <c r="B883" s="272"/>
      <c r="C883" s="272"/>
      <c r="D883" s="272"/>
      <c r="E883" s="272"/>
      <c r="F883" s="272"/>
      <c r="G883" s="272"/>
      <c r="H883" s="272"/>
      <c r="I883" s="272"/>
      <c r="J883" s="272"/>
      <c r="K883" s="272"/>
      <c r="L883" s="272"/>
      <c r="M883" s="272"/>
      <c r="N883" s="272"/>
      <c r="O883" s="272"/>
      <c r="P883" s="272"/>
      <c r="Q883" s="295"/>
      <c r="R883" s="272"/>
      <c r="S883" s="272"/>
      <c r="T883" s="272"/>
      <c r="U883" s="272"/>
      <c r="V883" s="272"/>
      <c r="W883" s="272"/>
      <c r="X883" s="272"/>
      <c r="Y883" s="272"/>
      <c r="Z883" s="272"/>
    </row>
    <row r="884" spans="1:26" ht="16.5" customHeight="1">
      <c r="A884" s="272"/>
      <c r="B884" s="272"/>
      <c r="C884" s="272"/>
      <c r="D884" s="272"/>
      <c r="E884" s="272"/>
      <c r="F884" s="272"/>
      <c r="G884" s="272"/>
      <c r="H884" s="272"/>
      <c r="I884" s="272"/>
      <c r="J884" s="272"/>
      <c r="K884" s="272"/>
      <c r="L884" s="272"/>
      <c r="M884" s="272"/>
      <c r="N884" s="272"/>
      <c r="O884" s="272"/>
      <c r="P884" s="272"/>
      <c r="Q884" s="295"/>
      <c r="R884" s="272"/>
      <c r="S884" s="272"/>
      <c r="T884" s="272"/>
      <c r="U884" s="272"/>
      <c r="V884" s="272"/>
      <c r="W884" s="272"/>
      <c r="X884" s="272"/>
      <c r="Y884" s="272"/>
      <c r="Z884" s="272"/>
    </row>
    <row r="885" spans="1:26" ht="16.5" customHeight="1">
      <c r="A885" s="272"/>
      <c r="B885" s="272"/>
      <c r="C885" s="272"/>
      <c r="D885" s="272"/>
      <c r="E885" s="272"/>
      <c r="F885" s="272"/>
      <c r="G885" s="272"/>
      <c r="H885" s="272"/>
      <c r="I885" s="272"/>
      <c r="J885" s="272"/>
      <c r="K885" s="272"/>
      <c r="L885" s="272"/>
      <c r="M885" s="272"/>
      <c r="N885" s="272"/>
      <c r="O885" s="272"/>
      <c r="P885" s="272"/>
      <c r="Q885" s="295"/>
      <c r="R885" s="272"/>
      <c r="S885" s="272"/>
      <c r="T885" s="272"/>
      <c r="U885" s="272"/>
      <c r="V885" s="272"/>
      <c r="W885" s="272"/>
      <c r="X885" s="272"/>
      <c r="Y885" s="272"/>
      <c r="Z885" s="272"/>
    </row>
    <row r="886" spans="1:26" ht="16.5" customHeight="1">
      <c r="A886" s="272"/>
      <c r="B886" s="272"/>
      <c r="C886" s="272"/>
      <c r="D886" s="272"/>
      <c r="E886" s="272"/>
      <c r="F886" s="272"/>
      <c r="G886" s="272"/>
      <c r="H886" s="272"/>
      <c r="I886" s="272"/>
      <c r="J886" s="272"/>
      <c r="K886" s="272"/>
      <c r="L886" s="272"/>
      <c r="M886" s="272"/>
      <c r="N886" s="272"/>
      <c r="O886" s="272"/>
      <c r="P886" s="272"/>
      <c r="Q886" s="295"/>
      <c r="R886" s="272"/>
      <c r="S886" s="272"/>
      <c r="T886" s="272"/>
      <c r="U886" s="272"/>
      <c r="V886" s="272"/>
      <c r="W886" s="272"/>
      <c r="X886" s="272"/>
      <c r="Y886" s="272"/>
      <c r="Z886" s="272"/>
    </row>
    <row r="887" spans="1:26" ht="16.5" customHeight="1">
      <c r="A887" s="272"/>
      <c r="B887" s="272"/>
      <c r="C887" s="272"/>
      <c r="D887" s="272"/>
      <c r="E887" s="272"/>
      <c r="F887" s="272"/>
      <c r="G887" s="272"/>
      <c r="H887" s="272"/>
      <c r="I887" s="272"/>
      <c r="J887" s="272"/>
      <c r="K887" s="272"/>
      <c r="L887" s="272"/>
      <c r="M887" s="272"/>
      <c r="N887" s="272"/>
      <c r="O887" s="272"/>
      <c r="P887" s="272"/>
      <c r="Q887" s="295"/>
      <c r="R887" s="272"/>
      <c r="S887" s="272"/>
      <c r="T887" s="272"/>
      <c r="U887" s="272"/>
      <c r="V887" s="272"/>
      <c r="W887" s="272"/>
      <c r="X887" s="272"/>
      <c r="Y887" s="272"/>
      <c r="Z887" s="272"/>
    </row>
    <row r="888" spans="1:26" ht="16.5" customHeight="1">
      <c r="A888" s="272"/>
      <c r="B888" s="272"/>
      <c r="C888" s="272"/>
      <c r="D888" s="272"/>
      <c r="E888" s="272"/>
      <c r="F888" s="272"/>
      <c r="G888" s="272"/>
      <c r="H888" s="272"/>
      <c r="I888" s="272"/>
      <c r="J888" s="272"/>
      <c r="K888" s="272"/>
      <c r="L888" s="272"/>
      <c r="M888" s="272"/>
      <c r="N888" s="272"/>
      <c r="O888" s="272"/>
      <c r="P888" s="272"/>
      <c r="Q888" s="295"/>
      <c r="R888" s="272"/>
      <c r="S888" s="272"/>
      <c r="T888" s="272"/>
      <c r="U888" s="272"/>
      <c r="V888" s="272"/>
      <c r="W888" s="272"/>
      <c r="X888" s="272"/>
      <c r="Y888" s="272"/>
      <c r="Z888" s="272"/>
    </row>
    <row r="889" spans="1:26" ht="16.5" customHeight="1">
      <c r="A889" s="272"/>
      <c r="B889" s="272"/>
      <c r="C889" s="272"/>
      <c r="D889" s="272"/>
      <c r="E889" s="272"/>
      <c r="F889" s="272"/>
      <c r="G889" s="272"/>
      <c r="H889" s="272"/>
      <c r="I889" s="272"/>
      <c r="J889" s="272"/>
      <c r="K889" s="272"/>
      <c r="L889" s="272"/>
      <c r="M889" s="272"/>
      <c r="N889" s="272"/>
      <c r="O889" s="272"/>
      <c r="P889" s="272"/>
      <c r="Q889" s="295"/>
      <c r="R889" s="272"/>
      <c r="S889" s="272"/>
      <c r="T889" s="272"/>
      <c r="U889" s="272"/>
      <c r="V889" s="272"/>
      <c r="W889" s="272"/>
      <c r="X889" s="272"/>
      <c r="Y889" s="272"/>
      <c r="Z889" s="272"/>
    </row>
    <row r="890" spans="1:26" ht="16.5" customHeight="1">
      <c r="A890" s="272"/>
      <c r="B890" s="272"/>
      <c r="C890" s="272"/>
      <c r="D890" s="272"/>
      <c r="E890" s="272"/>
      <c r="F890" s="272"/>
      <c r="G890" s="272"/>
      <c r="H890" s="272"/>
      <c r="I890" s="272"/>
      <c r="J890" s="272"/>
      <c r="K890" s="272"/>
      <c r="L890" s="272"/>
      <c r="M890" s="272"/>
      <c r="N890" s="272"/>
      <c r="O890" s="272"/>
      <c r="P890" s="272"/>
      <c r="Q890" s="295"/>
      <c r="R890" s="272"/>
      <c r="S890" s="272"/>
      <c r="T890" s="272"/>
      <c r="U890" s="272"/>
      <c r="V890" s="272"/>
      <c r="W890" s="272"/>
      <c r="X890" s="272"/>
      <c r="Y890" s="272"/>
      <c r="Z890" s="272"/>
    </row>
    <row r="891" spans="1:26" ht="16.5" customHeight="1">
      <c r="A891" s="272"/>
      <c r="B891" s="272"/>
      <c r="C891" s="272"/>
      <c r="D891" s="272"/>
      <c r="E891" s="272"/>
      <c r="F891" s="272"/>
      <c r="G891" s="272"/>
      <c r="H891" s="272"/>
      <c r="I891" s="272"/>
      <c r="J891" s="272"/>
      <c r="K891" s="272"/>
      <c r="L891" s="272"/>
      <c r="M891" s="272"/>
      <c r="N891" s="272"/>
      <c r="O891" s="272"/>
      <c r="P891" s="272"/>
      <c r="Q891" s="295"/>
      <c r="R891" s="272"/>
      <c r="S891" s="272"/>
      <c r="T891" s="272"/>
      <c r="U891" s="272"/>
      <c r="V891" s="272"/>
      <c r="W891" s="272"/>
      <c r="X891" s="272"/>
      <c r="Y891" s="272"/>
      <c r="Z891" s="272"/>
    </row>
    <row r="892" spans="1:26" ht="16.5" customHeight="1">
      <c r="A892" s="272"/>
      <c r="B892" s="272"/>
      <c r="C892" s="272"/>
      <c r="D892" s="272"/>
      <c r="E892" s="272"/>
      <c r="F892" s="272"/>
      <c r="G892" s="272"/>
      <c r="H892" s="272"/>
      <c r="I892" s="272"/>
      <c r="J892" s="272"/>
      <c r="K892" s="272"/>
      <c r="L892" s="272"/>
      <c r="M892" s="272"/>
      <c r="N892" s="272"/>
      <c r="O892" s="272"/>
      <c r="P892" s="272"/>
      <c r="Q892" s="295"/>
      <c r="R892" s="272"/>
      <c r="S892" s="272"/>
      <c r="T892" s="272"/>
      <c r="U892" s="272"/>
      <c r="V892" s="272"/>
      <c r="W892" s="272"/>
      <c r="X892" s="272"/>
      <c r="Y892" s="272"/>
      <c r="Z892" s="272"/>
    </row>
    <row r="893" spans="1:26" ht="16.5" customHeight="1">
      <c r="A893" s="272"/>
      <c r="B893" s="272"/>
      <c r="C893" s="272"/>
      <c r="D893" s="272"/>
      <c r="E893" s="272"/>
      <c r="F893" s="272"/>
      <c r="G893" s="272"/>
      <c r="H893" s="272"/>
      <c r="I893" s="272"/>
      <c r="J893" s="272"/>
      <c r="K893" s="272"/>
      <c r="L893" s="272"/>
      <c r="M893" s="272"/>
      <c r="N893" s="272"/>
      <c r="O893" s="272"/>
      <c r="P893" s="272"/>
      <c r="Q893" s="295"/>
      <c r="R893" s="272"/>
      <c r="S893" s="272"/>
      <c r="T893" s="272"/>
      <c r="U893" s="272"/>
      <c r="V893" s="272"/>
      <c r="W893" s="272"/>
      <c r="X893" s="272"/>
      <c r="Y893" s="272"/>
      <c r="Z893" s="272"/>
    </row>
    <row r="894" spans="1:26" ht="16.5" customHeight="1">
      <c r="A894" s="272"/>
      <c r="B894" s="272"/>
      <c r="C894" s="272"/>
      <c r="D894" s="272"/>
      <c r="E894" s="272"/>
      <c r="F894" s="272"/>
      <c r="G894" s="272"/>
      <c r="H894" s="272"/>
      <c r="I894" s="272"/>
      <c r="J894" s="272"/>
      <c r="K894" s="272"/>
      <c r="L894" s="272"/>
      <c r="M894" s="272"/>
      <c r="N894" s="272"/>
      <c r="O894" s="272"/>
      <c r="P894" s="272"/>
      <c r="Q894" s="295"/>
      <c r="R894" s="272"/>
      <c r="S894" s="272"/>
      <c r="T894" s="272"/>
      <c r="U894" s="272"/>
      <c r="V894" s="272"/>
      <c r="W894" s="272"/>
      <c r="X894" s="272"/>
      <c r="Y894" s="272"/>
      <c r="Z894" s="272"/>
    </row>
    <row r="895" spans="1:26" ht="16.5" customHeight="1">
      <c r="A895" s="272"/>
      <c r="B895" s="272"/>
      <c r="C895" s="272"/>
      <c r="D895" s="272"/>
      <c r="E895" s="272"/>
      <c r="F895" s="272"/>
      <c r="G895" s="272"/>
      <c r="H895" s="272"/>
      <c r="I895" s="272"/>
      <c r="J895" s="272"/>
      <c r="K895" s="272"/>
      <c r="L895" s="272"/>
      <c r="M895" s="272"/>
      <c r="N895" s="272"/>
      <c r="O895" s="272"/>
      <c r="P895" s="272"/>
      <c r="Q895" s="295"/>
      <c r="R895" s="272"/>
      <c r="S895" s="272"/>
      <c r="T895" s="272"/>
      <c r="U895" s="272"/>
      <c r="V895" s="272"/>
      <c r="W895" s="272"/>
      <c r="X895" s="272"/>
      <c r="Y895" s="272"/>
      <c r="Z895" s="272"/>
    </row>
    <row r="896" spans="1:26" ht="16.5" customHeight="1">
      <c r="A896" s="272"/>
      <c r="B896" s="272"/>
      <c r="C896" s="272"/>
      <c r="D896" s="272"/>
      <c r="E896" s="272"/>
      <c r="F896" s="272"/>
      <c r="G896" s="272"/>
      <c r="H896" s="272"/>
      <c r="I896" s="272"/>
      <c r="J896" s="272"/>
      <c r="K896" s="272"/>
      <c r="L896" s="272"/>
      <c r="M896" s="272"/>
      <c r="N896" s="272"/>
      <c r="O896" s="272"/>
      <c r="P896" s="272"/>
      <c r="Q896" s="295"/>
      <c r="R896" s="272"/>
      <c r="S896" s="272"/>
      <c r="T896" s="272"/>
      <c r="U896" s="272"/>
      <c r="V896" s="272"/>
      <c r="W896" s="272"/>
      <c r="X896" s="272"/>
      <c r="Y896" s="272"/>
      <c r="Z896" s="272"/>
    </row>
    <row r="897" spans="1:26" ht="16.5" customHeight="1">
      <c r="A897" s="272"/>
      <c r="B897" s="272"/>
      <c r="C897" s="272"/>
      <c r="D897" s="272"/>
      <c r="E897" s="272"/>
      <c r="F897" s="272"/>
      <c r="G897" s="272"/>
      <c r="H897" s="272"/>
      <c r="I897" s="272"/>
      <c r="J897" s="272"/>
      <c r="K897" s="272"/>
      <c r="L897" s="272"/>
      <c r="M897" s="272"/>
      <c r="N897" s="272"/>
      <c r="O897" s="272"/>
      <c r="P897" s="272"/>
      <c r="Q897" s="295"/>
      <c r="R897" s="272"/>
      <c r="S897" s="272"/>
      <c r="T897" s="272"/>
      <c r="U897" s="272"/>
      <c r="V897" s="272"/>
      <c r="W897" s="272"/>
      <c r="X897" s="272"/>
      <c r="Y897" s="272"/>
      <c r="Z897" s="272"/>
    </row>
    <row r="898" spans="1:26" ht="16.5" customHeight="1">
      <c r="A898" s="272"/>
      <c r="B898" s="272"/>
      <c r="C898" s="272"/>
      <c r="D898" s="272"/>
      <c r="E898" s="272"/>
      <c r="F898" s="272"/>
      <c r="G898" s="272"/>
      <c r="H898" s="272"/>
      <c r="I898" s="272"/>
      <c r="J898" s="272"/>
      <c r="K898" s="272"/>
      <c r="L898" s="272"/>
      <c r="M898" s="272"/>
      <c r="N898" s="272"/>
      <c r="O898" s="272"/>
      <c r="P898" s="272"/>
      <c r="Q898" s="295"/>
      <c r="R898" s="272"/>
      <c r="S898" s="272"/>
      <c r="T898" s="272"/>
      <c r="U898" s="272"/>
      <c r="V898" s="272"/>
      <c r="W898" s="272"/>
      <c r="X898" s="272"/>
      <c r="Y898" s="272"/>
      <c r="Z898" s="272"/>
    </row>
    <row r="899" spans="1:26" ht="16.5" customHeight="1">
      <c r="A899" s="272"/>
      <c r="B899" s="272"/>
      <c r="C899" s="272"/>
      <c r="D899" s="272"/>
      <c r="E899" s="272"/>
      <c r="F899" s="272"/>
      <c r="G899" s="272"/>
      <c r="H899" s="272"/>
      <c r="I899" s="272"/>
      <c r="J899" s="272"/>
      <c r="K899" s="272"/>
      <c r="L899" s="272"/>
      <c r="M899" s="272"/>
      <c r="N899" s="272"/>
      <c r="O899" s="272"/>
      <c r="P899" s="272"/>
      <c r="Q899" s="295"/>
      <c r="R899" s="272"/>
      <c r="S899" s="272"/>
      <c r="T899" s="272"/>
      <c r="U899" s="272"/>
      <c r="V899" s="272"/>
      <c r="W899" s="272"/>
      <c r="X899" s="272"/>
      <c r="Y899" s="272"/>
      <c r="Z899" s="272"/>
    </row>
    <row r="900" spans="1:26" ht="16.5" customHeight="1">
      <c r="A900" s="272"/>
      <c r="B900" s="272"/>
      <c r="C900" s="272"/>
      <c r="D900" s="272"/>
      <c r="E900" s="272"/>
      <c r="F900" s="272"/>
      <c r="G900" s="272"/>
      <c r="H900" s="272"/>
      <c r="I900" s="272"/>
      <c r="J900" s="272"/>
      <c r="K900" s="272"/>
      <c r="L900" s="272"/>
      <c r="M900" s="272"/>
      <c r="N900" s="272"/>
      <c r="O900" s="272"/>
      <c r="P900" s="272"/>
      <c r="Q900" s="295"/>
      <c r="R900" s="272"/>
      <c r="S900" s="272"/>
      <c r="T900" s="272"/>
      <c r="U900" s="272"/>
      <c r="V900" s="272"/>
      <c r="W900" s="272"/>
      <c r="X900" s="272"/>
      <c r="Y900" s="272"/>
      <c r="Z900" s="272"/>
    </row>
    <row r="901" spans="1:26" ht="16.5" customHeight="1">
      <c r="A901" s="272"/>
      <c r="B901" s="272"/>
      <c r="C901" s="272"/>
      <c r="D901" s="272"/>
      <c r="E901" s="272"/>
      <c r="F901" s="272"/>
      <c r="G901" s="272"/>
      <c r="H901" s="272"/>
      <c r="I901" s="272"/>
      <c r="J901" s="272"/>
      <c r="K901" s="272"/>
      <c r="L901" s="272"/>
      <c r="M901" s="272"/>
      <c r="N901" s="272"/>
      <c r="O901" s="272"/>
      <c r="P901" s="272"/>
      <c r="Q901" s="295"/>
      <c r="R901" s="272"/>
      <c r="S901" s="272"/>
      <c r="T901" s="272"/>
      <c r="U901" s="272"/>
      <c r="V901" s="272"/>
      <c r="W901" s="272"/>
      <c r="X901" s="272"/>
      <c r="Y901" s="272"/>
      <c r="Z901" s="272"/>
    </row>
    <row r="902" spans="1:26" ht="16.5" customHeight="1">
      <c r="A902" s="272"/>
      <c r="B902" s="272"/>
      <c r="C902" s="272"/>
      <c r="D902" s="272"/>
      <c r="E902" s="272"/>
      <c r="F902" s="272"/>
      <c r="G902" s="272"/>
      <c r="H902" s="272"/>
      <c r="I902" s="272"/>
      <c r="J902" s="272"/>
      <c r="K902" s="272"/>
      <c r="L902" s="272"/>
      <c r="M902" s="272"/>
      <c r="N902" s="272"/>
      <c r="O902" s="272"/>
      <c r="P902" s="272"/>
      <c r="Q902" s="295"/>
      <c r="R902" s="272"/>
      <c r="S902" s="272"/>
      <c r="T902" s="272"/>
      <c r="U902" s="272"/>
      <c r="V902" s="272"/>
      <c r="W902" s="272"/>
      <c r="X902" s="272"/>
      <c r="Y902" s="272"/>
      <c r="Z902" s="272"/>
    </row>
    <row r="903" spans="1:26" ht="16.5" customHeight="1">
      <c r="A903" s="272"/>
      <c r="B903" s="272"/>
      <c r="C903" s="272"/>
      <c r="D903" s="272"/>
      <c r="E903" s="272"/>
      <c r="F903" s="272"/>
      <c r="G903" s="272"/>
      <c r="H903" s="272"/>
      <c r="I903" s="272"/>
      <c r="J903" s="272"/>
      <c r="K903" s="272"/>
      <c r="L903" s="272"/>
      <c r="M903" s="272"/>
      <c r="N903" s="272"/>
      <c r="O903" s="272"/>
      <c r="P903" s="272"/>
      <c r="Q903" s="295"/>
      <c r="R903" s="272"/>
      <c r="S903" s="272"/>
      <c r="T903" s="272"/>
      <c r="U903" s="272"/>
      <c r="V903" s="272"/>
      <c r="W903" s="272"/>
      <c r="X903" s="272"/>
      <c r="Y903" s="272"/>
      <c r="Z903" s="272"/>
    </row>
    <row r="904" spans="1:26" ht="16.5" customHeight="1">
      <c r="A904" s="272"/>
      <c r="B904" s="272"/>
      <c r="C904" s="272"/>
      <c r="D904" s="272"/>
      <c r="E904" s="272"/>
      <c r="F904" s="272"/>
      <c r="G904" s="272"/>
      <c r="H904" s="272"/>
      <c r="I904" s="272"/>
      <c r="J904" s="272"/>
      <c r="K904" s="272"/>
      <c r="L904" s="272"/>
      <c r="M904" s="272"/>
      <c r="N904" s="272"/>
      <c r="O904" s="272"/>
      <c r="P904" s="272"/>
      <c r="Q904" s="295"/>
      <c r="R904" s="272"/>
      <c r="S904" s="272"/>
      <c r="T904" s="272"/>
      <c r="U904" s="272"/>
      <c r="V904" s="272"/>
      <c r="W904" s="272"/>
      <c r="X904" s="272"/>
      <c r="Y904" s="272"/>
      <c r="Z904" s="272"/>
    </row>
    <row r="905" spans="1:26" ht="16.5" customHeight="1">
      <c r="A905" s="272"/>
      <c r="B905" s="272"/>
      <c r="C905" s="272"/>
      <c r="D905" s="272"/>
      <c r="E905" s="272"/>
      <c r="F905" s="272"/>
      <c r="G905" s="272"/>
      <c r="H905" s="272"/>
      <c r="I905" s="272"/>
      <c r="J905" s="272"/>
      <c r="K905" s="272"/>
      <c r="L905" s="272"/>
      <c r="M905" s="272"/>
      <c r="N905" s="272"/>
      <c r="O905" s="272"/>
      <c r="P905" s="272"/>
      <c r="Q905" s="295"/>
      <c r="R905" s="272"/>
      <c r="S905" s="272"/>
      <c r="T905" s="272"/>
      <c r="U905" s="272"/>
      <c r="V905" s="272"/>
      <c r="W905" s="272"/>
      <c r="X905" s="272"/>
      <c r="Y905" s="272"/>
      <c r="Z905" s="272"/>
    </row>
    <row r="906" spans="1:26" ht="16.5" customHeight="1">
      <c r="A906" s="272"/>
      <c r="B906" s="272"/>
      <c r="C906" s="272"/>
      <c r="D906" s="272"/>
      <c r="E906" s="272"/>
      <c r="F906" s="272"/>
      <c r="G906" s="272"/>
      <c r="H906" s="272"/>
      <c r="I906" s="272"/>
      <c r="J906" s="272"/>
      <c r="K906" s="272"/>
      <c r="L906" s="272"/>
      <c r="M906" s="272"/>
      <c r="N906" s="272"/>
      <c r="O906" s="272"/>
      <c r="P906" s="272"/>
      <c r="Q906" s="295"/>
      <c r="R906" s="272"/>
      <c r="S906" s="272"/>
      <c r="T906" s="272"/>
      <c r="U906" s="272"/>
      <c r="V906" s="272"/>
      <c r="W906" s="272"/>
      <c r="X906" s="272"/>
      <c r="Y906" s="272"/>
      <c r="Z906" s="272"/>
    </row>
    <row r="907" spans="1:26" ht="16.5" customHeight="1">
      <c r="A907" s="272"/>
      <c r="B907" s="272"/>
      <c r="C907" s="272"/>
      <c r="D907" s="272"/>
      <c r="E907" s="272"/>
      <c r="F907" s="272"/>
      <c r="G907" s="272"/>
      <c r="H907" s="272"/>
      <c r="I907" s="272"/>
      <c r="J907" s="272"/>
      <c r="K907" s="272"/>
      <c r="L907" s="272"/>
      <c r="M907" s="272"/>
      <c r="N907" s="272"/>
      <c r="O907" s="272"/>
      <c r="P907" s="272"/>
      <c r="Q907" s="295"/>
      <c r="R907" s="272"/>
      <c r="S907" s="272"/>
      <c r="T907" s="272"/>
      <c r="U907" s="272"/>
      <c r="V907" s="272"/>
      <c r="W907" s="272"/>
      <c r="X907" s="272"/>
      <c r="Y907" s="272"/>
      <c r="Z907" s="272"/>
    </row>
    <row r="908" spans="1:26" ht="16.5" customHeight="1">
      <c r="A908" s="272"/>
      <c r="B908" s="272"/>
      <c r="C908" s="272"/>
      <c r="D908" s="272"/>
      <c r="E908" s="272"/>
      <c r="F908" s="272"/>
      <c r="G908" s="272"/>
      <c r="H908" s="272"/>
      <c r="I908" s="272"/>
      <c r="J908" s="272"/>
      <c r="K908" s="272"/>
      <c r="L908" s="272"/>
      <c r="M908" s="272"/>
      <c r="N908" s="272"/>
      <c r="O908" s="272"/>
      <c r="P908" s="272"/>
      <c r="Q908" s="295"/>
      <c r="R908" s="272"/>
      <c r="S908" s="272"/>
      <c r="T908" s="272"/>
      <c r="U908" s="272"/>
      <c r="V908" s="272"/>
      <c r="W908" s="272"/>
      <c r="X908" s="272"/>
      <c r="Y908" s="272"/>
      <c r="Z908" s="272"/>
    </row>
    <row r="909" spans="1:26" ht="16.5" customHeight="1">
      <c r="A909" s="272"/>
      <c r="B909" s="272"/>
      <c r="C909" s="272"/>
      <c r="D909" s="272"/>
      <c r="E909" s="272"/>
      <c r="F909" s="272"/>
      <c r="G909" s="272"/>
      <c r="H909" s="272"/>
      <c r="I909" s="272"/>
      <c r="J909" s="272"/>
      <c r="K909" s="272"/>
      <c r="L909" s="272"/>
      <c r="M909" s="272"/>
      <c r="N909" s="272"/>
      <c r="O909" s="272"/>
      <c r="P909" s="272"/>
      <c r="Q909" s="295"/>
      <c r="R909" s="272"/>
      <c r="S909" s="272"/>
      <c r="T909" s="272"/>
      <c r="U909" s="272"/>
      <c r="V909" s="272"/>
      <c r="W909" s="272"/>
      <c r="X909" s="272"/>
      <c r="Y909" s="272"/>
      <c r="Z909" s="272"/>
    </row>
    <row r="910" spans="1:26" ht="16.5" customHeight="1">
      <c r="A910" s="272"/>
      <c r="B910" s="272"/>
      <c r="C910" s="272"/>
      <c r="D910" s="272"/>
      <c r="E910" s="272"/>
      <c r="F910" s="272"/>
      <c r="G910" s="272"/>
      <c r="H910" s="272"/>
      <c r="I910" s="272"/>
      <c r="J910" s="272"/>
      <c r="K910" s="272"/>
      <c r="L910" s="272"/>
      <c r="M910" s="272"/>
      <c r="N910" s="272"/>
      <c r="O910" s="272"/>
      <c r="P910" s="272"/>
      <c r="Q910" s="295"/>
      <c r="R910" s="272"/>
      <c r="S910" s="272"/>
      <c r="T910" s="272"/>
      <c r="U910" s="272"/>
      <c r="V910" s="272"/>
      <c r="W910" s="272"/>
      <c r="X910" s="272"/>
      <c r="Y910" s="272"/>
      <c r="Z910" s="272"/>
    </row>
    <row r="911" spans="1:26" ht="16.5" customHeight="1">
      <c r="A911" s="272"/>
      <c r="B911" s="272"/>
      <c r="C911" s="272"/>
      <c r="D911" s="272"/>
      <c r="E911" s="272"/>
      <c r="F911" s="272"/>
      <c r="G911" s="272"/>
      <c r="H911" s="272"/>
      <c r="I911" s="272"/>
      <c r="J911" s="272"/>
      <c r="K911" s="272"/>
      <c r="L911" s="272"/>
      <c r="M911" s="272"/>
      <c r="N911" s="272"/>
      <c r="O911" s="272"/>
      <c r="P911" s="272"/>
      <c r="Q911" s="295"/>
      <c r="R911" s="272"/>
      <c r="S911" s="272"/>
      <c r="T911" s="272"/>
      <c r="U911" s="272"/>
      <c r="V911" s="272"/>
      <c r="W911" s="272"/>
      <c r="X911" s="272"/>
      <c r="Y911" s="272"/>
      <c r="Z911" s="272"/>
    </row>
    <row r="912" spans="1:26" ht="16.5" customHeight="1">
      <c r="A912" s="272"/>
      <c r="B912" s="272"/>
      <c r="C912" s="272"/>
      <c r="D912" s="272"/>
      <c r="E912" s="272"/>
      <c r="F912" s="272"/>
      <c r="G912" s="272"/>
      <c r="H912" s="272"/>
      <c r="I912" s="272"/>
      <c r="J912" s="272"/>
      <c r="K912" s="272"/>
      <c r="L912" s="272"/>
      <c r="M912" s="272"/>
      <c r="N912" s="272"/>
      <c r="O912" s="272"/>
      <c r="P912" s="272"/>
      <c r="Q912" s="295"/>
      <c r="R912" s="272"/>
      <c r="S912" s="272"/>
      <c r="T912" s="272"/>
      <c r="U912" s="272"/>
      <c r="V912" s="272"/>
      <c r="W912" s="272"/>
      <c r="X912" s="272"/>
      <c r="Y912" s="272"/>
      <c r="Z912" s="272"/>
    </row>
    <row r="913" spans="1:26" ht="16.5" customHeight="1">
      <c r="A913" s="272"/>
      <c r="B913" s="272"/>
      <c r="C913" s="272"/>
      <c r="D913" s="272"/>
      <c r="E913" s="272"/>
      <c r="F913" s="272"/>
      <c r="G913" s="272"/>
      <c r="H913" s="272"/>
      <c r="I913" s="272"/>
      <c r="J913" s="272"/>
      <c r="K913" s="272"/>
      <c r="L913" s="272"/>
      <c r="M913" s="272"/>
      <c r="N913" s="272"/>
      <c r="O913" s="272"/>
      <c r="P913" s="272"/>
      <c r="Q913" s="295"/>
      <c r="R913" s="272"/>
      <c r="S913" s="272"/>
      <c r="T913" s="272"/>
      <c r="U913" s="272"/>
      <c r="V913" s="272"/>
      <c r="W913" s="272"/>
      <c r="X913" s="272"/>
      <c r="Y913" s="272"/>
      <c r="Z913" s="272"/>
    </row>
    <row r="914" spans="1:26" ht="16.5" customHeight="1">
      <c r="A914" s="272"/>
      <c r="B914" s="272"/>
      <c r="C914" s="272"/>
      <c r="D914" s="272"/>
      <c r="E914" s="272"/>
      <c r="F914" s="272"/>
      <c r="G914" s="272"/>
      <c r="H914" s="272"/>
      <c r="I914" s="272"/>
      <c r="J914" s="272"/>
      <c r="K914" s="272"/>
      <c r="L914" s="272"/>
      <c r="M914" s="272"/>
      <c r="N914" s="272"/>
      <c r="O914" s="272"/>
      <c r="P914" s="272"/>
      <c r="Q914" s="295"/>
      <c r="R914" s="272"/>
      <c r="S914" s="272"/>
      <c r="T914" s="272"/>
      <c r="U914" s="272"/>
      <c r="V914" s="272"/>
      <c r="W914" s="272"/>
      <c r="X914" s="272"/>
      <c r="Y914" s="272"/>
      <c r="Z914" s="272"/>
    </row>
    <row r="915" spans="1:26" ht="16.5" customHeight="1">
      <c r="A915" s="272"/>
      <c r="B915" s="272"/>
      <c r="C915" s="272"/>
      <c r="D915" s="272"/>
      <c r="E915" s="272"/>
      <c r="F915" s="272"/>
      <c r="G915" s="272"/>
      <c r="H915" s="272"/>
      <c r="I915" s="272"/>
      <c r="J915" s="272"/>
      <c r="K915" s="272"/>
      <c r="L915" s="272"/>
      <c r="M915" s="272"/>
      <c r="N915" s="272"/>
      <c r="O915" s="272"/>
      <c r="P915" s="272"/>
      <c r="Q915" s="295"/>
      <c r="R915" s="272"/>
      <c r="S915" s="272"/>
      <c r="T915" s="272"/>
      <c r="U915" s="272"/>
      <c r="V915" s="272"/>
      <c r="W915" s="272"/>
      <c r="X915" s="272"/>
      <c r="Y915" s="272"/>
      <c r="Z915" s="272"/>
    </row>
    <row r="916" spans="1:26" ht="16.5" customHeight="1">
      <c r="A916" s="272"/>
      <c r="B916" s="272"/>
      <c r="C916" s="272"/>
      <c r="D916" s="272"/>
      <c r="E916" s="272"/>
      <c r="F916" s="272"/>
      <c r="G916" s="272"/>
      <c r="H916" s="272"/>
      <c r="I916" s="272"/>
      <c r="J916" s="272"/>
      <c r="K916" s="272"/>
      <c r="L916" s="272"/>
      <c r="M916" s="272"/>
      <c r="N916" s="272"/>
      <c r="O916" s="272"/>
      <c r="P916" s="272"/>
      <c r="Q916" s="295"/>
      <c r="R916" s="272"/>
      <c r="S916" s="272"/>
      <c r="T916" s="272"/>
      <c r="U916" s="272"/>
      <c r="V916" s="272"/>
      <c r="W916" s="272"/>
      <c r="X916" s="272"/>
      <c r="Y916" s="272"/>
      <c r="Z916" s="272"/>
    </row>
    <row r="917" spans="1:26" ht="16.5" customHeight="1">
      <c r="A917" s="272"/>
      <c r="B917" s="272"/>
      <c r="C917" s="272"/>
      <c r="D917" s="272"/>
      <c r="E917" s="272"/>
      <c r="F917" s="272"/>
      <c r="G917" s="272"/>
      <c r="H917" s="272"/>
      <c r="I917" s="272"/>
      <c r="J917" s="272"/>
      <c r="K917" s="272"/>
      <c r="L917" s="272"/>
      <c r="M917" s="272"/>
      <c r="N917" s="272"/>
      <c r="O917" s="272"/>
      <c r="P917" s="272"/>
      <c r="Q917" s="295"/>
      <c r="R917" s="272"/>
      <c r="S917" s="272"/>
      <c r="T917" s="272"/>
      <c r="U917" s="272"/>
      <c r="V917" s="272"/>
      <c r="W917" s="272"/>
      <c r="X917" s="272"/>
      <c r="Y917" s="272"/>
      <c r="Z917" s="272"/>
    </row>
    <row r="918" spans="1:26" ht="16.5" customHeight="1">
      <c r="A918" s="272"/>
      <c r="B918" s="272"/>
      <c r="C918" s="272"/>
      <c r="D918" s="272"/>
      <c r="E918" s="272"/>
      <c r="F918" s="272"/>
      <c r="G918" s="272"/>
      <c r="H918" s="272"/>
      <c r="I918" s="272"/>
      <c r="J918" s="272"/>
      <c r="K918" s="272"/>
      <c r="L918" s="272"/>
      <c r="M918" s="272"/>
      <c r="N918" s="272"/>
      <c r="O918" s="272"/>
      <c r="P918" s="272"/>
      <c r="Q918" s="295"/>
      <c r="R918" s="272"/>
      <c r="S918" s="272"/>
      <c r="T918" s="272"/>
      <c r="U918" s="272"/>
      <c r="V918" s="272"/>
      <c r="W918" s="272"/>
      <c r="X918" s="272"/>
      <c r="Y918" s="272"/>
      <c r="Z918" s="272"/>
    </row>
    <row r="919" spans="1:26" ht="16.5" customHeight="1">
      <c r="A919" s="272"/>
      <c r="B919" s="272"/>
      <c r="C919" s="272"/>
      <c r="D919" s="272"/>
      <c r="E919" s="272"/>
      <c r="F919" s="272"/>
      <c r="G919" s="272"/>
      <c r="H919" s="272"/>
      <c r="I919" s="272"/>
      <c r="J919" s="272"/>
      <c r="K919" s="272"/>
      <c r="L919" s="272"/>
      <c r="M919" s="272"/>
      <c r="N919" s="272"/>
      <c r="O919" s="272"/>
      <c r="P919" s="272"/>
      <c r="Q919" s="295"/>
      <c r="R919" s="272"/>
      <c r="S919" s="272"/>
      <c r="T919" s="272"/>
      <c r="U919" s="272"/>
      <c r="V919" s="272"/>
      <c r="W919" s="272"/>
      <c r="X919" s="272"/>
      <c r="Y919" s="272"/>
      <c r="Z919" s="272"/>
    </row>
    <row r="920" spans="1:26" ht="16.5" customHeight="1">
      <c r="A920" s="272"/>
      <c r="B920" s="272"/>
      <c r="C920" s="272"/>
      <c r="D920" s="272"/>
      <c r="E920" s="272"/>
      <c r="F920" s="272"/>
      <c r="G920" s="272"/>
      <c r="H920" s="272"/>
      <c r="I920" s="272"/>
      <c r="J920" s="272"/>
      <c r="K920" s="272"/>
      <c r="L920" s="272"/>
      <c r="M920" s="272"/>
      <c r="N920" s="272"/>
      <c r="O920" s="272"/>
      <c r="P920" s="272"/>
      <c r="Q920" s="295"/>
      <c r="R920" s="272"/>
      <c r="S920" s="272"/>
      <c r="T920" s="272"/>
      <c r="U920" s="272"/>
      <c r="V920" s="272"/>
      <c r="W920" s="272"/>
      <c r="X920" s="272"/>
      <c r="Y920" s="272"/>
      <c r="Z920" s="272"/>
    </row>
    <row r="921" spans="1:26" ht="16.5" customHeight="1">
      <c r="A921" s="272"/>
      <c r="B921" s="272"/>
      <c r="C921" s="272"/>
      <c r="D921" s="272"/>
      <c r="E921" s="272"/>
      <c r="F921" s="272"/>
      <c r="G921" s="272"/>
      <c r="H921" s="272"/>
      <c r="I921" s="272"/>
      <c r="J921" s="272"/>
      <c r="K921" s="272"/>
      <c r="L921" s="272"/>
      <c r="M921" s="272"/>
      <c r="N921" s="272"/>
      <c r="O921" s="272"/>
      <c r="P921" s="272"/>
      <c r="Q921" s="295"/>
      <c r="R921" s="272"/>
      <c r="S921" s="272"/>
      <c r="T921" s="272"/>
      <c r="U921" s="272"/>
      <c r="V921" s="272"/>
      <c r="W921" s="272"/>
      <c r="X921" s="272"/>
      <c r="Y921" s="272"/>
      <c r="Z921" s="272"/>
    </row>
    <row r="922" spans="1:26" ht="16.5" customHeight="1">
      <c r="A922" s="272"/>
      <c r="B922" s="272"/>
      <c r="C922" s="272"/>
      <c r="D922" s="272"/>
      <c r="E922" s="272"/>
      <c r="F922" s="272"/>
      <c r="G922" s="272"/>
      <c r="H922" s="272"/>
      <c r="I922" s="272"/>
      <c r="J922" s="272"/>
      <c r="K922" s="272"/>
      <c r="L922" s="272"/>
      <c r="M922" s="272"/>
      <c r="N922" s="272"/>
      <c r="O922" s="272"/>
      <c r="P922" s="272"/>
      <c r="Q922" s="295"/>
      <c r="R922" s="272"/>
      <c r="S922" s="272"/>
      <c r="T922" s="272"/>
      <c r="U922" s="272"/>
      <c r="V922" s="272"/>
      <c r="W922" s="272"/>
      <c r="X922" s="272"/>
      <c r="Y922" s="272"/>
      <c r="Z922" s="272"/>
    </row>
    <row r="923" spans="1:26" ht="16.5" customHeight="1">
      <c r="A923" s="272"/>
      <c r="B923" s="272"/>
      <c r="C923" s="272"/>
      <c r="D923" s="272"/>
      <c r="E923" s="272"/>
      <c r="F923" s="272"/>
      <c r="G923" s="272"/>
      <c r="H923" s="272"/>
      <c r="I923" s="272"/>
      <c r="J923" s="272"/>
      <c r="K923" s="272"/>
      <c r="L923" s="272"/>
      <c r="M923" s="272"/>
      <c r="N923" s="272"/>
      <c r="O923" s="272"/>
      <c r="P923" s="272"/>
      <c r="Q923" s="295"/>
      <c r="R923" s="272"/>
      <c r="S923" s="272"/>
      <c r="T923" s="272"/>
      <c r="U923" s="272"/>
      <c r="V923" s="272"/>
      <c r="W923" s="272"/>
      <c r="X923" s="272"/>
      <c r="Y923" s="272"/>
      <c r="Z923" s="272"/>
    </row>
    <row r="924" spans="1:26" ht="16.5" customHeight="1">
      <c r="A924" s="272"/>
      <c r="B924" s="272"/>
      <c r="C924" s="272"/>
      <c r="D924" s="272"/>
      <c r="E924" s="272"/>
      <c r="F924" s="272"/>
      <c r="G924" s="272"/>
      <c r="H924" s="272"/>
      <c r="I924" s="272"/>
      <c r="J924" s="272"/>
      <c r="K924" s="272"/>
      <c r="L924" s="272"/>
      <c r="M924" s="272"/>
      <c r="N924" s="272"/>
      <c r="O924" s="272"/>
      <c r="P924" s="272"/>
      <c r="Q924" s="295"/>
      <c r="R924" s="272"/>
      <c r="S924" s="272"/>
      <c r="T924" s="272"/>
      <c r="U924" s="272"/>
      <c r="V924" s="272"/>
      <c r="W924" s="272"/>
      <c r="X924" s="272"/>
      <c r="Y924" s="272"/>
      <c r="Z924" s="272"/>
    </row>
    <row r="925" spans="1:26" ht="16.5" customHeight="1">
      <c r="A925" s="272"/>
      <c r="B925" s="272"/>
      <c r="C925" s="272"/>
      <c r="D925" s="272"/>
      <c r="E925" s="272"/>
      <c r="F925" s="272"/>
      <c r="G925" s="272"/>
      <c r="H925" s="272"/>
      <c r="I925" s="272"/>
      <c r="J925" s="272"/>
      <c r="K925" s="272"/>
      <c r="L925" s="272"/>
      <c r="M925" s="272"/>
      <c r="N925" s="272"/>
      <c r="O925" s="272"/>
      <c r="P925" s="272"/>
      <c r="Q925" s="295"/>
      <c r="R925" s="272"/>
      <c r="S925" s="272"/>
      <c r="T925" s="272"/>
      <c r="U925" s="272"/>
      <c r="V925" s="272"/>
      <c r="W925" s="272"/>
      <c r="X925" s="272"/>
      <c r="Y925" s="272"/>
      <c r="Z925" s="272"/>
    </row>
    <row r="926" spans="1:26" ht="16.5" customHeight="1">
      <c r="A926" s="272"/>
      <c r="B926" s="272"/>
      <c r="C926" s="272"/>
      <c r="D926" s="272"/>
      <c r="E926" s="272"/>
      <c r="F926" s="272"/>
      <c r="G926" s="272"/>
      <c r="H926" s="272"/>
      <c r="I926" s="272"/>
      <c r="J926" s="272"/>
      <c r="K926" s="272"/>
      <c r="L926" s="272"/>
      <c r="M926" s="272"/>
      <c r="N926" s="272"/>
      <c r="O926" s="272"/>
      <c r="P926" s="272"/>
      <c r="Q926" s="295"/>
      <c r="R926" s="272"/>
      <c r="S926" s="272"/>
      <c r="T926" s="272"/>
      <c r="U926" s="272"/>
      <c r="V926" s="272"/>
      <c r="W926" s="272"/>
      <c r="X926" s="272"/>
      <c r="Y926" s="272"/>
      <c r="Z926" s="272"/>
    </row>
    <row r="927" spans="1:26" ht="16.5" customHeight="1">
      <c r="A927" s="272"/>
      <c r="B927" s="272"/>
      <c r="C927" s="272"/>
      <c r="D927" s="272"/>
      <c r="E927" s="272"/>
      <c r="F927" s="272"/>
      <c r="G927" s="272"/>
      <c r="H927" s="272"/>
      <c r="I927" s="272"/>
      <c r="J927" s="272"/>
      <c r="K927" s="272"/>
      <c r="L927" s="272"/>
      <c r="M927" s="272"/>
      <c r="N927" s="272"/>
      <c r="O927" s="272"/>
      <c r="P927" s="272"/>
      <c r="Q927" s="295"/>
      <c r="R927" s="272"/>
      <c r="S927" s="272"/>
      <c r="T927" s="272"/>
      <c r="U927" s="272"/>
      <c r="V927" s="272"/>
      <c r="W927" s="272"/>
      <c r="X927" s="272"/>
      <c r="Y927" s="272"/>
      <c r="Z927" s="272"/>
    </row>
    <row r="928" spans="1:26" ht="16.5" customHeight="1">
      <c r="A928" s="272"/>
      <c r="B928" s="272"/>
      <c r="C928" s="272"/>
      <c r="D928" s="272"/>
      <c r="E928" s="272"/>
      <c r="F928" s="272"/>
      <c r="G928" s="272"/>
      <c r="H928" s="272"/>
      <c r="I928" s="272"/>
      <c r="J928" s="272"/>
      <c r="K928" s="272"/>
      <c r="L928" s="272"/>
      <c r="M928" s="272"/>
      <c r="N928" s="272"/>
      <c r="O928" s="272"/>
      <c r="P928" s="272"/>
      <c r="Q928" s="295"/>
      <c r="R928" s="272"/>
      <c r="S928" s="272"/>
      <c r="T928" s="272"/>
      <c r="U928" s="272"/>
      <c r="V928" s="272"/>
      <c r="W928" s="272"/>
      <c r="X928" s="272"/>
      <c r="Y928" s="272"/>
      <c r="Z928" s="272"/>
    </row>
    <row r="929" spans="1:26" ht="16.5" customHeight="1">
      <c r="A929" s="272"/>
      <c r="B929" s="272"/>
      <c r="C929" s="272"/>
      <c r="D929" s="272"/>
      <c r="E929" s="272"/>
      <c r="F929" s="272"/>
      <c r="G929" s="272"/>
      <c r="H929" s="272"/>
      <c r="I929" s="272"/>
      <c r="J929" s="272"/>
      <c r="K929" s="272"/>
      <c r="L929" s="272"/>
      <c r="M929" s="272"/>
      <c r="N929" s="272"/>
      <c r="O929" s="272"/>
      <c r="P929" s="272"/>
      <c r="Q929" s="295"/>
      <c r="R929" s="272"/>
      <c r="S929" s="272"/>
      <c r="T929" s="272"/>
      <c r="U929" s="272"/>
      <c r="V929" s="272"/>
      <c r="W929" s="272"/>
      <c r="X929" s="272"/>
      <c r="Y929" s="272"/>
      <c r="Z929" s="272"/>
    </row>
    <row r="930" spans="1:26" ht="16.5" customHeight="1">
      <c r="A930" s="272"/>
      <c r="B930" s="272"/>
      <c r="C930" s="272"/>
      <c r="D930" s="272"/>
      <c r="E930" s="272"/>
      <c r="F930" s="272"/>
      <c r="G930" s="272"/>
      <c r="H930" s="272"/>
      <c r="I930" s="272"/>
      <c r="J930" s="272"/>
      <c r="K930" s="272"/>
      <c r="L930" s="272"/>
      <c r="M930" s="272"/>
      <c r="N930" s="272"/>
      <c r="O930" s="272"/>
      <c r="P930" s="272"/>
      <c r="Q930" s="295"/>
      <c r="R930" s="272"/>
      <c r="S930" s="272"/>
      <c r="T930" s="272"/>
      <c r="U930" s="272"/>
      <c r="V930" s="272"/>
      <c r="W930" s="272"/>
      <c r="X930" s="272"/>
      <c r="Y930" s="272"/>
      <c r="Z930" s="272"/>
    </row>
    <row r="931" spans="1:26" ht="16.5" customHeight="1">
      <c r="A931" s="272"/>
      <c r="B931" s="272"/>
      <c r="C931" s="272"/>
      <c r="D931" s="272"/>
      <c r="E931" s="272"/>
      <c r="F931" s="272"/>
      <c r="G931" s="272"/>
      <c r="H931" s="272"/>
      <c r="I931" s="272"/>
      <c r="J931" s="272"/>
      <c r="K931" s="272"/>
      <c r="L931" s="272"/>
      <c r="M931" s="272"/>
      <c r="N931" s="272"/>
      <c r="O931" s="272"/>
      <c r="P931" s="272"/>
      <c r="Q931" s="295"/>
      <c r="R931" s="272"/>
      <c r="S931" s="272"/>
      <c r="T931" s="272"/>
      <c r="U931" s="272"/>
      <c r="V931" s="272"/>
      <c r="W931" s="272"/>
      <c r="X931" s="272"/>
      <c r="Y931" s="272"/>
      <c r="Z931" s="272"/>
    </row>
    <row r="932" spans="1:26" ht="16.5" customHeight="1">
      <c r="A932" s="272"/>
      <c r="B932" s="272"/>
      <c r="C932" s="272"/>
      <c r="D932" s="272"/>
      <c r="E932" s="272"/>
      <c r="F932" s="272"/>
      <c r="G932" s="272"/>
      <c r="H932" s="272"/>
      <c r="I932" s="272"/>
      <c r="J932" s="272"/>
      <c r="K932" s="272"/>
      <c r="L932" s="272"/>
      <c r="M932" s="272"/>
      <c r="N932" s="272"/>
      <c r="O932" s="272"/>
      <c r="P932" s="272"/>
      <c r="Q932" s="295"/>
      <c r="R932" s="272"/>
      <c r="S932" s="272"/>
      <c r="T932" s="272"/>
      <c r="U932" s="272"/>
      <c r="V932" s="272"/>
      <c r="W932" s="272"/>
      <c r="X932" s="272"/>
      <c r="Y932" s="272"/>
      <c r="Z932" s="272"/>
    </row>
    <row r="933" spans="1:26" ht="16.5" customHeight="1">
      <c r="A933" s="272"/>
      <c r="B933" s="272"/>
      <c r="C933" s="272"/>
      <c r="D933" s="272"/>
      <c r="E933" s="272"/>
      <c r="F933" s="272"/>
      <c r="G933" s="272"/>
      <c r="H933" s="272"/>
      <c r="I933" s="272"/>
      <c r="J933" s="272"/>
      <c r="K933" s="272"/>
      <c r="L933" s="272"/>
      <c r="M933" s="272"/>
      <c r="N933" s="272"/>
      <c r="O933" s="272"/>
      <c r="P933" s="272"/>
      <c r="Q933" s="295"/>
      <c r="R933" s="272"/>
      <c r="S933" s="272"/>
      <c r="T933" s="272"/>
      <c r="U933" s="272"/>
      <c r="V933" s="272"/>
      <c r="W933" s="272"/>
      <c r="X933" s="272"/>
      <c r="Y933" s="272"/>
      <c r="Z933" s="272"/>
    </row>
    <row r="934" spans="1:26" ht="16.5" customHeight="1">
      <c r="A934" s="272"/>
      <c r="B934" s="272"/>
      <c r="C934" s="272"/>
      <c r="D934" s="272"/>
      <c r="E934" s="272"/>
      <c r="F934" s="272"/>
      <c r="G934" s="272"/>
      <c r="H934" s="272"/>
      <c r="I934" s="272"/>
      <c r="J934" s="272"/>
      <c r="K934" s="272"/>
      <c r="L934" s="272"/>
      <c r="M934" s="272"/>
      <c r="N934" s="272"/>
      <c r="O934" s="272"/>
      <c r="P934" s="272"/>
      <c r="Q934" s="295"/>
      <c r="R934" s="272"/>
      <c r="S934" s="272"/>
      <c r="T934" s="272"/>
      <c r="U934" s="272"/>
      <c r="V934" s="272"/>
      <c r="W934" s="272"/>
      <c r="X934" s="272"/>
      <c r="Y934" s="272"/>
      <c r="Z934" s="272"/>
    </row>
    <row r="935" spans="1:26" ht="16.5" customHeight="1">
      <c r="A935" s="272"/>
      <c r="B935" s="272"/>
      <c r="C935" s="272"/>
      <c r="D935" s="272"/>
      <c r="E935" s="272"/>
      <c r="F935" s="272"/>
      <c r="G935" s="272"/>
      <c r="H935" s="272"/>
      <c r="I935" s="272"/>
      <c r="J935" s="272"/>
      <c r="K935" s="272"/>
      <c r="L935" s="272"/>
      <c r="M935" s="272"/>
      <c r="N935" s="272"/>
      <c r="O935" s="272"/>
      <c r="P935" s="272"/>
      <c r="Q935" s="295"/>
      <c r="R935" s="272"/>
      <c r="S935" s="272"/>
      <c r="T935" s="272"/>
      <c r="U935" s="272"/>
      <c r="V935" s="272"/>
      <c r="W935" s="272"/>
      <c r="X935" s="272"/>
      <c r="Y935" s="272"/>
      <c r="Z935" s="272"/>
    </row>
    <row r="936" spans="1:26" ht="16.5" customHeight="1">
      <c r="A936" s="272"/>
      <c r="B936" s="272"/>
      <c r="C936" s="272"/>
      <c r="D936" s="272"/>
      <c r="E936" s="272"/>
      <c r="F936" s="272"/>
      <c r="G936" s="272"/>
      <c r="H936" s="272"/>
      <c r="I936" s="272"/>
      <c r="J936" s="272"/>
      <c r="K936" s="272"/>
      <c r="L936" s="272"/>
      <c r="M936" s="272"/>
      <c r="N936" s="272"/>
      <c r="O936" s="272"/>
      <c r="P936" s="272"/>
      <c r="Q936" s="295"/>
      <c r="R936" s="272"/>
      <c r="S936" s="272"/>
      <c r="T936" s="272"/>
      <c r="U936" s="272"/>
      <c r="V936" s="272"/>
      <c r="W936" s="272"/>
      <c r="X936" s="272"/>
      <c r="Y936" s="272"/>
      <c r="Z936" s="272"/>
    </row>
    <row r="937" spans="1:26" ht="16.5" customHeight="1">
      <c r="A937" s="272"/>
      <c r="B937" s="272"/>
      <c r="C937" s="272"/>
      <c r="D937" s="272"/>
      <c r="E937" s="272"/>
      <c r="F937" s="272"/>
      <c r="G937" s="272"/>
      <c r="H937" s="272"/>
      <c r="I937" s="272"/>
      <c r="J937" s="272"/>
      <c r="K937" s="272"/>
      <c r="L937" s="272"/>
      <c r="M937" s="272"/>
      <c r="N937" s="272"/>
      <c r="O937" s="272"/>
      <c r="P937" s="272"/>
      <c r="Q937" s="295"/>
      <c r="R937" s="272"/>
      <c r="S937" s="272"/>
      <c r="T937" s="272"/>
      <c r="U937" s="272"/>
      <c r="V937" s="272"/>
      <c r="W937" s="272"/>
      <c r="X937" s="272"/>
      <c r="Y937" s="272"/>
      <c r="Z937" s="272"/>
    </row>
    <row r="938" spans="1:26" ht="16.5" customHeight="1">
      <c r="A938" s="272"/>
      <c r="B938" s="272"/>
      <c r="C938" s="272"/>
      <c r="D938" s="272"/>
      <c r="E938" s="272"/>
      <c r="F938" s="272"/>
      <c r="G938" s="272"/>
      <c r="H938" s="272"/>
      <c r="I938" s="272"/>
      <c r="J938" s="272"/>
      <c r="K938" s="272"/>
      <c r="L938" s="272"/>
      <c r="M938" s="272"/>
      <c r="N938" s="272"/>
      <c r="O938" s="272"/>
      <c r="P938" s="272"/>
      <c r="Q938" s="295"/>
      <c r="R938" s="272"/>
      <c r="S938" s="272"/>
      <c r="T938" s="272"/>
      <c r="U938" s="272"/>
      <c r="V938" s="272"/>
      <c r="W938" s="272"/>
      <c r="X938" s="272"/>
      <c r="Y938" s="272"/>
      <c r="Z938" s="272"/>
    </row>
    <row r="939" spans="1:26" ht="16.5" customHeight="1">
      <c r="A939" s="272"/>
      <c r="B939" s="272"/>
      <c r="C939" s="272"/>
      <c r="D939" s="272"/>
      <c r="E939" s="272"/>
      <c r="F939" s="272"/>
      <c r="G939" s="272"/>
      <c r="H939" s="272"/>
      <c r="I939" s="272"/>
      <c r="J939" s="272"/>
      <c r="K939" s="272"/>
      <c r="L939" s="272"/>
      <c r="M939" s="272"/>
      <c r="N939" s="272"/>
      <c r="O939" s="272"/>
      <c r="P939" s="272"/>
      <c r="Q939" s="295"/>
      <c r="R939" s="272"/>
      <c r="S939" s="272"/>
      <c r="T939" s="272"/>
      <c r="U939" s="272"/>
      <c r="V939" s="272"/>
      <c r="W939" s="272"/>
      <c r="X939" s="272"/>
      <c r="Y939" s="272"/>
      <c r="Z939" s="272"/>
    </row>
    <row r="940" spans="1:26" ht="16.5" customHeight="1">
      <c r="A940" s="272"/>
      <c r="B940" s="272"/>
      <c r="C940" s="272"/>
      <c r="D940" s="272"/>
      <c r="E940" s="272"/>
      <c r="F940" s="272"/>
      <c r="G940" s="272"/>
      <c r="H940" s="272"/>
      <c r="I940" s="272"/>
      <c r="J940" s="272"/>
      <c r="K940" s="272"/>
      <c r="L940" s="272"/>
      <c r="M940" s="272"/>
      <c r="N940" s="272"/>
      <c r="O940" s="272"/>
      <c r="P940" s="272"/>
      <c r="Q940" s="295"/>
      <c r="R940" s="272"/>
      <c r="S940" s="272"/>
      <c r="T940" s="272"/>
      <c r="U940" s="272"/>
      <c r="V940" s="272"/>
      <c r="W940" s="272"/>
      <c r="X940" s="272"/>
      <c r="Y940" s="272"/>
      <c r="Z940" s="272"/>
    </row>
    <row r="941" spans="1:26" ht="16.5" customHeight="1">
      <c r="A941" s="272"/>
      <c r="B941" s="272"/>
      <c r="C941" s="272"/>
      <c r="D941" s="272"/>
      <c r="E941" s="272"/>
      <c r="F941" s="272"/>
      <c r="G941" s="272"/>
      <c r="H941" s="272"/>
      <c r="I941" s="272"/>
      <c r="J941" s="272"/>
      <c r="K941" s="272"/>
      <c r="L941" s="272"/>
      <c r="M941" s="272"/>
      <c r="N941" s="272"/>
      <c r="O941" s="272"/>
      <c r="P941" s="272"/>
      <c r="Q941" s="295"/>
      <c r="R941" s="272"/>
      <c r="S941" s="272"/>
      <c r="T941" s="272"/>
      <c r="U941" s="272"/>
      <c r="V941" s="272"/>
      <c r="W941" s="272"/>
      <c r="X941" s="272"/>
      <c r="Y941" s="272"/>
      <c r="Z941" s="272"/>
    </row>
    <row r="942" spans="1:26" ht="16.5" customHeight="1">
      <c r="A942" s="272"/>
      <c r="B942" s="272"/>
      <c r="C942" s="272"/>
      <c r="D942" s="272"/>
      <c r="E942" s="272"/>
      <c r="F942" s="272"/>
      <c r="G942" s="272"/>
      <c r="H942" s="272"/>
      <c r="I942" s="272"/>
      <c r="J942" s="272"/>
      <c r="K942" s="272"/>
      <c r="L942" s="272"/>
      <c r="M942" s="272"/>
      <c r="N942" s="272"/>
      <c r="O942" s="272"/>
      <c r="P942" s="272"/>
      <c r="Q942" s="295"/>
      <c r="R942" s="272"/>
      <c r="S942" s="272"/>
      <c r="T942" s="272"/>
      <c r="U942" s="272"/>
      <c r="V942" s="272"/>
      <c r="W942" s="272"/>
      <c r="X942" s="272"/>
      <c r="Y942" s="272"/>
      <c r="Z942" s="272"/>
    </row>
    <row r="943" spans="1:26" ht="16.5" customHeight="1">
      <c r="A943" s="272"/>
      <c r="B943" s="272"/>
      <c r="C943" s="272"/>
      <c r="D943" s="272"/>
      <c r="E943" s="272"/>
      <c r="F943" s="272"/>
      <c r="G943" s="272"/>
      <c r="H943" s="272"/>
      <c r="I943" s="272"/>
      <c r="J943" s="272"/>
      <c r="K943" s="272"/>
      <c r="L943" s="272"/>
      <c r="M943" s="272"/>
      <c r="N943" s="272"/>
      <c r="O943" s="272"/>
      <c r="P943" s="272"/>
      <c r="Q943" s="295"/>
      <c r="R943" s="272"/>
      <c r="S943" s="272"/>
      <c r="T943" s="272"/>
      <c r="U943" s="272"/>
      <c r="V943" s="272"/>
      <c r="W943" s="272"/>
      <c r="X943" s="272"/>
      <c r="Y943" s="272"/>
      <c r="Z943" s="272"/>
    </row>
    <row r="944" spans="1:26" ht="16.5" customHeight="1">
      <c r="A944" s="272"/>
      <c r="B944" s="272"/>
      <c r="C944" s="272"/>
      <c r="D944" s="272"/>
      <c r="E944" s="272"/>
      <c r="F944" s="272"/>
      <c r="G944" s="272"/>
      <c r="H944" s="272"/>
      <c r="I944" s="272"/>
      <c r="J944" s="272"/>
      <c r="K944" s="272"/>
      <c r="L944" s="272"/>
      <c r="M944" s="272"/>
      <c r="N944" s="272"/>
      <c r="O944" s="272"/>
      <c r="P944" s="272"/>
      <c r="Q944" s="295"/>
      <c r="R944" s="272"/>
      <c r="S944" s="272"/>
      <c r="T944" s="272"/>
      <c r="U944" s="272"/>
      <c r="V944" s="272"/>
      <c r="W944" s="272"/>
      <c r="X944" s="272"/>
      <c r="Y944" s="272"/>
      <c r="Z944" s="272"/>
    </row>
    <row r="945" spans="1:26" ht="16.5" customHeight="1">
      <c r="A945" s="272"/>
      <c r="B945" s="272"/>
      <c r="C945" s="272"/>
      <c r="D945" s="272"/>
      <c r="E945" s="272"/>
      <c r="F945" s="272"/>
      <c r="G945" s="272"/>
      <c r="H945" s="272"/>
      <c r="I945" s="272"/>
      <c r="J945" s="272"/>
      <c r="K945" s="272"/>
      <c r="L945" s="272"/>
      <c r="M945" s="272"/>
      <c r="N945" s="272"/>
      <c r="O945" s="272"/>
      <c r="P945" s="272"/>
      <c r="Q945" s="295"/>
      <c r="R945" s="272"/>
      <c r="S945" s="272"/>
      <c r="T945" s="272"/>
      <c r="U945" s="272"/>
      <c r="V945" s="272"/>
      <c r="W945" s="272"/>
      <c r="X945" s="272"/>
      <c r="Y945" s="272"/>
      <c r="Z945" s="272"/>
    </row>
    <row r="946" spans="1:26" ht="16.5" customHeight="1">
      <c r="A946" s="272"/>
      <c r="B946" s="272"/>
      <c r="C946" s="272"/>
      <c r="D946" s="272"/>
      <c r="E946" s="272"/>
      <c r="F946" s="272"/>
      <c r="G946" s="272"/>
      <c r="H946" s="272"/>
      <c r="I946" s="272"/>
      <c r="J946" s="272"/>
      <c r="K946" s="272"/>
      <c r="L946" s="272"/>
      <c r="M946" s="272"/>
      <c r="N946" s="272"/>
      <c r="O946" s="272"/>
      <c r="P946" s="272"/>
      <c r="Q946" s="295"/>
      <c r="R946" s="272"/>
      <c r="S946" s="272"/>
      <c r="T946" s="272"/>
      <c r="U946" s="272"/>
      <c r="V946" s="272"/>
      <c r="W946" s="272"/>
      <c r="X946" s="272"/>
      <c r="Y946" s="272"/>
      <c r="Z946" s="272"/>
    </row>
    <row r="947" spans="1:26" ht="16.5" customHeight="1">
      <c r="A947" s="272"/>
      <c r="B947" s="272"/>
      <c r="C947" s="272"/>
      <c r="D947" s="272"/>
      <c r="E947" s="272"/>
      <c r="F947" s="272"/>
      <c r="G947" s="272"/>
      <c r="H947" s="272"/>
      <c r="I947" s="272"/>
      <c r="J947" s="272"/>
      <c r="K947" s="272"/>
      <c r="L947" s="272"/>
      <c r="M947" s="272"/>
      <c r="N947" s="272"/>
      <c r="O947" s="272"/>
      <c r="P947" s="272"/>
      <c r="Q947" s="295"/>
      <c r="R947" s="272"/>
      <c r="S947" s="272"/>
      <c r="T947" s="272"/>
      <c r="U947" s="272"/>
      <c r="V947" s="272"/>
      <c r="W947" s="272"/>
      <c r="X947" s="272"/>
      <c r="Y947" s="272"/>
      <c r="Z947" s="272"/>
    </row>
    <row r="948" spans="1:26" ht="16.5" customHeight="1">
      <c r="A948" s="272"/>
      <c r="B948" s="272"/>
      <c r="C948" s="272"/>
      <c r="D948" s="272"/>
      <c r="E948" s="272"/>
      <c r="F948" s="272"/>
      <c r="G948" s="272"/>
      <c r="H948" s="272"/>
      <c r="I948" s="272"/>
      <c r="J948" s="272"/>
      <c r="K948" s="272"/>
      <c r="L948" s="272"/>
      <c r="M948" s="272"/>
      <c r="N948" s="272"/>
      <c r="O948" s="272"/>
      <c r="P948" s="272"/>
      <c r="Q948" s="295"/>
      <c r="R948" s="272"/>
      <c r="S948" s="272"/>
      <c r="T948" s="272"/>
      <c r="U948" s="272"/>
      <c r="V948" s="272"/>
      <c r="W948" s="272"/>
      <c r="X948" s="272"/>
      <c r="Y948" s="272"/>
      <c r="Z948" s="272"/>
    </row>
    <row r="949" spans="1:26" ht="16.5" customHeight="1">
      <c r="A949" s="272"/>
      <c r="B949" s="272"/>
      <c r="C949" s="272"/>
      <c r="D949" s="272"/>
      <c r="E949" s="272"/>
      <c r="F949" s="272"/>
      <c r="G949" s="272"/>
      <c r="H949" s="272"/>
      <c r="I949" s="272"/>
      <c r="J949" s="272"/>
      <c r="K949" s="272"/>
      <c r="L949" s="272"/>
      <c r="M949" s="272"/>
      <c r="N949" s="272"/>
      <c r="O949" s="272"/>
      <c r="P949" s="272"/>
      <c r="Q949" s="295"/>
      <c r="R949" s="272"/>
      <c r="S949" s="272"/>
      <c r="T949" s="272"/>
      <c r="U949" s="272"/>
      <c r="V949" s="272"/>
      <c r="W949" s="272"/>
      <c r="X949" s="272"/>
      <c r="Y949" s="272"/>
      <c r="Z949" s="272"/>
    </row>
    <row r="950" spans="1:26" ht="16.5" customHeight="1">
      <c r="A950" s="272"/>
      <c r="B950" s="272"/>
      <c r="C950" s="272"/>
      <c r="D950" s="272"/>
      <c r="E950" s="272"/>
      <c r="F950" s="272"/>
      <c r="G950" s="272"/>
      <c r="H950" s="272"/>
      <c r="I950" s="272"/>
      <c r="J950" s="272"/>
      <c r="K950" s="272"/>
      <c r="L950" s="272"/>
      <c r="M950" s="272"/>
      <c r="N950" s="272"/>
      <c r="O950" s="272"/>
      <c r="P950" s="272"/>
      <c r="Q950" s="295"/>
      <c r="R950" s="272"/>
      <c r="S950" s="272"/>
      <c r="T950" s="272"/>
      <c r="U950" s="272"/>
      <c r="V950" s="272"/>
      <c r="W950" s="272"/>
      <c r="X950" s="272"/>
      <c r="Y950" s="272"/>
      <c r="Z950" s="272"/>
    </row>
    <row r="951" spans="1:26" ht="16.5" customHeight="1">
      <c r="A951" s="272"/>
      <c r="B951" s="272"/>
      <c r="C951" s="272"/>
      <c r="D951" s="272"/>
      <c r="E951" s="272"/>
      <c r="F951" s="272"/>
      <c r="G951" s="272"/>
      <c r="H951" s="272"/>
      <c r="I951" s="272"/>
      <c r="J951" s="272"/>
      <c r="K951" s="272"/>
      <c r="L951" s="272"/>
      <c r="M951" s="272"/>
      <c r="N951" s="272"/>
      <c r="O951" s="272"/>
      <c r="P951" s="272"/>
      <c r="Q951" s="295"/>
      <c r="R951" s="272"/>
      <c r="S951" s="272"/>
      <c r="T951" s="272"/>
      <c r="U951" s="272"/>
      <c r="V951" s="272"/>
      <c r="W951" s="272"/>
      <c r="X951" s="272"/>
      <c r="Y951" s="272"/>
      <c r="Z951" s="272"/>
    </row>
    <row r="952" spans="1:26" ht="16.5" customHeight="1">
      <c r="A952" s="272"/>
      <c r="B952" s="272"/>
      <c r="C952" s="272"/>
      <c r="D952" s="272"/>
      <c r="E952" s="272"/>
      <c r="F952" s="272"/>
      <c r="G952" s="272"/>
      <c r="H952" s="272"/>
      <c r="I952" s="272"/>
      <c r="J952" s="272"/>
      <c r="K952" s="272"/>
      <c r="L952" s="272"/>
      <c r="M952" s="272"/>
      <c r="N952" s="272"/>
      <c r="O952" s="272"/>
      <c r="P952" s="272"/>
      <c r="Q952" s="295"/>
      <c r="R952" s="272"/>
      <c r="S952" s="272"/>
      <c r="T952" s="272"/>
      <c r="U952" s="272"/>
      <c r="V952" s="272"/>
      <c r="W952" s="272"/>
      <c r="X952" s="272"/>
      <c r="Y952" s="272"/>
      <c r="Z952" s="272"/>
    </row>
    <row r="953" spans="1:26" ht="16.5" customHeight="1">
      <c r="A953" s="272"/>
      <c r="B953" s="272"/>
      <c r="C953" s="272"/>
      <c r="D953" s="272"/>
      <c r="E953" s="272"/>
      <c r="F953" s="272"/>
      <c r="G953" s="272"/>
      <c r="H953" s="272"/>
      <c r="I953" s="272"/>
      <c r="J953" s="272"/>
      <c r="K953" s="272"/>
      <c r="L953" s="272"/>
      <c r="M953" s="272"/>
      <c r="N953" s="272"/>
      <c r="O953" s="272"/>
      <c r="P953" s="272"/>
      <c r="Q953" s="295"/>
      <c r="R953" s="272"/>
      <c r="S953" s="272"/>
      <c r="T953" s="272"/>
      <c r="U953" s="272"/>
      <c r="V953" s="272"/>
      <c r="W953" s="272"/>
      <c r="X953" s="272"/>
      <c r="Y953" s="272"/>
      <c r="Z953" s="272"/>
    </row>
    <row r="954" spans="1:26" ht="16.5" customHeight="1">
      <c r="A954" s="272"/>
      <c r="B954" s="272"/>
      <c r="C954" s="272"/>
      <c r="D954" s="272"/>
      <c r="E954" s="272"/>
      <c r="F954" s="272"/>
      <c r="G954" s="272"/>
      <c r="H954" s="272"/>
      <c r="I954" s="272"/>
      <c r="J954" s="272"/>
      <c r="K954" s="272"/>
      <c r="L954" s="272"/>
      <c r="M954" s="272"/>
      <c r="N954" s="272"/>
      <c r="O954" s="272"/>
      <c r="P954" s="272"/>
      <c r="Q954" s="295"/>
      <c r="R954" s="272"/>
      <c r="S954" s="272"/>
      <c r="T954" s="272"/>
      <c r="U954" s="272"/>
      <c r="V954" s="272"/>
      <c r="W954" s="272"/>
      <c r="X954" s="272"/>
      <c r="Y954" s="272"/>
      <c r="Z954" s="272"/>
    </row>
    <row r="955" spans="1:26" ht="16.5" customHeight="1">
      <c r="A955" s="272"/>
      <c r="B955" s="272"/>
      <c r="C955" s="272"/>
      <c r="D955" s="272"/>
      <c r="E955" s="272"/>
      <c r="F955" s="272"/>
      <c r="G955" s="272"/>
      <c r="H955" s="272"/>
      <c r="I955" s="272"/>
      <c r="J955" s="272"/>
      <c r="K955" s="272"/>
      <c r="L955" s="272"/>
      <c r="M955" s="272"/>
      <c r="N955" s="272"/>
      <c r="O955" s="272"/>
      <c r="P955" s="272"/>
      <c r="Q955" s="295"/>
      <c r="R955" s="272"/>
      <c r="S955" s="272"/>
      <c r="T955" s="272"/>
      <c r="U955" s="272"/>
      <c r="V955" s="272"/>
      <c r="W955" s="272"/>
      <c r="X955" s="272"/>
      <c r="Y955" s="272"/>
      <c r="Z955" s="272"/>
    </row>
    <row r="956" spans="1:26" ht="16.5" customHeight="1">
      <c r="A956" s="272"/>
      <c r="B956" s="272"/>
      <c r="C956" s="272"/>
      <c r="D956" s="272"/>
      <c r="E956" s="272"/>
      <c r="F956" s="272"/>
      <c r="G956" s="272"/>
      <c r="H956" s="272"/>
      <c r="I956" s="272"/>
      <c r="J956" s="272"/>
      <c r="K956" s="272"/>
      <c r="L956" s="272"/>
      <c r="M956" s="272"/>
      <c r="N956" s="272"/>
      <c r="O956" s="272"/>
      <c r="P956" s="272"/>
      <c r="Q956" s="295"/>
      <c r="R956" s="272"/>
      <c r="S956" s="272"/>
      <c r="T956" s="272"/>
      <c r="U956" s="272"/>
      <c r="V956" s="272"/>
      <c r="W956" s="272"/>
      <c r="X956" s="272"/>
      <c r="Y956" s="272"/>
      <c r="Z956" s="272"/>
    </row>
    <row r="957" spans="1:26" ht="16.5" customHeight="1">
      <c r="A957" s="272"/>
      <c r="B957" s="272"/>
      <c r="C957" s="272"/>
      <c r="D957" s="272"/>
      <c r="E957" s="272"/>
      <c r="F957" s="272"/>
      <c r="G957" s="272"/>
      <c r="H957" s="272"/>
      <c r="I957" s="272"/>
      <c r="J957" s="272"/>
      <c r="K957" s="272"/>
      <c r="L957" s="272"/>
      <c r="M957" s="272"/>
      <c r="N957" s="272"/>
      <c r="O957" s="272"/>
      <c r="P957" s="272"/>
      <c r="Q957" s="295"/>
      <c r="R957" s="272"/>
      <c r="S957" s="272"/>
      <c r="T957" s="272"/>
      <c r="U957" s="272"/>
      <c r="V957" s="272"/>
      <c r="W957" s="272"/>
      <c r="X957" s="272"/>
      <c r="Y957" s="272"/>
      <c r="Z957" s="272"/>
    </row>
    <row r="958" spans="1:26" ht="16.5" customHeight="1">
      <c r="A958" s="272"/>
      <c r="B958" s="272"/>
      <c r="C958" s="272"/>
      <c r="D958" s="272"/>
      <c r="E958" s="272"/>
      <c r="F958" s="272"/>
      <c r="G958" s="272"/>
      <c r="H958" s="272"/>
      <c r="I958" s="272"/>
      <c r="J958" s="272"/>
      <c r="K958" s="272"/>
      <c r="L958" s="272"/>
      <c r="M958" s="272"/>
      <c r="N958" s="272"/>
      <c r="O958" s="272"/>
      <c r="P958" s="272"/>
      <c r="Q958" s="295"/>
      <c r="R958" s="272"/>
      <c r="S958" s="272"/>
      <c r="T958" s="272"/>
      <c r="U958" s="272"/>
      <c r="V958" s="272"/>
      <c r="W958" s="272"/>
      <c r="X958" s="272"/>
      <c r="Y958" s="272"/>
      <c r="Z958" s="272"/>
    </row>
    <row r="959" spans="1:26" ht="16.5" customHeight="1">
      <c r="A959" s="272"/>
      <c r="B959" s="272"/>
      <c r="C959" s="272"/>
      <c r="D959" s="272"/>
      <c r="E959" s="272"/>
      <c r="F959" s="272"/>
      <c r="G959" s="272"/>
      <c r="H959" s="272"/>
      <c r="I959" s="272"/>
      <c r="J959" s="272"/>
      <c r="K959" s="272"/>
      <c r="L959" s="272"/>
      <c r="M959" s="272"/>
      <c r="N959" s="272"/>
      <c r="O959" s="272"/>
      <c r="P959" s="272"/>
      <c r="Q959" s="295"/>
      <c r="R959" s="272"/>
      <c r="S959" s="272"/>
      <c r="T959" s="272"/>
      <c r="U959" s="272"/>
      <c r="V959" s="272"/>
      <c r="W959" s="272"/>
      <c r="X959" s="272"/>
      <c r="Y959" s="272"/>
      <c r="Z959" s="272"/>
    </row>
    <row r="960" spans="1:26" ht="16.5" customHeight="1">
      <c r="A960" s="272"/>
      <c r="B960" s="272"/>
      <c r="C960" s="272"/>
      <c r="D960" s="272"/>
      <c r="E960" s="272"/>
      <c r="F960" s="272"/>
      <c r="G960" s="272"/>
      <c r="H960" s="272"/>
      <c r="I960" s="272"/>
      <c r="J960" s="272"/>
      <c r="K960" s="272"/>
      <c r="L960" s="272"/>
      <c r="M960" s="272"/>
      <c r="N960" s="272"/>
      <c r="O960" s="272"/>
      <c r="P960" s="272"/>
      <c r="Q960" s="295"/>
      <c r="R960" s="272"/>
      <c r="S960" s="272"/>
      <c r="T960" s="272"/>
      <c r="U960" s="272"/>
      <c r="V960" s="272"/>
      <c r="W960" s="272"/>
      <c r="X960" s="272"/>
      <c r="Y960" s="272"/>
      <c r="Z960" s="272"/>
    </row>
    <row r="961" spans="1:26" ht="16.5" customHeight="1">
      <c r="A961" s="272"/>
      <c r="B961" s="272"/>
      <c r="C961" s="272"/>
      <c r="D961" s="272"/>
      <c r="E961" s="272"/>
      <c r="F961" s="272"/>
      <c r="G961" s="272"/>
      <c r="H961" s="272"/>
      <c r="I961" s="272"/>
      <c r="J961" s="272"/>
      <c r="K961" s="272"/>
      <c r="L961" s="272"/>
      <c r="M961" s="272"/>
      <c r="N961" s="272"/>
      <c r="O961" s="272"/>
      <c r="P961" s="272"/>
      <c r="Q961" s="295"/>
      <c r="R961" s="272"/>
      <c r="S961" s="272"/>
      <c r="T961" s="272"/>
      <c r="U961" s="272"/>
      <c r="V961" s="272"/>
      <c r="W961" s="272"/>
      <c r="X961" s="272"/>
      <c r="Y961" s="272"/>
      <c r="Z961" s="272"/>
    </row>
    <row r="962" spans="1:26" ht="16.5" customHeight="1">
      <c r="A962" s="272"/>
      <c r="B962" s="272"/>
      <c r="C962" s="272"/>
      <c r="D962" s="272"/>
      <c r="E962" s="272"/>
      <c r="F962" s="272"/>
      <c r="G962" s="272"/>
      <c r="H962" s="272"/>
      <c r="I962" s="272"/>
      <c r="J962" s="272"/>
      <c r="K962" s="272"/>
      <c r="L962" s="272"/>
      <c r="M962" s="272"/>
      <c r="N962" s="272"/>
      <c r="O962" s="272"/>
      <c r="P962" s="272"/>
      <c r="Q962" s="295"/>
      <c r="R962" s="272"/>
      <c r="S962" s="272"/>
      <c r="T962" s="272"/>
      <c r="U962" s="272"/>
      <c r="V962" s="272"/>
      <c r="W962" s="272"/>
      <c r="X962" s="272"/>
      <c r="Y962" s="272"/>
      <c r="Z962" s="272"/>
    </row>
    <row r="963" spans="1:26" ht="16.5" customHeight="1">
      <c r="A963" s="272"/>
      <c r="B963" s="272"/>
      <c r="C963" s="272"/>
      <c r="D963" s="272"/>
      <c r="E963" s="272"/>
      <c r="F963" s="272"/>
      <c r="G963" s="272"/>
      <c r="H963" s="272"/>
      <c r="I963" s="272"/>
      <c r="J963" s="272"/>
      <c r="K963" s="272"/>
      <c r="L963" s="272"/>
      <c r="M963" s="272"/>
      <c r="N963" s="272"/>
      <c r="O963" s="272"/>
      <c r="P963" s="272"/>
      <c r="Q963" s="295"/>
      <c r="R963" s="272"/>
      <c r="S963" s="272"/>
      <c r="T963" s="272"/>
      <c r="U963" s="272"/>
      <c r="V963" s="272"/>
      <c r="W963" s="272"/>
      <c r="X963" s="272"/>
      <c r="Y963" s="272"/>
      <c r="Z963" s="272"/>
    </row>
    <row r="964" spans="1:26" ht="16.5" customHeight="1">
      <c r="A964" s="272"/>
      <c r="B964" s="272"/>
      <c r="C964" s="272"/>
      <c r="D964" s="272"/>
      <c r="E964" s="272"/>
      <c r="F964" s="272"/>
      <c r="G964" s="272"/>
      <c r="H964" s="272"/>
      <c r="I964" s="272"/>
      <c r="J964" s="272"/>
      <c r="K964" s="272"/>
      <c r="L964" s="272"/>
      <c r="M964" s="272"/>
      <c r="N964" s="272"/>
      <c r="O964" s="272"/>
      <c r="P964" s="272"/>
      <c r="Q964" s="295"/>
      <c r="R964" s="272"/>
      <c r="S964" s="272"/>
      <c r="T964" s="272"/>
      <c r="U964" s="272"/>
      <c r="V964" s="272"/>
      <c r="W964" s="272"/>
      <c r="X964" s="272"/>
      <c r="Y964" s="272"/>
      <c r="Z964" s="272"/>
    </row>
    <row r="965" spans="1:26" ht="16.5" customHeight="1">
      <c r="A965" s="272"/>
      <c r="B965" s="272"/>
      <c r="C965" s="272"/>
      <c r="D965" s="272"/>
      <c r="E965" s="272"/>
      <c r="F965" s="272"/>
      <c r="G965" s="272"/>
      <c r="H965" s="272"/>
      <c r="I965" s="272"/>
      <c r="J965" s="272"/>
      <c r="K965" s="272"/>
      <c r="L965" s="272"/>
      <c r="M965" s="272"/>
      <c r="N965" s="272"/>
      <c r="O965" s="272"/>
      <c r="P965" s="272"/>
      <c r="Q965" s="295"/>
      <c r="R965" s="272"/>
      <c r="S965" s="272"/>
      <c r="T965" s="272"/>
      <c r="U965" s="272"/>
      <c r="V965" s="272"/>
      <c r="W965" s="272"/>
      <c r="X965" s="272"/>
      <c r="Y965" s="272"/>
      <c r="Z965" s="272"/>
    </row>
    <row r="966" spans="1:26" ht="16.5" customHeight="1">
      <c r="A966" s="272"/>
      <c r="B966" s="272"/>
      <c r="C966" s="272"/>
      <c r="D966" s="272"/>
      <c r="E966" s="272"/>
      <c r="F966" s="272"/>
      <c r="G966" s="272"/>
      <c r="H966" s="272"/>
      <c r="I966" s="272"/>
      <c r="J966" s="272"/>
      <c r="K966" s="272"/>
      <c r="L966" s="272"/>
      <c r="M966" s="272"/>
      <c r="N966" s="272"/>
      <c r="O966" s="272"/>
      <c r="P966" s="272"/>
      <c r="Q966" s="295"/>
      <c r="R966" s="272"/>
      <c r="S966" s="272"/>
      <c r="T966" s="272"/>
      <c r="U966" s="272"/>
      <c r="V966" s="272"/>
      <c r="W966" s="272"/>
      <c r="X966" s="272"/>
      <c r="Y966" s="272"/>
      <c r="Z966" s="272"/>
    </row>
    <row r="967" spans="1:26" ht="16.5" customHeight="1">
      <c r="A967" s="272"/>
      <c r="B967" s="272"/>
      <c r="C967" s="272"/>
      <c r="D967" s="272"/>
      <c r="E967" s="272"/>
      <c r="F967" s="272"/>
      <c r="G967" s="272"/>
      <c r="H967" s="272"/>
      <c r="I967" s="272"/>
      <c r="J967" s="272"/>
      <c r="K967" s="272"/>
      <c r="L967" s="272"/>
      <c r="M967" s="272"/>
      <c r="N967" s="272"/>
      <c r="O967" s="272"/>
      <c r="P967" s="272"/>
      <c r="Q967" s="295"/>
      <c r="R967" s="272"/>
      <c r="S967" s="272"/>
      <c r="T967" s="272"/>
      <c r="U967" s="272"/>
      <c r="V967" s="272"/>
      <c r="W967" s="272"/>
      <c r="X967" s="272"/>
      <c r="Y967" s="272"/>
      <c r="Z967" s="272"/>
    </row>
    <row r="968" spans="1:26" ht="16.5" customHeight="1">
      <c r="A968" s="272"/>
      <c r="B968" s="272"/>
      <c r="C968" s="272"/>
      <c r="D968" s="272"/>
      <c r="E968" s="272"/>
      <c r="F968" s="272"/>
      <c r="G968" s="272"/>
      <c r="H968" s="272"/>
      <c r="I968" s="272"/>
      <c r="J968" s="272"/>
      <c r="K968" s="272"/>
      <c r="L968" s="272"/>
      <c r="M968" s="272"/>
      <c r="N968" s="272"/>
      <c r="O968" s="272"/>
      <c r="P968" s="272"/>
      <c r="Q968" s="295"/>
      <c r="R968" s="272"/>
      <c r="S968" s="272"/>
      <c r="T968" s="272"/>
      <c r="U968" s="272"/>
      <c r="V968" s="272"/>
      <c r="W968" s="272"/>
      <c r="X968" s="272"/>
      <c r="Y968" s="272"/>
      <c r="Z968" s="272"/>
    </row>
    <row r="969" spans="1:26" ht="16.5" customHeight="1">
      <c r="A969" s="272"/>
      <c r="B969" s="272"/>
      <c r="C969" s="272"/>
      <c r="D969" s="272"/>
      <c r="E969" s="272"/>
      <c r="F969" s="272"/>
      <c r="G969" s="272"/>
      <c r="H969" s="272"/>
      <c r="I969" s="272"/>
      <c r="J969" s="272"/>
      <c r="K969" s="272"/>
      <c r="L969" s="272"/>
      <c r="M969" s="272"/>
      <c r="N969" s="272"/>
      <c r="O969" s="272"/>
      <c r="P969" s="272"/>
      <c r="Q969" s="295"/>
      <c r="R969" s="272"/>
      <c r="S969" s="272"/>
      <c r="T969" s="272"/>
      <c r="U969" s="272"/>
      <c r="V969" s="272"/>
      <c r="W969" s="272"/>
      <c r="X969" s="272"/>
      <c r="Y969" s="272"/>
      <c r="Z969" s="272"/>
    </row>
    <row r="970" spans="1:26" ht="16.5" customHeight="1">
      <c r="A970" s="272"/>
      <c r="B970" s="272"/>
      <c r="C970" s="272"/>
      <c r="D970" s="272"/>
      <c r="E970" s="272"/>
      <c r="F970" s="272"/>
      <c r="G970" s="272"/>
      <c r="H970" s="272"/>
      <c r="I970" s="272"/>
      <c r="J970" s="272"/>
      <c r="K970" s="272"/>
      <c r="L970" s="272"/>
      <c r="M970" s="272"/>
      <c r="N970" s="272"/>
      <c r="O970" s="272"/>
      <c r="P970" s="272"/>
      <c r="Q970" s="295"/>
      <c r="R970" s="272"/>
      <c r="S970" s="272"/>
      <c r="T970" s="272"/>
      <c r="U970" s="272"/>
      <c r="V970" s="272"/>
      <c r="W970" s="272"/>
      <c r="X970" s="272"/>
      <c r="Y970" s="272"/>
      <c r="Z970" s="272"/>
    </row>
    <row r="971" spans="1:26" ht="16.5" customHeight="1">
      <c r="A971" s="272"/>
      <c r="B971" s="272"/>
      <c r="C971" s="272"/>
      <c r="D971" s="272"/>
      <c r="E971" s="272"/>
      <c r="F971" s="272"/>
      <c r="G971" s="272"/>
      <c r="H971" s="272"/>
      <c r="I971" s="272"/>
      <c r="J971" s="272"/>
      <c r="K971" s="272"/>
      <c r="L971" s="272"/>
      <c r="M971" s="272"/>
      <c r="N971" s="272"/>
      <c r="O971" s="272"/>
      <c r="P971" s="272"/>
      <c r="Q971" s="295"/>
      <c r="R971" s="272"/>
      <c r="S971" s="272"/>
      <c r="T971" s="272"/>
      <c r="U971" s="272"/>
      <c r="V971" s="272"/>
      <c r="W971" s="272"/>
      <c r="X971" s="272"/>
      <c r="Y971" s="272"/>
      <c r="Z971" s="272"/>
    </row>
    <row r="972" spans="1:26" ht="16.5" customHeight="1">
      <c r="A972" s="272"/>
      <c r="B972" s="272"/>
      <c r="C972" s="272"/>
      <c r="D972" s="272"/>
      <c r="E972" s="272"/>
      <c r="F972" s="272"/>
      <c r="G972" s="272"/>
      <c r="H972" s="272"/>
      <c r="I972" s="272"/>
      <c r="J972" s="272"/>
      <c r="K972" s="272"/>
      <c r="L972" s="272"/>
      <c r="M972" s="272"/>
      <c r="N972" s="272"/>
      <c r="O972" s="272"/>
      <c r="P972" s="272"/>
      <c r="Q972" s="295"/>
      <c r="R972" s="272"/>
      <c r="S972" s="272"/>
      <c r="T972" s="272"/>
      <c r="U972" s="272"/>
      <c r="V972" s="272"/>
      <c r="W972" s="272"/>
      <c r="X972" s="272"/>
      <c r="Y972" s="272"/>
      <c r="Z972" s="272"/>
    </row>
    <row r="973" spans="1:26" ht="16.5" customHeight="1">
      <c r="A973" s="272"/>
      <c r="B973" s="272"/>
      <c r="C973" s="272"/>
      <c r="D973" s="272"/>
      <c r="E973" s="272"/>
      <c r="F973" s="272"/>
      <c r="G973" s="272"/>
      <c r="H973" s="272"/>
      <c r="I973" s="272"/>
      <c r="J973" s="272"/>
      <c r="K973" s="272"/>
      <c r="L973" s="272"/>
      <c r="M973" s="272"/>
      <c r="N973" s="272"/>
      <c r="O973" s="272"/>
      <c r="P973" s="272"/>
      <c r="Q973" s="295"/>
      <c r="R973" s="272"/>
      <c r="S973" s="272"/>
      <c r="T973" s="272"/>
      <c r="U973" s="272"/>
      <c r="V973" s="272"/>
      <c r="W973" s="272"/>
      <c r="X973" s="272"/>
      <c r="Y973" s="272"/>
      <c r="Z973" s="272"/>
    </row>
    <row r="974" spans="1:26" ht="16.5" customHeight="1">
      <c r="A974" s="272"/>
      <c r="B974" s="272"/>
      <c r="C974" s="272"/>
      <c r="D974" s="272"/>
      <c r="E974" s="272"/>
      <c r="F974" s="272"/>
      <c r="G974" s="272"/>
      <c r="H974" s="272"/>
      <c r="I974" s="272"/>
      <c r="J974" s="272"/>
      <c r="K974" s="272"/>
      <c r="L974" s="272"/>
      <c r="M974" s="272"/>
      <c r="N974" s="272"/>
      <c r="O974" s="272"/>
      <c r="P974" s="272"/>
      <c r="Q974" s="295"/>
      <c r="R974" s="272"/>
      <c r="S974" s="272"/>
      <c r="T974" s="272"/>
      <c r="U974" s="272"/>
      <c r="V974" s="272"/>
      <c r="W974" s="272"/>
      <c r="X974" s="272"/>
      <c r="Y974" s="272"/>
      <c r="Z974" s="272"/>
    </row>
    <row r="975" spans="1:26" ht="16.5" customHeight="1">
      <c r="A975" s="272"/>
      <c r="B975" s="272"/>
      <c r="C975" s="272"/>
      <c r="D975" s="272"/>
      <c r="E975" s="272"/>
      <c r="F975" s="272"/>
      <c r="G975" s="272"/>
      <c r="H975" s="272"/>
      <c r="I975" s="272"/>
      <c r="J975" s="272"/>
      <c r="K975" s="272"/>
      <c r="L975" s="272"/>
      <c r="M975" s="272"/>
      <c r="N975" s="272"/>
      <c r="O975" s="272"/>
      <c r="P975" s="272"/>
      <c r="Q975" s="295"/>
      <c r="R975" s="272"/>
      <c r="S975" s="272"/>
      <c r="T975" s="272"/>
      <c r="U975" s="272"/>
      <c r="V975" s="272"/>
      <c r="W975" s="272"/>
      <c r="X975" s="272"/>
      <c r="Y975" s="272"/>
      <c r="Z975" s="272"/>
    </row>
    <row r="976" spans="1:26" ht="16.5" customHeight="1">
      <c r="A976" s="272"/>
      <c r="B976" s="272"/>
      <c r="C976" s="272"/>
      <c r="D976" s="272"/>
      <c r="E976" s="272"/>
      <c r="F976" s="272"/>
      <c r="G976" s="272"/>
      <c r="H976" s="272"/>
      <c r="I976" s="272"/>
      <c r="J976" s="272"/>
      <c r="K976" s="272"/>
      <c r="L976" s="272"/>
      <c r="M976" s="272"/>
      <c r="N976" s="272"/>
      <c r="O976" s="272"/>
      <c r="P976" s="272"/>
      <c r="Q976" s="295"/>
      <c r="R976" s="272"/>
      <c r="S976" s="272"/>
      <c r="T976" s="272"/>
      <c r="U976" s="272"/>
      <c r="V976" s="272"/>
      <c r="W976" s="272"/>
      <c r="X976" s="272"/>
      <c r="Y976" s="272"/>
      <c r="Z976" s="272"/>
    </row>
    <row r="977" spans="1:26" ht="16.5" customHeight="1">
      <c r="A977" s="272"/>
      <c r="B977" s="272"/>
      <c r="C977" s="272"/>
      <c r="D977" s="272"/>
      <c r="E977" s="272"/>
      <c r="F977" s="272"/>
      <c r="G977" s="272"/>
      <c r="H977" s="272"/>
      <c r="I977" s="272"/>
      <c r="J977" s="272"/>
      <c r="K977" s="272"/>
      <c r="L977" s="272"/>
      <c r="M977" s="272"/>
      <c r="N977" s="272"/>
      <c r="O977" s="272"/>
      <c r="P977" s="272"/>
      <c r="Q977" s="295"/>
      <c r="R977" s="272"/>
      <c r="S977" s="272"/>
      <c r="T977" s="272"/>
      <c r="U977" s="272"/>
      <c r="V977" s="272"/>
      <c r="W977" s="272"/>
      <c r="X977" s="272"/>
      <c r="Y977" s="272"/>
      <c r="Z977" s="272"/>
    </row>
    <row r="978" spans="1:26" ht="16.5" customHeight="1">
      <c r="A978" s="272"/>
      <c r="B978" s="272"/>
      <c r="C978" s="272"/>
      <c r="D978" s="272"/>
      <c r="E978" s="272"/>
      <c r="F978" s="272"/>
      <c r="G978" s="272"/>
      <c r="H978" s="272"/>
      <c r="I978" s="272"/>
      <c r="J978" s="272"/>
      <c r="K978" s="272"/>
      <c r="L978" s="272"/>
      <c r="M978" s="272"/>
      <c r="N978" s="272"/>
      <c r="O978" s="272"/>
      <c r="P978" s="272"/>
      <c r="Q978" s="295"/>
      <c r="R978" s="272"/>
      <c r="S978" s="272"/>
      <c r="T978" s="272"/>
      <c r="U978" s="272"/>
      <c r="V978" s="272"/>
      <c r="W978" s="272"/>
      <c r="X978" s="272"/>
      <c r="Y978" s="272"/>
      <c r="Z978" s="272"/>
    </row>
    <row r="979" spans="1:26" ht="16.5" customHeight="1">
      <c r="A979" s="272"/>
      <c r="B979" s="272"/>
      <c r="C979" s="272"/>
      <c r="D979" s="272"/>
      <c r="E979" s="272"/>
      <c r="F979" s="272"/>
      <c r="G979" s="272"/>
      <c r="H979" s="272"/>
      <c r="I979" s="272"/>
      <c r="J979" s="272"/>
      <c r="K979" s="272"/>
      <c r="L979" s="272"/>
      <c r="M979" s="272"/>
      <c r="N979" s="272"/>
      <c r="O979" s="272"/>
      <c r="P979" s="272"/>
      <c r="Q979" s="295"/>
      <c r="R979" s="272"/>
      <c r="S979" s="272"/>
      <c r="T979" s="272"/>
      <c r="U979" s="272"/>
      <c r="V979" s="272"/>
      <c r="W979" s="272"/>
      <c r="X979" s="272"/>
      <c r="Y979" s="272"/>
      <c r="Z979" s="272"/>
    </row>
    <row r="980" spans="1:26" ht="16.5" customHeight="1">
      <c r="A980" s="272"/>
      <c r="B980" s="272"/>
      <c r="C980" s="272"/>
      <c r="D980" s="272"/>
      <c r="E980" s="272"/>
      <c r="F980" s="272"/>
      <c r="G980" s="272"/>
      <c r="H980" s="272"/>
      <c r="I980" s="272"/>
      <c r="J980" s="272"/>
      <c r="K980" s="272"/>
      <c r="L980" s="272"/>
      <c r="M980" s="272"/>
      <c r="N980" s="272"/>
      <c r="O980" s="272"/>
      <c r="P980" s="272"/>
      <c r="Q980" s="295"/>
      <c r="R980" s="272"/>
      <c r="S980" s="272"/>
      <c r="T980" s="272"/>
      <c r="U980" s="272"/>
      <c r="V980" s="272"/>
      <c r="W980" s="272"/>
      <c r="X980" s="272"/>
      <c r="Y980" s="272"/>
      <c r="Z980" s="272"/>
    </row>
    <row r="981" spans="1:26" ht="16.5" customHeight="1">
      <c r="A981" s="272"/>
      <c r="B981" s="272"/>
      <c r="C981" s="272"/>
      <c r="D981" s="272"/>
      <c r="E981" s="272"/>
      <c r="F981" s="272"/>
      <c r="G981" s="272"/>
      <c r="H981" s="272"/>
      <c r="I981" s="272"/>
      <c r="J981" s="272"/>
      <c r="K981" s="272"/>
      <c r="L981" s="272"/>
      <c r="M981" s="272"/>
      <c r="N981" s="272"/>
      <c r="O981" s="272"/>
      <c r="P981" s="272"/>
      <c r="Q981" s="295"/>
      <c r="R981" s="272"/>
      <c r="S981" s="272"/>
      <c r="T981" s="272"/>
      <c r="U981" s="272"/>
      <c r="V981" s="272"/>
      <c r="W981" s="272"/>
      <c r="X981" s="272"/>
      <c r="Y981" s="272"/>
      <c r="Z981" s="272"/>
    </row>
    <row r="982" spans="1:26" ht="16.5" customHeight="1">
      <c r="A982" s="272"/>
      <c r="B982" s="272"/>
      <c r="C982" s="272"/>
      <c r="D982" s="272"/>
      <c r="E982" s="272"/>
      <c r="F982" s="272"/>
      <c r="G982" s="272"/>
      <c r="H982" s="272"/>
      <c r="I982" s="272"/>
      <c r="J982" s="272"/>
      <c r="K982" s="272"/>
      <c r="L982" s="272"/>
      <c r="M982" s="272"/>
      <c r="N982" s="272"/>
      <c r="O982" s="272"/>
      <c r="P982" s="272"/>
      <c r="Q982" s="295"/>
      <c r="R982" s="272"/>
      <c r="S982" s="272"/>
      <c r="T982" s="272"/>
      <c r="U982" s="272"/>
      <c r="V982" s="272"/>
      <c r="W982" s="272"/>
      <c r="X982" s="272"/>
      <c r="Y982" s="272"/>
      <c r="Z982" s="272"/>
    </row>
    <row r="983" spans="1:26" ht="16.5" customHeight="1">
      <c r="A983" s="272"/>
      <c r="B983" s="272"/>
      <c r="C983" s="272"/>
      <c r="D983" s="272"/>
      <c r="E983" s="272"/>
      <c r="F983" s="272"/>
      <c r="G983" s="272"/>
      <c r="H983" s="272"/>
      <c r="I983" s="272"/>
      <c r="J983" s="272"/>
      <c r="K983" s="272"/>
      <c r="L983" s="272"/>
      <c r="M983" s="272"/>
      <c r="N983" s="272"/>
      <c r="O983" s="272"/>
      <c r="P983" s="272"/>
      <c r="Q983" s="295"/>
      <c r="R983" s="272"/>
      <c r="S983" s="272"/>
      <c r="T983" s="272"/>
      <c r="U983" s="272"/>
      <c r="V983" s="272"/>
      <c r="W983" s="272"/>
      <c r="X983" s="272"/>
      <c r="Y983" s="272"/>
      <c r="Z983" s="272"/>
    </row>
    <row r="984" spans="1:26" ht="16.5" customHeight="1">
      <c r="A984" s="272"/>
      <c r="B984" s="272"/>
      <c r="C984" s="272"/>
      <c r="D984" s="272"/>
      <c r="E984" s="272"/>
      <c r="F984" s="272"/>
      <c r="G984" s="272"/>
      <c r="H984" s="272"/>
      <c r="I984" s="272"/>
      <c r="J984" s="272"/>
      <c r="K984" s="272"/>
      <c r="L984" s="272"/>
      <c r="M984" s="272"/>
      <c r="N984" s="272"/>
      <c r="O984" s="272"/>
      <c r="P984" s="272"/>
      <c r="Q984" s="295"/>
      <c r="R984" s="272"/>
      <c r="S984" s="272"/>
      <c r="T984" s="272"/>
      <c r="U984" s="272"/>
      <c r="V984" s="272"/>
      <c r="W984" s="272"/>
      <c r="X984" s="272"/>
      <c r="Y984" s="272"/>
      <c r="Z984" s="272"/>
    </row>
    <row r="985" spans="1:26" ht="16.5" customHeight="1">
      <c r="A985" s="272"/>
      <c r="B985" s="272"/>
      <c r="C985" s="272"/>
      <c r="D985" s="272"/>
      <c r="E985" s="272"/>
      <c r="F985" s="272"/>
      <c r="G985" s="272"/>
      <c r="H985" s="272"/>
      <c r="I985" s="272"/>
      <c r="J985" s="272"/>
      <c r="K985" s="272"/>
      <c r="L985" s="272"/>
      <c r="M985" s="272"/>
      <c r="N985" s="272"/>
      <c r="O985" s="272"/>
      <c r="P985" s="272"/>
      <c r="Q985" s="295"/>
      <c r="R985" s="272"/>
      <c r="S985" s="272"/>
      <c r="T985" s="272"/>
      <c r="U985" s="272"/>
      <c r="V985" s="272"/>
      <c r="W985" s="272"/>
      <c r="X985" s="272"/>
      <c r="Y985" s="272"/>
      <c r="Z985" s="272"/>
    </row>
    <row r="986" spans="1:26" ht="16.5" customHeight="1">
      <c r="A986" s="272"/>
      <c r="B986" s="272"/>
      <c r="C986" s="272"/>
      <c r="D986" s="272"/>
      <c r="E986" s="272"/>
      <c r="F986" s="272"/>
      <c r="G986" s="272"/>
      <c r="H986" s="272"/>
      <c r="I986" s="272"/>
      <c r="J986" s="272"/>
      <c r="K986" s="272"/>
      <c r="L986" s="272"/>
      <c r="M986" s="272"/>
      <c r="N986" s="272"/>
      <c r="O986" s="272"/>
      <c r="P986" s="272"/>
      <c r="Q986" s="295"/>
      <c r="R986" s="272"/>
      <c r="S986" s="272"/>
      <c r="T986" s="272"/>
      <c r="U986" s="272"/>
      <c r="V986" s="272"/>
      <c r="W986" s="272"/>
      <c r="X986" s="272"/>
      <c r="Y986" s="272"/>
      <c r="Z986" s="272"/>
    </row>
    <row r="987" spans="1:26" ht="16.5" customHeight="1">
      <c r="A987" s="272"/>
      <c r="B987" s="272"/>
      <c r="C987" s="272"/>
      <c r="D987" s="272"/>
      <c r="E987" s="272"/>
      <c r="F987" s="272"/>
      <c r="G987" s="272"/>
      <c r="H987" s="272"/>
      <c r="I987" s="272"/>
      <c r="J987" s="272"/>
      <c r="K987" s="272"/>
      <c r="L987" s="272"/>
      <c r="M987" s="272"/>
      <c r="N987" s="272"/>
      <c r="O987" s="272"/>
      <c r="P987" s="272"/>
      <c r="Q987" s="295"/>
      <c r="R987" s="272"/>
      <c r="S987" s="272"/>
      <c r="T987" s="272"/>
      <c r="U987" s="272"/>
      <c r="V987" s="272"/>
      <c r="W987" s="272"/>
      <c r="X987" s="272"/>
      <c r="Y987" s="272"/>
      <c r="Z987" s="272"/>
    </row>
    <row r="988" spans="1:26" ht="16.5" customHeight="1">
      <c r="A988" s="272"/>
      <c r="B988" s="272"/>
      <c r="C988" s="272"/>
      <c r="D988" s="272"/>
      <c r="E988" s="272"/>
      <c r="F988" s="272"/>
      <c r="G988" s="272"/>
      <c r="H988" s="272"/>
      <c r="I988" s="272"/>
      <c r="J988" s="272"/>
      <c r="K988" s="272"/>
      <c r="L988" s="272"/>
      <c r="M988" s="272"/>
      <c r="N988" s="272"/>
      <c r="O988" s="272"/>
      <c r="P988" s="272"/>
      <c r="Q988" s="295"/>
      <c r="R988" s="272"/>
      <c r="S988" s="272"/>
      <c r="T988" s="272"/>
      <c r="U988" s="272"/>
      <c r="V988" s="272"/>
      <c r="W988" s="272"/>
      <c r="X988" s="272"/>
      <c r="Y988" s="272"/>
      <c r="Z988" s="272"/>
    </row>
    <row r="989" spans="1:26" ht="16.5" customHeight="1">
      <c r="A989" s="272"/>
      <c r="B989" s="272"/>
      <c r="C989" s="272"/>
      <c r="D989" s="272"/>
      <c r="E989" s="272"/>
      <c r="F989" s="272"/>
      <c r="G989" s="272"/>
      <c r="H989" s="272"/>
      <c r="I989" s="272"/>
      <c r="J989" s="272"/>
      <c r="K989" s="272"/>
      <c r="L989" s="272"/>
      <c r="M989" s="272"/>
      <c r="N989" s="272"/>
      <c r="O989" s="272"/>
      <c r="P989" s="272"/>
      <c r="Q989" s="295"/>
      <c r="R989" s="272"/>
      <c r="S989" s="272"/>
      <c r="T989" s="272"/>
      <c r="U989" s="272"/>
      <c r="V989" s="272"/>
      <c r="W989" s="272"/>
      <c r="X989" s="272"/>
      <c r="Y989" s="272"/>
      <c r="Z989" s="272"/>
    </row>
    <row r="990" spans="1:26" ht="16.5" customHeight="1">
      <c r="A990" s="272"/>
      <c r="B990" s="272"/>
      <c r="C990" s="272"/>
      <c r="D990" s="272"/>
      <c r="E990" s="272"/>
      <c r="F990" s="272"/>
      <c r="G990" s="272"/>
      <c r="H990" s="272"/>
      <c r="I990" s="272"/>
      <c r="J990" s="272"/>
      <c r="K990" s="272"/>
      <c r="L990" s="272"/>
      <c r="M990" s="272"/>
      <c r="N990" s="272"/>
      <c r="O990" s="272"/>
      <c r="P990" s="272"/>
      <c r="Q990" s="295"/>
      <c r="R990" s="272"/>
      <c r="S990" s="272"/>
      <c r="T990" s="272"/>
      <c r="U990" s="272"/>
      <c r="V990" s="272"/>
      <c r="W990" s="272"/>
      <c r="X990" s="272"/>
      <c r="Y990" s="272"/>
      <c r="Z990" s="272"/>
    </row>
    <row r="991" spans="1:26" ht="16.5" customHeight="1">
      <c r="A991" s="272"/>
      <c r="B991" s="272"/>
      <c r="C991" s="272"/>
      <c r="D991" s="272"/>
      <c r="E991" s="272"/>
      <c r="F991" s="272"/>
      <c r="G991" s="272"/>
      <c r="H991" s="272"/>
      <c r="I991" s="272"/>
      <c r="J991" s="272"/>
      <c r="K991" s="272"/>
      <c r="L991" s="272"/>
      <c r="M991" s="272"/>
      <c r="N991" s="272"/>
      <c r="O991" s="272"/>
      <c r="P991" s="272"/>
      <c r="Q991" s="295"/>
      <c r="R991" s="272"/>
      <c r="S991" s="272"/>
      <c r="T991" s="272"/>
      <c r="U991" s="272"/>
      <c r="V991" s="272"/>
      <c r="W991" s="272"/>
      <c r="X991" s="272"/>
      <c r="Y991" s="272"/>
      <c r="Z991" s="272"/>
    </row>
    <row r="992" spans="1:26" ht="16.5" customHeight="1">
      <c r="A992" s="272"/>
      <c r="B992" s="272"/>
      <c r="C992" s="272"/>
      <c r="D992" s="272"/>
      <c r="E992" s="272"/>
      <c r="F992" s="272"/>
      <c r="G992" s="272"/>
      <c r="H992" s="272"/>
      <c r="I992" s="272"/>
      <c r="J992" s="272"/>
      <c r="K992" s="272"/>
      <c r="L992" s="272"/>
      <c r="M992" s="272"/>
      <c r="N992" s="272"/>
      <c r="O992" s="272"/>
      <c r="P992" s="272"/>
      <c r="Q992" s="295"/>
      <c r="R992" s="272"/>
      <c r="S992" s="272"/>
      <c r="T992" s="272"/>
      <c r="U992" s="272"/>
      <c r="V992" s="272"/>
      <c r="W992" s="272"/>
      <c r="X992" s="272"/>
      <c r="Y992" s="272"/>
      <c r="Z992" s="272"/>
    </row>
    <row r="993" spans="1:26" ht="16.5" customHeight="1">
      <c r="A993" s="272"/>
      <c r="B993" s="272"/>
      <c r="C993" s="272"/>
      <c r="D993" s="272"/>
      <c r="E993" s="272"/>
      <c r="F993" s="272"/>
      <c r="G993" s="272"/>
      <c r="H993" s="272"/>
      <c r="I993" s="272"/>
      <c r="J993" s="272"/>
      <c r="K993" s="272"/>
      <c r="L993" s="272"/>
      <c r="M993" s="272"/>
      <c r="N993" s="272"/>
      <c r="O993" s="272"/>
      <c r="P993" s="272"/>
      <c r="Q993" s="295"/>
      <c r="R993" s="272"/>
      <c r="S993" s="272"/>
      <c r="T993" s="272"/>
      <c r="U993" s="272"/>
      <c r="V993" s="272"/>
      <c r="W993" s="272"/>
      <c r="X993" s="272"/>
      <c r="Y993" s="272"/>
      <c r="Z993" s="272"/>
    </row>
    <row r="994" spans="1:26" ht="16.5" customHeight="1">
      <c r="A994" s="272"/>
      <c r="B994" s="272"/>
      <c r="C994" s="272"/>
      <c r="D994" s="272"/>
      <c r="E994" s="272"/>
      <c r="F994" s="272"/>
      <c r="G994" s="272"/>
      <c r="H994" s="272"/>
      <c r="I994" s="272"/>
      <c r="J994" s="272"/>
      <c r="K994" s="272"/>
      <c r="L994" s="272"/>
      <c r="M994" s="272"/>
      <c r="N994" s="272"/>
      <c r="O994" s="272"/>
      <c r="P994" s="272"/>
      <c r="Q994" s="295"/>
      <c r="R994" s="272"/>
      <c r="S994" s="272"/>
      <c r="T994" s="272"/>
      <c r="U994" s="272"/>
      <c r="V994" s="272"/>
      <c r="W994" s="272"/>
      <c r="X994" s="272"/>
      <c r="Y994" s="272"/>
      <c r="Z994" s="272"/>
    </row>
    <row r="995" spans="1:26" ht="16.5" customHeight="1">
      <c r="A995" s="272"/>
      <c r="B995" s="272"/>
      <c r="C995" s="272"/>
      <c r="D995" s="272"/>
      <c r="E995" s="272"/>
      <c r="F995" s="272"/>
      <c r="G995" s="272"/>
      <c r="H995" s="272"/>
      <c r="I995" s="272"/>
      <c r="J995" s="272"/>
      <c r="K995" s="272"/>
      <c r="L995" s="272"/>
      <c r="M995" s="272"/>
      <c r="N995" s="272"/>
      <c r="O995" s="272"/>
      <c r="P995" s="272"/>
      <c r="Q995" s="295"/>
      <c r="R995" s="272"/>
      <c r="S995" s="272"/>
      <c r="T995" s="272"/>
      <c r="U995" s="272"/>
      <c r="V995" s="272"/>
      <c r="W995" s="272"/>
      <c r="X995" s="272"/>
      <c r="Y995" s="272"/>
      <c r="Z995" s="272"/>
    </row>
    <row r="996" spans="1:26" ht="16.5" customHeight="1">
      <c r="A996" s="272"/>
      <c r="B996" s="272"/>
      <c r="C996" s="272"/>
      <c r="D996" s="272"/>
      <c r="E996" s="272"/>
      <c r="F996" s="272"/>
      <c r="G996" s="272"/>
      <c r="H996" s="272"/>
      <c r="I996" s="272"/>
      <c r="J996" s="272"/>
      <c r="K996" s="272"/>
      <c r="L996" s="272"/>
      <c r="M996" s="272"/>
      <c r="N996" s="272"/>
      <c r="O996" s="272"/>
      <c r="P996" s="272"/>
      <c r="Q996" s="295"/>
      <c r="R996" s="272"/>
      <c r="S996" s="272"/>
      <c r="T996" s="272"/>
      <c r="U996" s="272"/>
      <c r="V996" s="272"/>
      <c r="W996" s="272"/>
      <c r="X996" s="272"/>
      <c r="Y996" s="272"/>
      <c r="Z996" s="272"/>
    </row>
    <row r="997" spans="1:26" ht="16.5" customHeight="1">
      <c r="A997" s="272"/>
      <c r="B997" s="272"/>
      <c r="C997" s="272"/>
      <c r="D997" s="272"/>
      <c r="E997" s="272"/>
      <c r="F997" s="272"/>
      <c r="G997" s="272"/>
      <c r="H997" s="272"/>
      <c r="I997" s="272"/>
      <c r="J997" s="272"/>
      <c r="K997" s="272"/>
      <c r="L997" s="272"/>
      <c r="M997" s="272"/>
      <c r="N997" s="272"/>
      <c r="O997" s="272"/>
      <c r="P997" s="272"/>
      <c r="Q997" s="295"/>
      <c r="R997" s="272"/>
      <c r="S997" s="272"/>
      <c r="T997" s="272"/>
      <c r="U997" s="272"/>
      <c r="V997" s="272"/>
      <c r="W997" s="272"/>
      <c r="X997" s="272"/>
      <c r="Y997" s="272"/>
      <c r="Z997" s="272"/>
    </row>
  </sheetData>
  <protectedRanges>
    <protectedRange sqref="G6 E6:E36" name="範圍1"/>
  </protectedRanges>
  <mergeCells count="52">
    <mergeCell ref="B55:B56"/>
    <mergeCell ref="C55:C56"/>
    <mergeCell ref="D55:H55"/>
    <mergeCell ref="J55:J56"/>
    <mergeCell ref="C50:D50"/>
    <mergeCell ref="C51:D51"/>
    <mergeCell ref="B52:G52"/>
    <mergeCell ref="J52:O52"/>
    <mergeCell ref="B49:B51"/>
    <mergeCell ref="C49:D49"/>
    <mergeCell ref="R49:R51"/>
    <mergeCell ref="J42:J43"/>
    <mergeCell ref="M42:N42"/>
    <mergeCell ref="P42:P43"/>
    <mergeCell ref="R42:R43"/>
    <mergeCell ref="R45:R47"/>
    <mergeCell ref="K47:L47"/>
    <mergeCell ref="K48:L48"/>
    <mergeCell ref="B36:C36"/>
    <mergeCell ref="K50:L50"/>
    <mergeCell ref="K51:L51"/>
    <mergeCell ref="B44:B48"/>
    <mergeCell ref="C44:D44"/>
    <mergeCell ref="J44:J48"/>
    <mergeCell ref="K44:L44"/>
    <mergeCell ref="C45:C46"/>
    <mergeCell ref="K45:K46"/>
    <mergeCell ref="C47:D47"/>
    <mergeCell ref="C48:D48"/>
    <mergeCell ref="J49:J51"/>
    <mergeCell ref="K49:L49"/>
    <mergeCell ref="B26:B31"/>
    <mergeCell ref="B32:C32"/>
    <mergeCell ref="B33:C33"/>
    <mergeCell ref="B34:C34"/>
    <mergeCell ref="B35:C35"/>
    <mergeCell ref="B7:B16"/>
    <mergeCell ref="B17:B18"/>
    <mergeCell ref="B42:B43"/>
    <mergeCell ref="E42:F42"/>
    <mergeCell ref="A1:P1"/>
    <mergeCell ref="B5:C5"/>
    <mergeCell ref="B6:D6"/>
    <mergeCell ref="G6:G36"/>
    <mergeCell ref="H6:H36"/>
    <mergeCell ref="I6:I36"/>
    <mergeCell ref="M6:M36"/>
    <mergeCell ref="N6:N36"/>
    <mergeCell ref="H42:H43"/>
    <mergeCell ref="B19:B23"/>
    <mergeCell ref="B24:C24"/>
    <mergeCell ref="B25:C25"/>
  </mergeCells>
  <phoneticPr fontId="4" type="noConversion"/>
  <pageMargins left="0" right="0" top="0.19685039370078741" bottom="0.19685039370078741" header="0" footer="0"/>
  <pageSetup paperSize="8" scale="90"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AN998"/>
  <sheetViews>
    <sheetView tabSelected="1" zoomScaleNormal="100" workbookViewId="0">
      <selection activeCell="E50" sqref="E50"/>
    </sheetView>
  </sheetViews>
  <sheetFormatPr defaultColWidth="11.25" defaultRowHeight="15" customHeight="1"/>
  <cols>
    <col min="1" max="1" width="2.625" style="352" customWidth="1"/>
    <col min="2" max="2" width="11.75" style="352" customWidth="1"/>
    <col min="3" max="3" width="10.375" style="352" customWidth="1"/>
    <col min="4" max="4" width="2.125" style="352" customWidth="1"/>
    <col min="5" max="8" width="9.5" style="352" customWidth="1"/>
    <col min="9" max="9" width="14.25" style="352" customWidth="1"/>
    <col min="10" max="10" width="2.625" style="352" customWidth="1"/>
    <col min="11" max="11" width="15.375" style="352" customWidth="1"/>
    <col min="12" max="12" width="5.75" style="352" customWidth="1"/>
    <col min="13" max="13" width="3.125" style="352" customWidth="1"/>
    <col min="14" max="14" width="7" style="352" customWidth="1"/>
    <col min="15" max="15" width="7.375" style="352" customWidth="1"/>
    <col min="16" max="16" width="6.75" style="352" customWidth="1"/>
    <col min="17" max="17" width="8.75" style="352" customWidth="1"/>
    <col min="18" max="18" width="12.25" style="352" customWidth="1"/>
    <col min="19" max="19" width="1.75" style="352" customWidth="1"/>
    <col min="20" max="20" width="11.75" style="352" customWidth="1"/>
    <col min="21" max="40" width="7" style="352" customWidth="1"/>
    <col min="41" max="16384" width="11.25" style="352"/>
  </cols>
  <sheetData>
    <row r="1" spans="1:40" ht="16.5" customHeight="1">
      <c r="A1" s="350"/>
      <c r="B1" s="825" t="s">
        <v>610</v>
      </c>
      <c r="C1" s="826"/>
      <c r="D1" s="826"/>
      <c r="E1" s="826"/>
      <c r="F1" s="826"/>
      <c r="G1" s="826"/>
      <c r="H1" s="826"/>
      <c r="I1" s="826"/>
      <c r="J1" s="826"/>
      <c r="K1" s="826"/>
      <c r="L1" s="826"/>
      <c r="M1" s="826"/>
      <c r="N1" s="826"/>
      <c r="O1" s="826"/>
      <c r="P1" s="826"/>
      <c r="Q1" s="826"/>
      <c r="R1" s="826"/>
      <c r="S1" s="351"/>
      <c r="T1" s="350"/>
      <c r="U1" s="350"/>
      <c r="V1" s="350"/>
      <c r="W1" s="350"/>
      <c r="X1" s="350"/>
      <c r="Y1" s="350"/>
      <c r="Z1" s="350"/>
      <c r="AA1" s="350"/>
      <c r="AB1" s="350"/>
      <c r="AC1" s="350"/>
      <c r="AD1" s="350"/>
      <c r="AE1" s="350"/>
      <c r="AF1" s="350"/>
      <c r="AG1" s="350"/>
      <c r="AH1" s="350"/>
      <c r="AI1" s="350"/>
      <c r="AJ1" s="350"/>
      <c r="AK1" s="350"/>
      <c r="AL1" s="350"/>
      <c r="AM1" s="350"/>
      <c r="AN1" s="350"/>
    </row>
    <row r="2" spans="1:40" ht="16.5" customHeight="1">
      <c r="A2" s="350"/>
      <c r="B2" s="350"/>
      <c r="C2" s="350"/>
      <c r="D2" s="350"/>
      <c r="E2" s="350"/>
      <c r="F2" s="350"/>
      <c r="G2" s="350"/>
      <c r="H2" s="350"/>
      <c r="I2" s="350"/>
      <c r="J2" s="350"/>
      <c r="K2" s="350"/>
      <c r="L2" s="350"/>
      <c r="M2" s="353"/>
      <c r="N2" s="350"/>
      <c r="O2" s="350"/>
      <c r="P2" s="350"/>
      <c r="Q2" s="350"/>
      <c r="R2" s="353"/>
      <c r="S2" s="353"/>
      <c r="T2" s="350"/>
      <c r="U2" s="350"/>
      <c r="V2" s="350"/>
      <c r="W2" s="350"/>
      <c r="X2" s="350"/>
      <c r="Y2" s="350"/>
      <c r="Z2" s="350"/>
      <c r="AA2" s="350"/>
      <c r="AB2" s="350"/>
      <c r="AC2" s="350"/>
      <c r="AD2" s="350"/>
      <c r="AE2" s="350"/>
      <c r="AF2" s="350"/>
      <c r="AG2" s="350"/>
      <c r="AH2" s="350"/>
      <c r="AI2" s="350"/>
      <c r="AJ2" s="350"/>
      <c r="AK2" s="350"/>
      <c r="AL2" s="350"/>
      <c r="AM2" s="350"/>
      <c r="AN2" s="350"/>
    </row>
    <row r="3" spans="1:40" ht="16.5" customHeight="1">
      <c r="A3" s="350"/>
      <c r="B3" s="354" t="s">
        <v>573</v>
      </c>
      <c r="C3" s="355"/>
      <c r="D3" s="355"/>
      <c r="E3" s="355"/>
      <c r="F3" s="355"/>
      <c r="G3" s="355"/>
      <c r="H3" s="355"/>
      <c r="I3" s="355"/>
      <c r="J3" s="355"/>
      <c r="K3" s="355"/>
      <c r="L3" s="355"/>
      <c r="M3" s="356"/>
      <c r="N3" s="355"/>
      <c r="O3" s="355"/>
      <c r="P3" s="355"/>
      <c r="Q3" s="355"/>
      <c r="R3" s="356"/>
      <c r="S3" s="356"/>
      <c r="T3" s="350"/>
      <c r="U3" s="350"/>
      <c r="V3" s="350"/>
      <c r="W3" s="350"/>
      <c r="X3" s="350"/>
      <c r="Y3" s="350"/>
      <c r="Z3" s="350"/>
      <c r="AA3" s="350"/>
      <c r="AB3" s="350"/>
      <c r="AC3" s="350"/>
      <c r="AD3" s="350"/>
      <c r="AE3" s="350"/>
      <c r="AF3" s="350"/>
      <c r="AG3" s="350"/>
      <c r="AH3" s="350"/>
      <c r="AI3" s="350"/>
      <c r="AJ3" s="350"/>
      <c r="AK3" s="350"/>
      <c r="AL3" s="350"/>
      <c r="AM3" s="350"/>
      <c r="AN3" s="350"/>
    </row>
    <row r="4" spans="1:40" ht="16.5" customHeight="1">
      <c r="A4" s="353"/>
      <c r="B4" s="357"/>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row>
    <row r="5" spans="1:40" ht="16.5" customHeight="1">
      <c r="A5" s="358"/>
      <c r="B5" s="821" t="s">
        <v>519</v>
      </c>
      <c r="C5" s="815"/>
      <c r="D5" s="359"/>
      <c r="E5" s="360" t="s">
        <v>580</v>
      </c>
      <c r="F5" s="821" t="s">
        <v>581</v>
      </c>
      <c r="G5" s="814"/>
      <c r="H5" s="814"/>
      <c r="I5" s="814"/>
      <c r="J5" s="815"/>
      <c r="K5" s="360" t="s">
        <v>582</v>
      </c>
      <c r="L5" s="821" t="s">
        <v>583</v>
      </c>
      <c r="M5" s="814"/>
      <c r="N5" s="814"/>
      <c r="O5" s="814"/>
      <c r="P5" s="814"/>
      <c r="Q5" s="814"/>
      <c r="R5" s="815"/>
      <c r="S5" s="351"/>
      <c r="T5" s="358"/>
      <c r="U5" s="358"/>
      <c r="V5" s="358"/>
      <c r="W5" s="358"/>
      <c r="X5" s="358"/>
      <c r="Y5" s="358"/>
      <c r="Z5" s="358"/>
      <c r="AA5" s="358"/>
      <c r="AB5" s="358"/>
      <c r="AC5" s="358"/>
      <c r="AD5" s="358"/>
      <c r="AE5" s="358"/>
      <c r="AF5" s="358"/>
      <c r="AG5" s="358"/>
      <c r="AH5" s="358"/>
      <c r="AI5" s="358"/>
      <c r="AJ5" s="358"/>
      <c r="AK5" s="358"/>
      <c r="AL5" s="358"/>
      <c r="AM5" s="358"/>
      <c r="AN5" s="358"/>
    </row>
    <row r="6" spans="1:40" ht="65.25" customHeight="1">
      <c r="A6" s="350"/>
      <c r="B6" s="827" t="s">
        <v>606</v>
      </c>
      <c r="C6" s="815"/>
      <c r="D6" s="361"/>
      <c r="E6" s="362"/>
      <c r="F6" s="827" t="s">
        <v>584</v>
      </c>
      <c r="G6" s="814"/>
      <c r="H6" s="814"/>
      <c r="I6" s="814"/>
      <c r="J6" s="815"/>
      <c r="K6" s="363">
        <f>ROUND(E6*2.4*400*18*2/1000,0)</f>
        <v>0</v>
      </c>
      <c r="L6" s="827" t="s">
        <v>585</v>
      </c>
      <c r="M6" s="814"/>
      <c r="N6" s="814"/>
      <c r="O6" s="814"/>
      <c r="P6" s="814"/>
      <c r="Q6" s="814"/>
      <c r="R6" s="815"/>
      <c r="S6" s="364"/>
      <c r="T6" s="350"/>
      <c r="U6" s="350"/>
      <c r="V6" s="350"/>
      <c r="W6" s="350"/>
      <c r="X6" s="350"/>
      <c r="Y6" s="350"/>
      <c r="Z6" s="350"/>
      <c r="AA6" s="350"/>
      <c r="AB6" s="350"/>
      <c r="AC6" s="350"/>
      <c r="AD6" s="350"/>
      <c r="AE6" s="350"/>
      <c r="AF6" s="350"/>
      <c r="AG6" s="350"/>
      <c r="AH6" s="350"/>
      <c r="AI6" s="350"/>
      <c r="AJ6" s="350"/>
      <c r="AK6" s="350"/>
      <c r="AL6" s="350"/>
      <c r="AM6" s="350"/>
      <c r="AN6" s="350"/>
    </row>
    <row r="7" spans="1:40" ht="16.5" customHeight="1">
      <c r="A7" s="350"/>
      <c r="B7" s="354" t="s">
        <v>605</v>
      </c>
      <c r="C7" s="355"/>
      <c r="D7" s="355"/>
      <c r="E7" s="355"/>
      <c r="F7" s="355"/>
      <c r="G7" s="355"/>
      <c r="H7" s="355"/>
      <c r="I7" s="355"/>
      <c r="J7" s="355"/>
      <c r="K7" s="355"/>
      <c r="L7" s="355"/>
      <c r="M7" s="356"/>
      <c r="N7" s="355"/>
      <c r="O7" s="355"/>
      <c r="P7" s="355"/>
      <c r="Q7" s="355"/>
      <c r="R7" s="356"/>
      <c r="S7" s="356"/>
      <c r="T7" s="350"/>
      <c r="U7" s="350"/>
      <c r="V7" s="350"/>
      <c r="W7" s="350"/>
      <c r="X7" s="350"/>
      <c r="Y7" s="350"/>
      <c r="Z7" s="350"/>
      <c r="AA7" s="350"/>
      <c r="AB7" s="350"/>
      <c r="AC7" s="350"/>
      <c r="AD7" s="350"/>
      <c r="AE7" s="350"/>
      <c r="AF7" s="350"/>
      <c r="AG7" s="350"/>
      <c r="AH7" s="350"/>
      <c r="AI7" s="350"/>
      <c r="AJ7" s="350"/>
      <c r="AK7" s="350"/>
      <c r="AL7" s="350"/>
      <c r="AM7" s="350"/>
      <c r="AN7" s="350"/>
    </row>
    <row r="8" spans="1:40" ht="16.5" customHeight="1">
      <c r="A8" s="350"/>
      <c r="B8" s="354" t="s">
        <v>586</v>
      </c>
      <c r="C8" s="355"/>
      <c r="D8" s="355"/>
      <c r="E8" s="355"/>
      <c r="F8" s="355"/>
      <c r="G8" s="355"/>
      <c r="H8" s="355"/>
      <c r="I8" s="355"/>
      <c r="J8" s="355"/>
      <c r="K8" s="355"/>
      <c r="L8" s="355"/>
      <c r="M8" s="356"/>
      <c r="N8" s="355"/>
      <c r="O8" s="355"/>
      <c r="P8" s="355"/>
      <c r="Q8" s="355"/>
      <c r="R8" s="356"/>
      <c r="S8" s="356"/>
      <c r="T8" s="350"/>
      <c r="U8" s="350"/>
      <c r="V8" s="350"/>
      <c r="W8" s="350"/>
      <c r="X8" s="350"/>
      <c r="Y8" s="350"/>
      <c r="Z8" s="350"/>
      <c r="AA8" s="350"/>
      <c r="AB8" s="350"/>
      <c r="AC8" s="350"/>
      <c r="AD8" s="350"/>
      <c r="AE8" s="350"/>
      <c r="AF8" s="350"/>
      <c r="AG8" s="350"/>
      <c r="AH8" s="350"/>
      <c r="AI8" s="350"/>
      <c r="AJ8" s="350"/>
      <c r="AK8" s="350"/>
      <c r="AL8" s="350"/>
      <c r="AM8" s="350"/>
      <c r="AN8" s="350"/>
    </row>
    <row r="9" spans="1:40" ht="15.75" customHeight="1">
      <c r="A9" s="350"/>
      <c r="B9" s="355"/>
      <c r="C9" s="355"/>
      <c r="D9" s="365"/>
      <c r="E9" s="355"/>
      <c r="F9" s="355"/>
      <c r="G9" s="355"/>
      <c r="H9" s="355"/>
      <c r="I9" s="355"/>
      <c r="J9" s="355"/>
      <c r="K9" s="366"/>
      <c r="L9" s="350"/>
      <c r="M9" s="353"/>
      <c r="N9" s="350"/>
      <c r="O9" s="350"/>
      <c r="P9" s="350"/>
      <c r="Q9" s="350"/>
      <c r="R9" s="353"/>
      <c r="S9" s="353"/>
      <c r="T9" s="350"/>
      <c r="U9" s="350"/>
      <c r="V9" s="350"/>
      <c r="W9" s="350"/>
      <c r="X9" s="350"/>
      <c r="Y9" s="350"/>
      <c r="Z9" s="350"/>
      <c r="AA9" s="350"/>
      <c r="AB9" s="350"/>
      <c r="AC9" s="350"/>
      <c r="AD9" s="350"/>
      <c r="AE9" s="350"/>
      <c r="AF9" s="350"/>
      <c r="AG9" s="350"/>
      <c r="AH9" s="350"/>
      <c r="AI9" s="350"/>
      <c r="AJ9" s="350"/>
      <c r="AK9" s="350"/>
      <c r="AL9" s="350"/>
      <c r="AM9" s="350"/>
      <c r="AN9" s="350"/>
    </row>
    <row r="10" spans="1:40" ht="16.5" customHeight="1">
      <c r="A10" s="350"/>
      <c r="B10" s="354" t="s">
        <v>587</v>
      </c>
      <c r="C10" s="355"/>
      <c r="D10" s="355"/>
      <c r="E10" s="355"/>
      <c r="F10" s="355"/>
      <c r="G10" s="355"/>
      <c r="H10" s="355"/>
      <c r="I10" s="355"/>
      <c r="J10" s="355"/>
      <c r="K10" s="355"/>
      <c r="L10" s="355"/>
      <c r="M10" s="356"/>
      <c r="N10" s="355"/>
      <c r="O10" s="355"/>
      <c r="P10" s="355"/>
      <c r="Q10" s="355"/>
      <c r="R10" s="356"/>
      <c r="S10" s="356"/>
      <c r="T10" s="350"/>
      <c r="U10" s="350"/>
      <c r="V10" s="350"/>
      <c r="W10" s="350"/>
      <c r="X10" s="350"/>
      <c r="Y10" s="350"/>
      <c r="Z10" s="350"/>
      <c r="AA10" s="350"/>
      <c r="AB10" s="350"/>
      <c r="AC10" s="350"/>
      <c r="AD10" s="350"/>
      <c r="AE10" s="350"/>
      <c r="AF10" s="350"/>
      <c r="AG10" s="350"/>
      <c r="AH10" s="350"/>
      <c r="AI10" s="350"/>
      <c r="AJ10" s="350"/>
      <c r="AK10" s="350"/>
      <c r="AL10" s="350"/>
      <c r="AM10" s="350"/>
      <c r="AN10" s="350"/>
    </row>
    <row r="11" spans="1:40" ht="16.5" customHeight="1">
      <c r="A11" s="350"/>
      <c r="B11" s="354"/>
      <c r="C11" s="355"/>
      <c r="D11" s="355"/>
      <c r="E11" s="355"/>
      <c r="F11" s="355"/>
      <c r="G11" s="355"/>
      <c r="H11" s="355"/>
      <c r="I11" s="355"/>
      <c r="J11" s="355"/>
      <c r="K11" s="355"/>
      <c r="L11" s="355"/>
      <c r="M11" s="356"/>
      <c r="N11" s="355"/>
      <c r="O11" s="355"/>
      <c r="P11" s="355"/>
      <c r="Q11" s="355"/>
      <c r="R11" s="356"/>
      <c r="S11" s="356"/>
      <c r="T11" s="350"/>
      <c r="U11" s="350"/>
      <c r="V11" s="350"/>
      <c r="W11" s="350"/>
      <c r="X11" s="350"/>
      <c r="Y11" s="350"/>
      <c r="Z11" s="350"/>
      <c r="AA11" s="350"/>
      <c r="AB11" s="350"/>
      <c r="AC11" s="350"/>
      <c r="AD11" s="350"/>
      <c r="AE11" s="350"/>
      <c r="AF11" s="350"/>
      <c r="AG11" s="350"/>
      <c r="AH11" s="350"/>
      <c r="AI11" s="350"/>
      <c r="AJ11" s="350"/>
      <c r="AK11" s="350"/>
      <c r="AL11" s="350"/>
      <c r="AM11" s="350"/>
      <c r="AN11" s="350"/>
    </row>
    <row r="12" spans="1:40" ht="18.75" customHeight="1">
      <c r="A12" s="358"/>
      <c r="B12" s="358" t="s">
        <v>607</v>
      </c>
      <c r="C12" s="358"/>
      <c r="D12" s="358"/>
      <c r="E12" s="358"/>
      <c r="F12" s="358"/>
      <c r="G12" s="358"/>
      <c r="H12" s="358"/>
      <c r="I12" s="358"/>
      <c r="J12" s="358"/>
      <c r="K12" s="300" t="s">
        <v>608</v>
      </c>
      <c r="L12" s="358"/>
      <c r="M12" s="367"/>
      <c r="N12" s="358"/>
      <c r="O12" s="358"/>
      <c r="P12" s="358"/>
      <c r="Q12" s="358"/>
      <c r="R12" s="367"/>
      <c r="S12" s="367"/>
      <c r="T12" s="358"/>
      <c r="U12" s="358"/>
      <c r="V12" s="358"/>
      <c r="W12" s="358"/>
      <c r="X12" s="358"/>
      <c r="Y12" s="358"/>
      <c r="Z12" s="358"/>
      <c r="AA12" s="358"/>
      <c r="AB12" s="358"/>
      <c r="AC12" s="358"/>
      <c r="AD12" s="358"/>
      <c r="AE12" s="358"/>
      <c r="AF12" s="358"/>
      <c r="AG12" s="358"/>
      <c r="AH12" s="358"/>
      <c r="AI12" s="358"/>
      <c r="AJ12" s="358"/>
      <c r="AK12" s="358"/>
      <c r="AL12" s="358"/>
      <c r="AM12" s="358"/>
      <c r="AN12" s="358"/>
    </row>
    <row r="13" spans="1:40" ht="16.5" customHeight="1">
      <c r="A13" s="358"/>
      <c r="B13" s="821" t="s">
        <v>588</v>
      </c>
      <c r="C13" s="815"/>
      <c r="D13" s="358"/>
      <c r="E13" s="821" t="s">
        <v>589</v>
      </c>
      <c r="F13" s="814"/>
      <c r="G13" s="815"/>
      <c r="H13" s="822" t="s">
        <v>590</v>
      </c>
      <c r="I13" s="822" t="s">
        <v>591</v>
      </c>
      <c r="J13" s="358"/>
      <c r="K13" s="821" t="s">
        <v>588</v>
      </c>
      <c r="L13" s="815"/>
      <c r="M13" s="351"/>
      <c r="N13" s="359" t="s">
        <v>589</v>
      </c>
      <c r="O13" s="359"/>
      <c r="P13" s="359"/>
      <c r="Q13" s="822" t="s">
        <v>590</v>
      </c>
      <c r="R13" s="819" t="s">
        <v>591</v>
      </c>
      <c r="S13" s="368"/>
      <c r="T13" s="820" t="s">
        <v>592</v>
      </c>
      <c r="U13" s="358"/>
      <c r="V13" s="358"/>
      <c r="W13" s="358"/>
      <c r="X13" s="358"/>
      <c r="Y13" s="358"/>
      <c r="Z13" s="358"/>
      <c r="AA13" s="358"/>
      <c r="AB13" s="358"/>
      <c r="AC13" s="358"/>
      <c r="AD13" s="358"/>
      <c r="AE13" s="358"/>
      <c r="AF13" s="358"/>
      <c r="AG13" s="358"/>
      <c r="AH13" s="358"/>
      <c r="AI13" s="358"/>
      <c r="AJ13" s="358"/>
      <c r="AK13" s="358"/>
      <c r="AL13" s="358"/>
      <c r="AM13" s="358"/>
      <c r="AN13" s="358"/>
    </row>
    <row r="14" spans="1:40" s="371" customFormat="1" ht="42.75" customHeight="1">
      <c r="A14" s="298"/>
      <c r="B14" s="823" t="s">
        <v>593</v>
      </c>
      <c r="C14" s="824"/>
      <c r="D14" s="369"/>
      <c r="E14" s="360" t="s">
        <v>506</v>
      </c>
      <c r="F14" s="360" t="s">
        <v>563</v>
      </c>
      <c r="G14" s="370" t="s">
        <v>562</v>
      </c>
      <c r="H14" s="810"/>
      <c r="I14" s="810"/>
      <c r="J14" s="298"/>
      <c r="K14" s="823" t="s">
        <v>594</v>
      </c>
      <c r="L14" s="824"/>
      <c r="M14" s="368"/>
      <c r="N14" s="360" t="s">
        <v>506</v>
      </c>
      <c r="O14" s="360" t="s">
        <v>563</v>
      </c>
      <c r="P14" s="360" t="s">
        <v>562</v>
      </c>
      <c r="Q14" s="810"/>
      <c r="R14" s="810"/>
      <c r="S14" s="368"/>
      <c r="T14" s="810"/>
      <c r="U14" s="298"/>
      <c r="V14" s="298"/>
      <c r="W14" s="298"/>
      <c r="X14" s="298"/>
      <c r="Y14" s="298"/>
      <c r="Z14" s="298"/>
      <c r="AA14" s="298"/>
      <c r="AB14" s="298"/>
      <c r="AC14" s="298"/>
      <c r="AD14" s="298"/>
      <c r="AE14" s="298"/>
      <c r="AF14" s="298"/>
      <c r="AG14" s="298"/>
      <c r="AH14" s="298"/>
      <c r="AI14" s="298"/>
      <c r="AJ14" s="298"/>
      <c r="AK14" s="298"/>
      <c r="AL14" s="298"/>
      <c r="AM14" s="298"/>
      <c r="AN14" s="298"/>
    </row>
    <row r="15" spans="1:40" ht="16.5" customHeight="1">
      <c r="A15" s="350"/>
      <c r="B15" s="372" t="s">
        <v>595</v>
      </c>
      <c r="C15" s="373"/>
      <c r="D15" s="374"/>
      <c r="E15" s="373"/>
      <c r="F15" s="375">
        <v>400</v>
      </c>
      <c r="G15" s="373"/>
      <c r="H15" s="373"/>
      <c r="I15" s="375">
        <f>G15*H15*F15</f>
        <v>0</v>
      </c>
      <c r="J15" s="376"/>
      <c r="K15" s="377" t="s">
        <v>595</v>
      </c>
      <c r="L15" s="373"/>
      <c r="M15" s="378"/>
      <c r="N15" s="373"/>
      <c r="O15" s="375">
        <v>400</v>
      </c>
      <c r="P15" s="373"/>
      <c r="Q15" s="373"/>
      <c r="R15" s="379">
        <f>O15*P15*Q15</f>
        <v>0</v>
      </c>
      <c r="S15" s="380"/>
      <c r="T15" s="808">
        <f>I18+R18</f>
        <v>0</v>
      </c>
      <c r="U15" s="350"/>
      <c r="V15" s="350"/>
      <c r="W15" s="350"/>
      <c r="X15" s="350"/>
      <c r="Y15" s="350"/>
      <c r="Z15" s="350"/>
      <c r="AA15" s="350"/>
      <c r="AB15" s="350"/>
      <c r="AC15" s="350"/>
      <c r="AD15" s="350"/>
      <c r="AE15" s="350"/>
      <c r="AF15" s="350"/>
      <c r="AG15" s="350"/>
      <c r="AH15" s="350"/>
      <c r="AI15" s="350"/>
      <c r="AJ15" s="350"/>
      <c r="AK15" s="350"/>
      <c r="AL15" s="350"/>
      <c r="AM15" s="350"/>
      <c r="AN15" s="350"/>
    </row>
    <row r="16" spans="1:40" ht="18" customHeight="1">
      <c r="A16" s="350"/>
      <c r="B16" s="377" t="s">
        <v>596</v>
      </c>
      <c r="C16" s="373"/>
      <c r="D16" s="374"/>
      <c r="E16" s="373"/>
      <c r="F16" s="375">
        <v>400</v>
      </c>
      <c r="G16" s="373"/>
      <c r="H16" s="373"/>
      <c r="I16" s="375">
        <f>G16*H16*F16</f>
        <v>0</v>
      </c>
      <c r="J16" s="376"/>
      <c r="K16" s="377" t="s">
        <v>596</v>
      </c>
      <c r="L16" s="373"/>
      <c r="M16" s="378"/>
      <c r="N16" s="373"/>
      <c r="O16" s="375">
        <v>400</v>
      </c>
      <c r="P16" s="373"/>
      <c r="Q16" s="373"/>
      <c r="R16" s="379">
        <f>O16*P16*Q16</f>
        <v>0</v>
      </c>
      <c r="S16" s="380"/>
      <c r="T16" s="809"/>
      <c r="U16" s="350"/>
      <c r="V16" s="350"/>
      <c r="W16" s="350"/>
      <c r="X16" s="350"/>
      <c r="Y16" s="350"/>
      <c r="Z16" s="350"/>
      <c r="AA16" s="350"/>
      <c r="AB16" s="350"/>
      <c r="AC16" s="350"/>
      <c r="AD16" s="350"/>
      <c r="AE16" s="350"/>
      <c r="AF16" s="350"/>
      <c r="AG16" s="350"/>
      <c r="AH16" s="350"/>
      <c r="AI16" s="350"/>
      <c r="AJ16" s="350"/>
      <c r="AK16" s="350"/>
      <c r="AL16" s="350"/>
      <c r="AM16" s="350"/>
      <c r="AN16" s="350"/>
    </row>
    <row r="17" spans="1:40" ht="18.75" customHeight="1">
      <c r="A17" s="350"/>
      <c r="B17" s="377" t="s">
        <v>558</v>
      </c>
      <c r="C17" s="373"/>
      <c r="D17" s="374"/>
      <c r="E17" s="373"/>
      <c r="F17" s="375">
        <v>400</v>
      </c>
      <c r="G17" s="373"/>
      <c r="H17" s="373"/>
      <c r="I17" s="375">
        <f>G17*H17*F17</f>
        <v>0</v>
      </c>
      <c r="J17" s="376"/>
      <c r="K17" s="377" t="s">
        <v>558</v>
      </c>
      <c r="L17" s="373"/>
      <c r="M17" s="378"/>
      <c r="N17" s="373"/>
      <c r="O17" s="375">
        <v>400</v>
      </c>
      <c r="P17" s="373"/>
      <c r="Q17" s="373"/>
      <c r="R17" s="379">
        <f>O17*P17*Q17</f>
        <v>0</v>
      </c>
      <c r="S17" s="380"/>
      <c r="T17" s="809"/>
      <c r="U17" s="376"/>
      <c r="V17" s="376"/>
      <c r="W17" s="376"/>
      <c r="X17" s="376"/>
      <c r="Y17" s="376"/>
      <c r="Z17" s="376"/>
      <c r="AA17" s="376"/>
      <c r="AB17" s="376"/>
      <c r="AC17" s="376"/>
      <c r="AD17" s="376"/>
      <c r="AE17" s="376"/>
      <c r="AF17" s="376"/>
      <c r="AG17" s="376"/>
      <c r="AH17" s="376"/>
      <c r="AI17" s="376"/>
      <c r="AJ17" s="376"/>
      <c r="AK17" s="376"/>
      <c r="AL17" s="376"/>
      <c r="AM17" s="376"/>
      <c r="AN17" s="376"/>
    </row>
    <row r="18" spans="1:40" ht="16.5" customHeight="1">
      <c r="A18" s="350"/>
      <c r="B18" s="377" t="s">
        <v>597</v>
      </c>
      <c r="C18" s="381">
        <f>SUM(C15:C17)</f>
        <v>0</v>
      </c>
      <c r="D18" s="374"/>
      <c r="E18" s="382">
        <f>SUM(E15:E17)</f>
        <v>0</v>
      </c>
      <c r="F18" s="383"/>
      <c r="G18" s="383">
        <f>SUM(G15:G17)</f>
        <v>0</v>
      </c>
      <c r="H18" s="384" t="s">
        <v>553</v>
      </c>
      <c r="I18" s="385">
        <f>SUM(I15:I17)</f>
        <v>0</v>
      </c>
      <c r="J18" s="376"/>
      <c r="K18" s="377" t="s">
        <v>597</v>
      </c>
      <c r="L18" s="381">
        <f>SUM(L15:L17)</f>
        <v>0</v>
      </c>
      <c r="M18" s="380"/>
      <c r="N18" s="382">
        <f>SUM(N15:N17)</f>
        <v>0</v>
      </c>
      <c r="O18" s="383"/>
      <c r="P18" s="383">
        <f>SUM(P15:P17)</f>
        <v>0</v>
      </c>
      <c r="Q18" s="384" t="s">
        <v>553</v>
      </c>
      <c r="R18" s="385">
        <f>SUM(R15:R17)</f>
        <v>0</v>
      </c>
      <c r="S18" s="380"/>
      <c r="T18" s="810"/>
      <c r="U18" s="350"/>
      <c r="V18" s="350"/>
      <c r="W18" s="350"/>
      <c r="X18" s="350"/>
      <c r="Y18" s="350"/>
      <c r="Z18" s="350"/>
      <c r="AA18" s="350"/>
      <c r="AB18" s="350"/>
      <c r="AC18" s="350"/>
      <c r="AD18" s="350"/>
      <c r="AE18" s="350"/>
      <c r="AF18" s="350"/>
      <c r="AG18" s="350"/>
      <c r="AH18" s="350"/>
      <c r="AI18" s="350"/>
      <c r="AJ18" s="350"/>
      <c r="AK18" s="350"/>
      <c r="AL18" s="350"/>
      <c r="AM18" s="350"/>
      <c r="AN18" s="350"/>
    </row>
    <row r="19" spans="1:40" ht="16.5" customHeight="1">
      <c r="A19" s="350"/>
      <c r="B19" s="377" t="s">
        <v>598</v>
      </c>
      <c r="C19" s="373"/>
      <c r="D19" s="350"/>
      <c r="E19" s="350"/>
      <c r="F19" s="350"/>
      <c r="G19" s="350"/>
      <c r="H19" s="350"/>
      <c r="I19" s="386"/>
      <c r="J19" s="387"/>
      <c r="K19" s="377" t="s">
        <v>598</v>
      </c>
      <c r="L19" s="373"/>
      <c r="M19" s="378"/>
      <c r="N19" s="376"/>
      <c r="O19" s="376"/>
      <c r="P19" s="388"/>
      <c r="Q19" s="350"/>
      <c r="R19" s="353"/>
      <c r="S19" s="353"/>
      <c r="T19" s="376"/>
      <c r="U19" s="376"/>
      <c r="V19" s="376"/>
      <c r="W19" s="376"/>
      <c r="X19" s="376"/>
      <c r="Y19" s="376"/>
      <c r="Z19" s="376"/>
      <c r="AA19" s="376"/>
      <c r="AB19" s="376"/>
      <c r="AC19" s="376"/>
      <c r="AD19" s="376"/>
      <c r="AE19" s="376"/>
      <c r="AF19" s="376"/>
      <c r="AG19" s="376"/>
      <c r="AH19" s="376"/>
      <c r="AI19" s="376"/>
      <c r="AJ19" s="376"/>
      <c r="AK19" s="376"/>
      <c r="AL19" s="376"/>
      <c r="AM19" s="376"/>
      <c r="AN19" s="376"/>
    </row>
    <row r="20" spans="1:40" ht="69.75" customHeight="1">
      <c r="A20" s="350"/>
      <c r="B20" s="372" t="s">
        <v>599</v>
      </c>
      <c r="C20" s="389">
        <f>C18*2-C19</f>
        <v>0</v>
      </c>
      <c r="D20" s="350"/>
      <c r="E20" s="376"/>
      <c r="F20" s="376"/>
      <c r="G20" s="376"/>
      <c r="H20" s="390"/>
      <c r="I20" s="350"/>
      <c r="J20" s="350"/>
      <c r="K20" s="372" t="s">
        <v>599</v>
      </c>
      <c r="L20" s="389">
        <f>L18*2-L19</f>
        <v>0</v>
      </c>
      <c r="M20" s="391"/>
      <c r="N20" s="392"/>
      <c r="O20" s="392"/>
      <c r="P20" s="392"/>
      <c r="Q20" s="393"/>
      <c r="R20" s="353"/>
      <c r="S20" s="353"/>
      <c r="T20" s="393"/>
      <c r="U20" s="350"/>
      <c r="V20" s="350"/>
      <c r="W20" s="350"/>
      <c r="X20" s="350"/>
      <c r="Y20" s="350"/>
      <c r="Z20" s="350"/>
      <c r="AA20" s="350"/>
      <c r="AB20" s="350"/>
      <c r="AC20" s="350"/>
      <c r="AD20" s="350"/>
      <c r="AE20" s="350"/>
      <c r="AF20" s="350"/>
      <c r="AG20" s="350"/>
      <c r="AH20" s="350"/>
      <c r="AI20" s="350"/>
      <c r="AJ20" s="350"/>
      <c r="AK20" s="350"/>
      <c r="AL20" s="350"/>
      <c r="AM20" s="350"/>
      <c r="AN20" s="350"/>
    </row>
    <row r="21" spans="1:40" ht="21" customHeight="1">
      <c r="A21" s="350"/>
      <c r="B21" s="394"/>
      <c r="C21" s="395"/>
      <c r="D21" s="350"/>
      <c r="E21" s="376"/>
      <c r="F21" s="376"/>
      <c r="G21" s="376"/>
      <c r="H21" s="390"/>
      <c r="I21" s="350"/>
      <c r="J21" s="350"/>
      <c r="K21" s="394"/>
      <c r="L21" s="395"/>
      <c r="M21" s="391"/>
      <c r="N21" s="392"/>
      <c r="O21" s="392"/>
      <c r="P21" s="392"/>
      <c r="Q21" s="393"/>
      <c r="R21" s="353"/>
      <c r="S21" s="353"/>
      <c r="T21" s="393"/>
      <c r="U21" s="350"/>
      <c r="V21" s="350"/>
      <c r="W21" s="350"/>
      <c r="X21" s="350"/>
      <c r="Y21" s="350"/>
      <c r="Z21" s="350"/>
      <c r="AA21" s="350"/>
      <c r="AB21" s="350"/>
      <c r="AC21" s="350"/>
      <c r="AD21" s="350"/>
      <c r="AE21" s="350"/>
      <c r="AF21" s="350"/>
      <c r="AG21" s="350"/>
      <c r="AH21" s="350"/>
      <c r="AI21" s="350"/>
      <c r="AJ21" s="350"/>
      <c r="AK21" s="350"/>
      <c r="AL21" s="350"/>
      <c r="AM21" s="350"/>
      <c r="AN21" s="350"/>
    </row>
    <row r="22" spans="1:40" ht="16.5" customHeight="1">
      <c r="A22" s="358"/>
      <c r="B22" s="358" t="s">
        <v>609</v>
      </c>
      <c r="C22" s="358"/>
      <c r="D22" s="358"/>
      <c r="E22" s="358"/>
      <c r="F22" s="358"/>
      <c r="G22" s="358"/>
      <c r="H22" s="358"/>
      <c r="I22" s="358"/>
      <c r="J22" s="358"/>
      <c r="K22" s="300" t="s">
        <v>611</v>
      </c>
      <c r="L22" s="358"/>
      <c r="M22" s="358"/>
      <c r="N22" s="298"/>
      <c r="O22" s="396"/>
      <c r="P22" s="358"/>
      <c r="Q22" s="358"/>
      <c r="R22" s="358"/>
      <c r="S22" s="367"/>
      <c r="T22" s="358"/>
      <c r="U22" s="358"/>
      <c r="V22" s="397"/>
      <c r="W22" s="358"/>
      <c r="X22" s="358"/>
      <c r="Y22" s="358"/>
      <c r="Z22" s="358"/>
      <c r="AA22" s="358"/>
      <c r="AB22" s="358"/>
      <c r="AC22" s="358"/>
      <c r="AD22" s="358"/>
      <c r="AE22" s="358"/>
      <c r="AF22" s="358"/>
      <c r="AG22" s="358"/>
      <c r="AH22" s="358"/>
      <c r="AI22" s="358"/>
      <c r="AJ22" s="358"/>
      <c r="AK22" s="358"/>
      <c r="AL22" s="358"/>
      <c r="AM22" s="358"/>
      <c r="AN22" s="358"/>
    </row>
    <row r="23" spans="1:40" ht="23.25" customHeight="1">
      <c r="A23" s="298"/>
      <c r="B23" s="821" t="s">
        <v>600</v>
      </c>
      <c r="C23" s="815"/>
      <c r="D23" s="298"/>
      <c r="E23" s="816" t="s">
        <v>589</v>
      </c>
      <c r="F23" s="814"/>
      <c r="G23" s="815"/>
      <c r="H23" s="822" t="s">
        <v>590</v>
      </c>
      <c r="I23" s="822" t="s">
        <v>591</v>
      </c>
      <c r="J23" s="398"/>
      <c r="K23" s="821" t="s">
        <v>600</v>
      </c>
      <c r="L23" s="815"/>
      <c r="M23" s="351"/>
      <c r="N23" s="816" t="s">
        <v>589</v>
      </c>
      <c r="O23" s="814"/>
      <c r="P23" s="815"/>
      <c r="Q23" s="817" t="s">
        <v>590</v>
      </c>
      <c r="R23" s="819" t="s">
        <v>591</v>
      </c>
      <c r="S23" s="368"/>
      <c r="T23" s="820" t="s">
        <v>601</v>
      </c>
      <c r="U23" s="298"/>
      <c r="V23" s="298"/>
      <c r="W23" s="298"/>
      <c r="X23" s="298"/>
      <c r="Y23" s="298"/>
      <c r="Z23" s="298"/>
      <c r="AA23" s="298"/>
      <c r="AB23" s="298"/>
      <c r="AC23" s="298"/>
      <c r="AD23" s="298"/>
      <c r="AE23" s="298"/>
      <c r="AF23" s="298"/>
      <c r="AG23" s="298"/>
      <c r="AH23" s="298"/>
      <c r="AI23" s="298"/>
      <c r="AJ23" s="298"/>
      <c r="AK23" s="298"/>
      <c r="AL23" s="298"/>
      <c r="AM23" s="298"/>
      <c r="AN23" s="298"/>
    </row>
    <row r="24" spans="1:40" ht="24" customHeight="1">
      <c r="A24" s="399"/>
      <c r="B24" s="821" t="s">
        <v>602</v>
      </c>
      <c r="C24" s="815"/>
      <c r="D24" s="369"/>
      <c r="E24" s="400" t="s">
        <v>506</v>
      </c>
      <c r="F24" s="400" t="s">
        <v>563</v>
      </c>
      <c r="G24" s="400" t="s">
        <v>562</v>
      </c>
      <c r="H24" s="810"/>
      <c r="I24" s="810"/>
      <c r="J24" s="398"/>
      <c r="K24" s="821" t="s">
        <v>602</v>
      </c>
      <c r="L24" s="815"/>
      <c r="M24" s="351"/>
      <c r="N24" s="400" t="s">
        <v>506</v>
      </c>
      <c r="O24" s="400" t="s">
        <v>563</v>
      </c>
      <c r="P24" s="400" t="s">
        <v>562</v>
      </c>
      <c r="Q24" s="818"/>
      <c r="R24" s="810"/>
      <c r="S24" s="368"/>
      <c r="T24" s="810"/>
      <c r="U24" s="399"/>
      <c r="V24" s="399"/>
      <c r="W24" s="399"/>
      <c r="X24" s="399"/>
      <c r="Y24" s="399"/>
      <c r="Z24" s="399"/>
      <c r="AA24" s="399"/>
      <c r="AB24" s="399"/>
      <c r="AC24" s="399"/>
      <c r="AD24" s="399"/>
      <c r="AE24" s="399"/>
      <c r="AF24" s="399"/>
      <c r="AG24" s="399"/>
      <c r="AH24" s="399"/>
      <c r="AI24" s="399"/>
      <c r="AJ24" s="399"/>
      <c r="AK24" s="399"/>
      <c r="AL24" s="399"/>
      <c r="AM24" s="399"/>
      <c r="AN24" s="399"/>
    </row>
    <row r="25" spans="1:40" ht="16.5" customHeight="1">
      <c r="A25" s="350"/>
      <c r="B25" s="377" t="s">
        <v>595</v>
      </c>
      <c r="C25" s="373"/>
      <c r="D25" s="374"/>
      <c r="E25" s="373"/>
      <c r="F25" s="375">
        <v>400</v>
      </c>
      <c r="G25" s="373"/>
      <c r="H25" s="373"/>
      <c r="I25" s="375">
        <f>F25*G25*H25</f>
        <v>0</v>
      </c>
      <c r="J25" s="376"/>
      <c r="K25" s="377" t="s">
        <v>595</v>
      </c>
      <c r="L25" s="373"/>
      <c r="M25" s="353"/>
      <c r="N25" s="373"/>
      <c r="O25" s="375">
        <v>400</v>
      </c>
      <c r="P25" s="373"/>
      <c r="Q25" s="401"/>
      <c r="R25" s="379">
        <f>O25*P25*Q25</f>
        <v>0</v>
      </c>
      <c r="S25" s="380"/>
      <c r="T25" s="808">
        <f>I28+R28</f>
        <v>0</v>
      </c>
      <c r="U25" s="350"/>
      <c r="V25" s="350"/>
      <c r="W25" s="350"/>
      <c r="X25" s="350"/>
      <c r="Y25" s="350"/>
      <c r="Z25" s="350"/>
      <c r="AA25" s="350"/>
      <c r="AB25" s="350"/>
      <c r="AC25" s="350"/>
      <c r="AD25" s="350"/>
      <c r="AE25" s="350"/>
      <c r="AF25" s="350"/>
      <c r="AG25" s="350"/>
      <c r="AH25" s="350"/>
      <c r="AI25" s="350"/>
      <c r="AJ25" s="350"/>
      <c r="AK25" s="350"/>
      <c r="AL25" s="350"/>
      <c r="AM25" s="350"/>
      <c r="AN25" s="350"/>
    </row>
    <row r="26" spans="1:40" ht="16.5" customHeight="1">
      <c r="A26" s="350"/>
      <c r="B26" s="377" t="s">
        <v>596</v>
      </c>
      <c r="C26" s="373"/>
      <c r="D26" s="374"/>
      <c r="E26" s="373"/>
      <c r="F26" s="375">
        <v>400</v>
      </c>
      <c r="G26" s="373"/>
      <c r="H26" s="373"/>
      <c r="I26" s="375">
        <f>F26*G26*H26</f>
        <v>0</v>
      </c>
      <c r="J26" s="376"/>
      <c r="K26" s="377" t="s">
        <v>596</v>
      </c>
      <c r="L26" s="373"/>
      <c r="M26" s="353"/>
      <c r="N26" s="373"/>
      <c r="O26" s="375">
        <v>400</v>
      </c>
      <c r="P26" s="373"/>
      <c r="Q26" s="401"/>
      <c r="R26" s="379">
        <f>O26*P26*Q26</f>
        <v>0</v>
      </c>
      <c r="S26" s="380"/>
      <c r="T26" s="809"/>
      <c r="U26" s="350"/>
      <c r="V26" s="350"/>
      <c r="W26" s="350"/>
      <c r="X26" s="350"/>
      <c r="Y26" s="350"/>
      <c r="Z26" s="350"/>
      <c r="AA26" s="350"/>
      <c r="AB26" s="350"/>
      <c r="AC26" s="350"/>
      <c r="AD26" s="350"/>
      <c r="AE26" s="350"/>
      <c r="AF26" s="350"/>
      <c r="AG26" s="350"/>
      <c r="AH26" s="350"/>
      <c r="AI26" s="350"/>
      <c r="AJ26" s="350"/>
      <c r="AK26" s="350"/>
      <c r="AL26" s="350"/>
      <c r="AM26" s="350"/>
      <c r="AN26" s="350"/>
    </row>
    <row r="27" spans="1:40" ht="16.5" customHeight="1">
      <c r="A27" s="350"/>
      <c r="B27" s="377" t="s">
        <v>558</v>
      </c>
      <c r="C27" s="373"/>
      <c r="D27" s="374"/>
      <c r="E27" s="373"/>
      <c r="F27" s="375">
        <v>400</v>
      </c>
      <c r="G27" s="373"/>
      <c r="H27" s="373"/>
      <c r="I27" s="375">
        <f>F27*G27*H27</f>
        <v>0</v>
      </c>
      <c r="J27" s="387"/>
      <c r="K27" s="377" t="s">
        <v>558</v>
      </c>
      <c r="L27" s="373"/>
      <c r="M27" s="353"/>
      <c r="N27" s="373"/>
      <c r="O27" s="375">
        <v>400</v>
      </c>
      <c r="P27" s="373"/>
      <c r="Q27" s="401"/>
      <c r="R27" s="379">
        <f>O27*P27*Q27</f>
        <v>0</v>
      </c>
      <c r="S27" s="380"/>
      <c r="T27" s="809"/>
      <c r="U27" s="350"/>
      <c r="V27" s="350"/>
      <c r="W27" s="350"/>
      <c r="X27" s="350"/>
      <c r="Y27" s="350"/>
      <c r="Z27" s="350"/>
      <c r="AA27" s="350"/>
      <c r="AB27" s="350"/>
      <c r="AC27" s="350"/>
      <c r="AD27" s="350"/>
      <c r="AE27" s="350"/>
      <c r="AF27" s="350"/>
      <c r="AG27" s="350"/>
      <c r="AH27" s="350"/>
      <c r="AI27" s="350"/>
      <c r="AJ27" s="350"/>
      <c r="AK27" s="350"/>
      <c r="AL27" s="350"/>
      <c r="AM27" s="350"/>
      <c r="AN27" s="350"/>
    </row>
    <row r="28" spans="1:40" ht="16.5">
      <c r="A28" s="350"/>
      <c r="B28" s="377" t="s">
        <v>501</v>
      </c>
      <c r="C28" s="377">
        <f>SUM(C25:C27)</f>
        <v>0</v>
      </c>
      <c r="D28" s="350"/>
      <c r="E28" s="382">
        <f>SUM(E25:E27)</f>
        <v>0</v>
      </c>
      <c r="F28" s="383"/>
      <c r="G28" s="383">
        <f>SUM(G25:G27)</f>
        <v>0</v>
      </c>
      <c r="H28" s="384" t="s">
        <v>553</v>
      </c>
      <c r="I28" s="385">
        <f>SUM(I25:I27)</f>
        <v>0</v>
      </c>
      <c r="J28" s="376"/>
      <c r="K28" s="377" t="s">
        <v>501</v>
      </c>
      <c r="L28" s="377">
        <f>SUM(L25:L27)</f>
        <v>0</v>
      </c>
      <c r="M28" s="353"/>
      <c r="N28" s="382">
        <f>SUM(N25:N27)</f>
        <v>0</v>
      </c>
      <c r="O28" s="383"/>
      <c r="P28" s="383">
        <f>SUM(P25:P27)</f>
        <v>0</v>
      </c>
      <c r="Q28" s="402" t="s">
        <v>553</v>
      </c>
      <c r="R28" s="385">
        <f>SUM(R25:R27)</f>
        <v>0</v>
      </c>
      <c r="S28" s="380"/>
      <c r="T28" s="810"/>
      <c r="U28" s="350"/>
      <c r="V28" s="350"/>
      <c r="W28" s="350"/>
      <c r="X28" s="350"/>
      <c r="Y28" s="350"/>
      <c r="Z28" s="350"/>
      <c r="AA28" s="350"/>
      <c r="AB28" s="350"/>
      <c r="AC28" s="350"/>
      <c r="AD28" s="350"/>
      <c r="AE28" s="350"/>
      <c r="AF28" s="350"/>
      <c r="AG28" s="350"/>
      <c r="AH28" s="350"/>
      <c r="AI28" s="350"/>
      <c r="AJ28" s="350"/>
      <c r="AK28" s="350"/>
      <c r="AL28" s="350"/>
      <c r="AM28" s="350"/>
      <c r="AN28" s="350"/>
    </row>
    <row r="29" spans="1:40" ht="16.5" customHeight="1">
      <c r="A29" s="350"/>
      <c r="B29" s="350"/>
      <c r="C29" s="350"/>
      <c r="D29" s="350"/>
      <c r="E29" s="350"/>
      <c r="F29" s="350"/>
      <c r="G29" s="350"/>
      <c r="H29" s="350"/>
      <c r="I29" s="350"/>
      <c r="J29" s="350"/>
      <c r="K29" s="403"/>
      <c r="L29" s="350"/>
      <c r="M29" s="353"/>
      <c r="N29" s="350"/>
      <c r="O29" s="350"/>
      <c r="P29" s="350"/>
      <c r="Q29" s="350"/>
      <c r="R29" s="380"/>
      <c r="S29" s="380"/>
      <c r="T29" s="350"/>
      <c r="U29" s="350"/>
      <c r="V29" s="350"/>
      <c r="W29" s="350"/>
      <c r="X29" s="350"/>
      <c r="Y29" s="350"/>
      <c r="Z29" s="350"/>
      <c r="AA29" s="350"/>
      <c r="AB29" s="350"/>
      <c r="AC29" s="350"/>
      <c r="AD29" s="350"/>
      <c r="AE29" s="350"/>
      <c r="AF29" s="350"/>
      <c r="AG29" s="350"/>
      <c r="AH29" s="350"/>
      <c r="AI29" s="350"/>
      <c r="AJ29" s="350"/>
      <c r="AK29" s="350"/>
      <c r="AL29" s="350"/>
      <c r="AM29" s="350"/>
      <c r="AN29" s="350"/>
    </row>
    <row r="30" spans="1:40" ht="16.5" customHeight="1">
      <c r="A30" s="350"/>
      <c r="B30" s="350"/>
      <c r="C30" s="350"/>
      <c r="D30" s="350"/>
      <c r="E30" s="350"/>
      <c r="F30" s="350"/>
      <c r="G30" s="350"/>
      <c r="H30" s="350"/>
      <c r="I30" s="350"/>
      <c r="J30" s="350"/>
      <c r="K30" s="403"/>
      <c r="L30" s="350"/>
      <c r="M30" s="353"/>
      <c r="N30" s="350"/>
      <c r="O30" s="350"/>
      <c r="P30" s="350"/>
      <c r="Q30" s="350"/>
      <c r="R30" s="380"/>
      <c r="S30" s="380"/>
      <c r="T30" s="350"/>
      <c r="U30" s="350"/>
      <c r="V30" s="350"/>
      <c r="W30" s="350"/>
      <c r="X30" s="350"/>
      <c r="Y30" s="350"/>
      <c r="Z30" s="350"/>
      <c r="AA30" s="350"/>
      <c r="AB30" s="350"/>
      <c r="AC30" s="350"/>
      <c r="AD30" s="350"/>
      <c r="AE30" s="350"/>
      <c r="AF30" s="350"/>
      <c r="AG30" s="350"/>
      <c r="AH30" s="350"/>
      <c r="AI30" s="350"/>
      <c r="AJ30" s="350"/>
      <c r="AK30" s="350"/>
      <c r="AL30" s="350"/>
      <c r="AM30" s="350"/>
      <c r="AN30" s="350"/>
    </row>
    <row r="31" spans="1:40" ht="16.5" customHeight="1">
      <c r="A31" s="350"/>
      <c r="B31" s="354" t="s">
        <v>552</v>
      </c>
      <c r="C31" s="355"/>
      <c r="D31" s="355"/>
      <c r="E31" s="355"/>
      <c r="F31" s="355"/>
      <c r="G31" s="355"/>
      <c r="H31" s="355"/>
      <c r="I31" s="355"/>
      <c r="J31" s="355"/>
      <c r="K31" s="355"/>
      <c r="L31" s="355"/>
      <c r="M31" s="356"/>
      <c r="N31" s="355"/>
      <c r="O31" s="355"/>
      <c r="P31" s="355"/>
      <c r="Q31" s="355"/>
      <c r="R31" s="356"/>
      <c r="S31" s="356"/>
      <c r="T31" s="350"/>
      <c r="U31" s="350"/>
      <c r="V31" s="350"/>
      <c r="W31" s="350"/>
      <c r="X31" s="350"/>
      <c r="Y31" s="350"/>
      <c r="Z31" s="350"/>
      <c r="AA31" s="350"/>
      <c r="AB31" s="350"/>
      <c r="AC31" s="350"/>
      <c r="AD31" s="350"/>
      <c r="AE31" s="350"/>
      <c r="AF31" s="350"/>
      <c r="AG31" s="350"/>
      <c r="AH31" s="350"/>
      <c r="AI31" s="350"/>
      <c r="AJ31" s="350"/>
      <c r="AK31" s="350"/>
      <c r="AL31" s="350"/>
      <c r="AM31" s="350"/>
      <c r="AN31" s="350"/>
    </row>
    <row r="32" spans="1:40" ht="16.5" customHeight="1">
      <c r="A32" s="350"/>
      <c r="B32" s="354"/>
      <c r="C32" s="355"/>
      <c r="D32" s="355"/>
      <c r="E32" s="355"/>
      <c r="F32" s="355"/>
      <c r="G32" s="355"/>
      <c r="H32" s="355"/>
      <c r="I32" s="355"/>
      <c r="J32" s="355"/>
      <c r="K32" s="355"/>
      <c r="L32" s="355"/>
      <c r="M32" s="356"/>
      <c r="N32" s="355"/>
      <c r="O32" s="355"/>
      <c r="P32" s="355"/>
      <c r="Q32" s="355"/>
      <c r="R32" s="356"/>
      <c r="S32" s="356"/>
      <c r="T32" s="350"/>
      <c r="U32" s="350"/>
      <c r="V32" s="350"/>
      <c r="W32" s="350"/>
      <c r="X32" s="350"/>
      <c r="Y32" s="350"/>
      <c r="Z32" s="350"/>
      <c r="AA32" s="350"/>
      <c r="AB32" s="350"/>
      <c r="AC32" s="350"/>
      <c r="AD32" s="350"/>
      <c r="AE32" s="350"/>
      <c r="AF32" s="350"/>
      <c r="AG32" s="350"/>
      <c r="AH32" s="350"/>
      <c r="AI32" s="350"/>
      <c r="AJ32" s="350"/>
      <c r="AK32" s="350"/>
      <c r="AL32" s="350"/>
      <c r="AM32" s="350"/>
      <c r="AN32" s="350"/>
    </row>
    <row r="33" spans="1:40" ht="30.75" customHeight="1">
      <c r="A33" s="350"/>
      <c r="B33" s="811" t="s">
        <v>519</v>
      </c>
      <c r="C33" s="812" t="s">
        <v>574</v>
      </c>
      <c r="D33" s="350"/>
      <c r="E33" s="813" t="s">
        <v>612</v>
      </c>
      <c r="F33" s="814"/>
      <c r="G33" s="814"/>
      <c r="H33" s="814"/>
      <c r="I33" s="815"/>
      <c r="J33" s="350"/>
      <c r="K33" s="812" t="s">
        <v>603</v>
      </c>
      <c r="L33" s="350"/>
      <c r="M33" s="353"/>
      <c r="N33" s="350"/>
      <c r="O33" s="350"/>
      <c r="P33" s="350"/>
      <c r="Q33" s="350"/>
      <c r="R33" s="353"/>
      <c r="S33" s="353"/>
      <c r="T33" s="350"/>
      <c r="U33" s="350"/>
      <c r="V33" s="350"/>
      <c r="W33" s="350"/>
      <c r="X33" s="350"/>
      <c r="Y33" s="350"/>
      <c r="Z33" s="350"/>
      <c r="AA33" s="350"/>
      <c r="AB33" s="350"/>
      <c r="AC33" s="350"/>
      <c r="AD33" s="350"/>
      <c r="AE33" s="350"/>
      <c r="AF33" s="350"/>
      <c r="AG33" s="350"/>
      <c r="AH33" s="350"/>
      <c r="AI33" s="350"/>
      <c r="AJ33" s="350"/>
      <c r="AK33" s="350"/>
      <c r="AL33" s="350"/>
      <c r="AM33" s="350"/>
      <c r="AN33" s="350"/>
    </row>
    <row r="34" spans="1:40" ht="29.25" customHeight="1">
      <c r="A34" s="350"/>
      <c r="B34" s="810"/>
      <c r="C34" s="810"/>
      <c r="D34" s="350"/>
      <c r="E34" s="361" t="s">
        <v>549</v>
      </c>
      <c r="F34" s="361" t="s">
        <v>548</v>
      </c>
      <c r="G34" s="361" t="s">
        <v>547</v>
      </c>
      <c r="H34" s="361" t="s">
        <v>546</v>
      </c>
      <c r="I34" s="361" t="s">
        <v>545</v>
      </c>
      <c r="J34" s="350"/>
      <c r="K34" s="810"/>
      <c r="L34" s="350"/>
      <c r="M34" s="353"/>
      <c r="N34" s="350"/>
      <c r="O34" s="350"/>
      <c r="P34" s="350"/>
      <c r="Q34" s="350"/>
      <c r="R34" s="353"/>
      <c r="S34" s="353"/>
      <c r="T34" s="350"/>
      <c r="U34" s="350"/>
      <c r="V34" s="350"/>
      <c r="W34" s="350"/>
      <c r="X34" s="350"/>
      <c r="Y34" s="350"/>
      <c r="Z34" s="350"/>
      <c r="AA34" s="350"/>
      <c r="AB34" s="350"/>
      <c r="AC34" s="350"/>
      <c r="AD34" s="350"/>
      <c r="AE34" s="350"/>
      <c r="AF34" s="350"/>
      <c r="AG34" s="350"/>
      <c r="AH34" s="350"/>
      <c r="AI34" s="350"/>
      <c r="AJ34" s="350"/>
      <c r="AK34" s="350"/>
      <c r="AL34" s="350"/>
      <c r="AM34" s="350"/>
      <c r="AN34" s="350"/>
    </row>
    <row r="35" spans="1:40" ht="16.5" customHeight="1">
      <c r="A35" s="350"/>
      <c r="B35" s="359" t="s">
        <v>544</v>
      </c>
      <c r="C35" s="377"/>
      <c r="D35" s="350"/>
      <c r="E35" s="404"/>
      <c r="F35" s="404"/>
      <c r="G35" s="404"/>
      <c r="H35" s="404"/>
      <c r="I35" s="404"/>
      <c r="J35" s="350"/>
      <c r="K35" s="405">
        <f>I35*10</f>
        <v>0</v>
      </c>
      <c r="L35" s="350"/>
      <c r="M35" s="353"/>
      <c r="N35" s="350"/>
      <c r="O35" s="350"/>
      <c r="P35" s="350"/>
      <c r="Q35" s="350"/>
      <c r="R35" s="380"/>
      <c r="S35" s="380"/>
      <c r="T35" s="350"/>
      <c r="U35" s="350"/>
      <c r="V35" s="350"/>
      <c r="W35" s="350"/>
      <c r="X35" s="350"/>
      <c r="Y35" s="350"/>
      <c r="Z35" s="350"/>
      <c r="AA35" s="350"/>
      <c r="AB35" s="350"/>
      <c r="AC35" s="350"/>
      <c r="AD35" s="350"/>
      <c r="AE35" s="350"/>
      <c r="AF35" s="350"/>
      <c r="AG35" s="350"/>
      <c r="AH35" s="350"/>
      <c r="AI35" s="350"/>
      <c r="AJ35" s="350"/>
      <c r="AK35" s="350"/>
      <c r="AL35" s="350"/>
      <c r="AM35" s="350"/>
      <c r="AN35" s="350"/>
    </row>
    <row r="36" spans="1:40" ht="16.5" customHeight="1">
      <c r="A36" s="350"/>
      <c r="B36" s="359" t="s">
        <v>543</v>
      </c>
      <c r="C36" s="377"/>
      <c r="D36" s="350"/>
      <c r="E36" s="404"/>
      <c r="F36" s="404"/>
      <c r="G36" s="404"/>
      <c r="H36" s="404"/>
      <c r="I36" s="404"/>
      <c r="J36" s="350"/>
      <c r="K36" s="405">
        <f>I36*10</f>
        <v>0</v>
      </c>
      <c r="L36" s="350"/>
      <c r="M36" s="353"/>
      <c r="N36" s="350"/>
      <c r="O36" s="350"/>
      <c r="P36" s="350"/>
      <c r="Q36" s="350"/>
      <c r="R36" s="380"/>
      <c r="S36" s="380"/>
      <c r="T36" s="350"/>
      <c r="U36" s="350"/>
      <c r="V36" s="350"/>
      <c r="W36" s="350"/>
      <c r="X36" s="350"/>
      <c r="Y36" s="350"/>
      <c r="Z36" s="350"/>
      <c r="AA36" s="350"/>
      <c r="AB36" s="350"/>
      <c r="AC36" s="350"/>
      <c r="AD36" s="350"/>
      <c r="AE36" s="350"/>
      <c r="AF36" s="350"/>
      <c r="AG36" s="350"/>
      <c r="AH36" s="350"/>
      <c r="AI36" s="350"/>
      <c r="AJ36" s="350"/>
      <c r="AK36" s="350"/>
      <c r="AL36" s="350"/>
      <c r="AM36" s="350"/>
      <c r="AN36" s="350"/>
    </row>
    <row r="37" spans="1:40" ht="16.5">
      <c r="A37" s="365"/>
      <c r="B37" s="359" t="s">
        <v>534</v>
      </c>
      <c r="C37" s="377"/>
      <c r="D37" s="365"/>
      <c r="E37" s="377"/>
      <c r="F37" s="377"/>
      <c r="G37" s="377"/>
      <c r="H37" s="377"/>
      <c r="I37" s="377"/>
      <c r="J37" s="365"/>
      <c r="K37" s="405">
        <f>(T25+T15)*1.91%</f>
        <v>0</v>
      </c>
      <c r="L37" s="365"/>
      <c r="M37" s="365"/>
      <c r="N37" s="365"/>
      <c r="O37" s="406"/>
      <c r="P37" s="406"/>
      <c r="Q37" s="365"/>
      <c r="R37" s="365"/>
      <c r="S37" s="364"/>
      <c r="T37" s="365"/>
      <c r="U37" s="365"/>
      <c r="V37" s="365"/>
      <c r="W37" s="365"/>
      <c r="X37" s="365"/>
      <c r="Y37" s="365"/>
      <c r="Z37" s="365"/>
      <c r="AA37" s="365"/>
      <c r="AB37" s="365"/>
      <c r="AC37" s="365"/>
      <c r="AD37" s="365"/>
      <c r="AE37" s="365"/>
      <c r="AF37" s="365"/>
      <c r="AG37" s="365"/>
      <c r="AH37" s="365"/>
      <c r="AI37" s="365"/>
      <c r="AJ37" s="365"/>
      <c r="AK37" s="365"/>
      <c r="AL37" s="365"/>
      <c r="AM37" s="365"/>
      <c r="AN37" s="365"/>
    </row>
    <row r="38" spans="1:40" ht="16.5" customHeight="1">
      <c r="A38" s="358"/>
      <c r="B38" s="358" t="s">
        <v>542</v>
      </c>
      <c r="C38" s="358"/>
      <c r="D38" s="358"/>
      <c r="E38" s="358"/>
      <c r="F38" s="358"/>
      <c r="G38" s="358"/>
      <c r="H38" s="407"/>
      <c r="I38" s="397"/>
      <c r="J38" s="358"/>
      <c r="K38" s="358"/>
      <c r="L38" s="358"/>
      <c r="M38" s="358"/>
      <c r="N38" s="298"/>
      <c r="O38" s="396"/>
      <c r="P38" s="358"/>
      <c r="Q38" s="358"/>
      <c r="R38" s="358"/>
      <c r="S38" s="367"/>
      <c r="T38" s="358"/>
      <c r="U38" s="358"/>
      <c r="V38" s="397"/>
      <c r="W38" s="358"/>
      <c r="X38" s="358"/>
      <c r="Y38" s="358"/>
      <c r="Z38" s="358"/>
      <c r="AA38" s="358"/>
      <c r="AB38" s="358"/>
      <c r="AC38" s="358"/>
      <c r="AD38" s="358"/>
      <c r="AE38" s="358"/>
      <c r="AF38" s="358"/>
      <c r="AG38" s="358"/>
      <c r="AH38" s="358"/>
      <c r="AI38" s="358"/>
      <c r="AJ38" s="358"/>
      <c r="AK38" s="358"/>
      <c r="AL38" s="358"/>
      <c r="AM38" s="358"/>
      <c r="AN38" s="358"/>
    </row>
    <row r="39" spans="1:40" ht="16.5" customHeight="1">
      <c r="A39" s="350"/>
      <c r="B39" s="350"/>
      <c r="C39" s="350"/>
      <c r="D39" s="350"/>
      <c r="E39" s="350"/>
      <c r="F39" s="350"/>
      <c r="G39" s="350"/>
      <c r="H39" s="350"/>
      <c r="I39" s="350"/>
      <c r="J39" s="350"/>
      <c r="K39" s="408"/>
      <c r="L39" s="350"/>
      <c r="M39" s="353"/>
      <c r="N39" s="350"/>
      <c r="O39" s="350"/>
      <c r="P39" s="350"/>
      <c r="Q39" s="350"/>
      <c r="R39" s="380"/>
      <c r="S39" s="380"/>
      <c r="T39" s="350"/>
      <c r="U39" s="350"/>
      <c r="V39" s="350"/>
      <c r="W39" s="350"/>
      <c r="X39" s="350"/>
      <c r="Y39" s="350"/>
      <c r="Z39" s="350"/>
      <c r="AA39" s="350"/>
      <c r="AB39" s="350"/>
      <c r="AC39" s="350"/>
      <c r="AD39" s="350"/>
      <c r="AE39" s="350"/>
      <c r="AF39" s="350"/>
      <c r="AG39" s="350"/>
      <c r="AH39" s="350"/>
      <c r="AI39" s="350"/>
      <c r="AJ39" s="350"/>
      <c r="AK39" s="350"/>
      <c r="AL39" s="350"/>
      <c r="AM39" s="350"/>
      <c r="AN39" s="350"/>
    </row>
    <row r="40" spans="1:40" ht="16.5" customHeight="1">
      <c r="A40" s="350"/>
      <c r="B40" s="350" t="s">
        <v>539</v>
      </c>
      <c r="C40" s="353" t="s">
        <v>533</v>
      </c>
      <c r="D40" s="350"/>
      <c r="E40" s="807" t="s">
        <v>604</v>
      </c>
      <c r="F40" s="807"/>
      <c r="G40" s="350"/>
      <c r="H40" s="350"/>
      <c r="I40" s="376">
        <f>T25+T15</f>
        <v>0</v>
      </c>
      <c r="J40" s="350"/>
      <c r="K40" s="409"/>
      <c r="L40" s="350"/>
      <c r="M40" s="353"/>
      <c r="N40" s="350"/>
      <c r="O40" s="350"/>
      <c r="P40" s="350"/>
      <c r="Q40" s="350"/>
      <c r="R40" s="380"/>
      <c r="S40" s="380"/>
      <c r="T40" s="350"/>
      <c r="U40" s="350"/>
      <c r="V40" s="350"/>
      <c r="W40" s="350"/>
      <c r="X40" s="350"/>
      <c r="Y40" s="350"/>
      <c r="Z40" s="350"/>
      <c r="AA40" s="350"/>
      <c r="AB40" s="350"/>
      <c r="AC40" s="350"/>
      <c r="AD40" s="350"/>
      <c r="AE40" s="350"/>
      <c r="AF40" s="350"/>
      <c r="AG40" s="350"/>
      <c r="AH40" s="350"/>
      <c r="AI40" s="350"/>
      <c r="AJ40" s="350"/>
      <c r="AK40" s="350"/>
      <c r="AL40" s="350"/>
      <c r="AM40" s="350"/>
      <c r="AN40" s="350"/>
    </row>
    <row r="41" spans="1:40" ht="16.5" customHeight="1">
      <c r="A41" s="350"/>
      <c r="B41" s="350" t="s">
        <v>537</v>
      </c>
      <c r="C41" s="353" t="s">
        <v>533</v>
      </c>
      <c r="D41" s="350"/>
      <c r="E41" s="807" t="s">
        <v>604</v>
      </c>
      <c r="F41" s="807"/>
      <c r="G41" s="350"/>
      <c r="H41" s="350"/>
      <c r="I41" s="376">
        <f>K35</f>
        <v>0</v>
      </c>
      <c r="J41" s="350"/>
      <c r="K41" s="409"/>
      <c r="L41" s="350"/>
      <c r="M41" s="353"/>
      <c r="N41" s="350"/>
      <c r="O41" s="350"/>
      <c r="P41" s="350"/>
      <c r="Q41" s="350"/>
      <c r="R41" s="380"/>
      <c r="S41" s="380"/>
      <c r="T41" s="350"/>
      <c r="U41" s="350"/>
      <c r="V41" s="350"/>
      <c r="W41" s="350"/>
      <c r="X41" s="350"/>
      <c r="Y41" s="350"/>
      <c r="Z41" s="350"/>
      <c r="AA41" s="350"/>
      <c r="AB41" s="350"/>
      <c r="AC41" s="350"/>
      <c r="AD41" s="350"/>
      <c r="AE41" s="350"/>
      <c r="AF41" s="350"/>
      <c r="AG41" s="350"/>
      <c r="AH41" s="350"/>
      <c r="AI41" s="350"/>
      <c r="AJ41" s="350"/>
      <c r="AK41" s="350"/>
      <c r="AL41" s="350"/>
      <c r="AM41" s="350"/>
      <c r="AN41" s="350"/>
    </row>
    <row r="42" spans="1:40" ht="16.5" customHeight="1">
      <c r="A42" s="350"/>
      <c r="B42" s="350" t="s">
        <v>536</v>
      </c>
      <c r="C42" s="353" t="s">
        <v>533</v>
      </c>
      <c r="D42" s="350"/>
      <c r="E42" s="807" t="s">
        <v>535</v>
      </c>
      <c r="F42" s="807"/>
      <c r="G42" s="350"/>
      <c r="H42" s="350"/>
      <c r="I42" s="376">
        <f>K36</f>
        <v>0</v>
      </c>
      <c r="J42" s="350"/>
      <c r="K42" s="409"/>
      <c r="L42" s="350"/>
      <c r="M42" s="353"/>
      <c r="N42" s="350"/>
      <c r="O42" s="350"/>
      <c r="P42" s="350"/>
      <c r="Q42" s="350"/>
      <c r="R42" s="380"/>
      <c r="S42" s="380"/>
      <c r="T42" s="350"/>
      <c r="U42" s="350"/>
      <c r="V42" s="350"/>
      <c r="W42" s="350"/>
      <c r="X42" s="350"/>
      <c r="Y42" s="350"/>
      <c r="Z42" s="350"/>
      <c r="AA42" s="350"/>
      <c r="AB42" s="350"/>
      <c r="AC42" s="350"/>
      <c r="AD42" s="350"/>
      <c r="AE42" s="350"/>
      <c r="AF42" s="350"/>
      <c r="AG42" s="350"/>
      <c r="AH42" s="350"/>
      <c r="AI42" s="350"/>
      <c r="AJ42" s="350"/>
      <c r="AK42" s="350"/>
      <c r="AL42" s="350"/>
      <c r="AM42" s="350"/>
      <c r="AN42" s="350"/>
    </row>
    <row r="43" spans="1:40" ht="16.5" customHeight="1">
      <c r="A43" s="350"/>
      <c r="B43" s="350" t="s">
        <v>534</v>
      </c>
      <c r="C43" s="353" t="s">
        <v>533</v>
      </c>
      <c r="D43" s="350"/>
      <c r="E43" s="807" t="s">
        <v>535</v>
      </c>
      <c r="F43" s="807"/>
      <c r="G43" s="350"/>
      <c r="H43" s="350"/>
      <c r="I43" s="376">
        <f>K37</f>
        <v>0</v>
      </c>
      <c r="J43" s="350"/>
      <c r="K43" s="409"/>
      <c r="L43" s="350"/>
      <c r="M43" s="353"/>
      <c r="N43" s="350"/>
      <c r="O43" s="350"/>
      <c r="P43" s="350"/>
      <c r="Q43" s="350"/>
      <c r="R43" s="380"/>
      <c r="S43" s="380"/>
      <c r="T43" s="350"/>
      <c r="U43" s="350"/>
      <c r="V43" s="350"/>
      <c r="W43" s="350"/>
      <c r="X43" s="350"/>
      <c r="Y43" s="350"/>
      <c r="Z43" s="350"/>
      <c r="AA43" s="350"/>
      <c r="AB43" s="350"/>
      <c r="AC43" s="350"/>
      <c r="AD43" s="350"/>
      <c r="AE43" s="350"/>
      <c r="AF43" s="350"/>
      <c r="AG43" s="350"/>
      <c r="AH43" s="350"/>
      <c r="AI43" s="350"/>
      <c r="AJ43" s="350"/>
      <c r="AK43" s="350"/>
      <c r="AL43" s="350"/>
      <c r="AM43" s="350"/>
      <c r="AN43" s="350"/>
    </row>
    <row r="44" spans="1:40" ht="16.5" customHeight="1" thickBot="1">
      <c r="A44" s="350"/>
      <c r="B44" s="350" t="s">
        <v>501</v>
      </c>
      <c r="C44" s="353"/>
      <c r="D44" s="350"/>
      <c r="E44" s="350"/>
      <c r="G44" s="350"/>
      <c r="H44" s="350"/>
      <c r="I44" s="410">
        <f>SUM(I40:I43)</f>
        <v>0</v>
      </c>
      <c r="J44" s="350"/>
      <c r="K44" s="296"/>
      <c r="L44" s="350"/>
      <c r="M44" s="353"/>
      <c r="N44" s="350"/>
      <c r="O44" s="350"/>
      <c r="P44" s="350"/>
      <c r="Q44" s="350"/>
      <c r="R44" s="380"/>
      <c r="S44" s="380"/>
      <c r="T44" s="350"/>
      <c r="U44" s="350"/>
      <c r="V44" s="350"/>
      <c r="W44" s="350"/>
      <c r="X44" s="350"/>
      <c r="Y44" s="350"/>
      <c r="Z44" s="350"/>
      <c r="AA44" s="350"/>
      <c r="AB44" s="350"/>
      <c r="AC44" s="350"/>
      <c r="AD44" s="350"/>
      <c r="AE44" s="350"/>
      <c r="AF44" s="350"/>
      <c r="AG44" s="350"/>
      <c r="AH44" s="350"/>
      <c r="AI44" s="350"/>
      <c r="AJ44" s="350"/>
      <c r="AK44" s="350"/>
      <c r="AL44" s="350"/>
      <c r="AM44" s="350"/>
      <c r="AN44" s="350"/>
    </row>
    <row r="45" spans="1:40" ht="16.5" customHeight="1" thickTop="1">
      <c r="A45" s="350"/>
      <c r="B45" s="350"/>
      <c r="C45" s="353"/>
      <c r="D45" s="350"/>
      <c r="E45" s="350"/>
      <c r="F45" s="376"/>
      <c r="G45" s="350"/>
      <c r="H45" s="350"/>
      <c r="I45" s="350"/>
      <c r="J45" s="350"/>
      <c r="K45" s="403"/>
      <c r="L45" s="350"/>
      <c r="M45" s="353"/>
      <c r="N45" s="350"/>
      <c r="O45" s="350"/>
      <c r="P45" s="350"/>
      <c r="Q45" s="350"/>
      <c r="R45" s="380"/>
      <c r="S45" s="380"/>
      <c r="T45" s="350"/>
      <c r="U45" s="350"/>
      <c r="V45" s="350"/>
      <c r="W45" s="350"/>
      <c r="X45" s="350"/>
      <c r="Y45" s="350"/>
      <c r="Z45" s="350"/>
      <c r="AA45" s="350"/>
      <c r="AB45" s="350"/>
      <c r="AC45" s="350"/>
      <c r="AD45" s="350"/>
      <c r="AE45" s="350"/>
      <c r="AF45" s="350"/>
      <c r="AG45" s="350"/>
      <c r="AH45" s="350"/>
      <c r="AI45" s="350"/>
      <c r="AJ45" s="350"/>
      <c r="AK45" s="350"/>
      <c r="AL45" s="350"/>
      <c r="AM45" s="350"/>
      <c r="AN45" s="350"/>
    </row>
    <row r="46" spans="1:40" ht="16.5" customHeight="1">
      <c r="A46" s="350"/>
      <c r="B46" s="411" t="s">
        <v>499</v>
      </c>
      <c r="C46" s="350"/>
      <c r="D46" s="350"/>
      <c r="E46" s="350"/>
      <c r="F46" s="350"/>
      <c r="G46" s="350"/>
      <c r="H46" s="350"/>
      <c r="I46" s="350"/>
      <c r="J46" s="350"/>
      <c r="K46" s="350"/>
      <c r="L46" s="350"/>
      <c r="M46" s="353"/>
      <c r="N46" s="350"/>
      <c r="O46" s="350"/>
      <c r="P46" s="350"/>
      <c r="Q46" s="350"/>
      <c r="R46" s="353"/>
      <c r="S46" s="353"/>
      <c r="T46" s="350"/>
      <c r="U46" s="350"/>
      <c r="V46" s="350"/>
      <c r="W46" s="350"/>
      <c r="X46" s="350"/>
      <c r="Y46" s="350"/>
      <c r="Z46" s="350"/>
      <c r="AA46" s="350"/>
      <c r="AB46" s="350"/>
      <c r="AC46" s="350"/>
      <c r="AD46" s="350"/>
      <c r="AE46" s="350"/>
      <c r="AF46" s="350"/>
      <c r="AG46" s="350"/>
      <c r="AH46" s="350"/>
      <c r="AI46" s="350"/>
      <c r="AJ46" s="350"/>
      <c r="AK46" s="350"/>
      <c r="AL46" s="350"/>
      <c r="AM46" s="350"/>
      <c r="AN46" s="350"/>
    </row>
    <row r="47" spans="1:40" ht="16.5" customHeight="1">
      <c r="A47" s="350"/>
      <c r="B47" s="350"/>
      <c r="C47" s="350"/>
      <c r="D47" s="350"/>
      <c r="E47" s="350"/>
      <c r="F47" s="350"/>
      <c r="G47" s="350"/>
      <c r="H47" s="350"/>
      <c r="I47" s="350"/>
      <c r="J47" s="350"/>
      <c r="K47" s="350"/>
      <c r="L47" s="350"/>
      <c r="M47" s="353"/>
      <c r="N47" s="350"/>
      <c r="O47" s="350"/>
      <c r="P47" s="350"/>
      <c r="Q47" s="350"/>
      <c r="R47" s="353"/>
      <c r="S47" s="353"/>
      <c r="T47" s="350"/>
      <c r="U47" s="350"/>
      <c r="V47" s="350"/>
      <c r="W47" s="350"/>
      <c r="X47" s="350"/>
      <c r="Y47" s="350"/>
      <c r="Z47" s="350"/>
      <c r="AA47" s="350"/>
      <c r="AB47" s="350"/>
      <c r="AC47" s="350"/>
      <c r="AD47" s="350"/>
      <c r="AE47" s="350"/>
      <c r="AF47" s="350"/>
      <c r="AG47" s="350"/>
      <c r="AH47" s="350"/>
      <c r="AI47" s="350"/>
      <c r="AJ47" s="350"/>
      <c r="AK47" s="350"/>
      <c r="AL47" s="350"/>
      <c r="AM47" s="350"/>
      <c r="AN47" s="350"/>
    </row>
    <row r="48" spans="1:40" ht="16.5" customHeight="1">
      <c r="A48" s="350"/>
      <c r="B48" s="350"/>
      <c r="C48" s="350"/>
      <c r="D48" s="350"/>
      <c r="E48" s="350"/>
      <c r="F48" s="350"/>
      <c r="G48" s="350"/>
      <c r="H48" s="350"/>
      <c r="I48" s="350"/>
      <c r="J48" s="350"/>
      <c r="K48" s="350"/>
      <c r="L48" s="350"/>
      <c r="M48" s="353"/>
      <c r="N48" s="350"/>
      <c r="O48" s="350"/>
      <c r="P48" s="350"/>
      <c r="Q48" s="350"/>
      <c r="R48" s="353"/>
      <c r="S48" s="353"/>
      <c r="T48" s="350"/>
      <c r="U48" s="350"/>
      <c r="V48" s="350"/>
      <c r="W48" s="350"/>
      <c r="X48" s="350"/>
      <c r="Y48" s="350"/>
      <c r="Z48" s="350"/>
      <c r="AA48" s="350"/>
      <c r="AB48" s="350"/>
      <c r="AC48" s="350"/>
      <c r="AD48" s="350"/>
      <c r="AE48" s="350"/>
      <c r="AF48" s="350"/>
      <c r="AG48" s="350"/>
      <c r="AH48" s="350"/>
      <c r="AI48" s="350"/>
      <c r="AJ48" s="350"/>
      <c r="AK48" s="350"/>
      <c r="AL48" s="350"/>
      <c r="AM48" s="350"/>
      <c r="AN48" s="350"/>
    </row>
    <row r="49" spans="1:40" ht="16.5" customHeight="1">
      <c r="A49" s="350"/>
      <c r="B49" s="350"/>
      <c r="C49" s="350"/>
      <c r="D49" s="350"/>
      <c r="E49" s="350"/>
      <c r="F49" s="350"/>
      <c r="G49" s="350"/>
      <c r="H49" s="350"/>
      <c r="I49" s="350"/>
      <c r="J49" s="350"/>
      <c r="K49" s="350"/>
      <c r="L49" s="350"/>
      <c r="M49" s="353"/>
      <c r="N49" s="350"/>
      <c r="O49" s="350"/>
      <c r="P49" s="350"/>
      <c r="Q49" s="350"/>
      <c r="R49" s="353"/>
      <c r="S49" s="353"/>
      <c r="T49" s="350"/>
      <c r="U49" s="350"/>
      <c r="V49" s="350"/>
      <c r="W49" s="350"/>
      <c r="X49" s="350"/>
      <c r="Y49" s="350"/>
      <c r="Z49" s="350"/>
      <c r="AA49" s="350"/>
      <c r="AB49" s="350"/>
      <c r="AC49" s="350"/>
      <c r="AD49" s="350"/>
      <c r="AE49" s="350"/>
      <c r="AF49" s="350"/>
      <c r="AG49" s="350"/>
      <c r="AH49" s="350"/>
      <c r="AI49" s="350"/>
      <c r="AJ49" s="350"/>
      <c r="AK49" s="350"/>
      <c r="AL49" s="350"/>
      <c r="AM49" s="350"/>
      <c r="AN49" s="350"/>
    </row>
    <row r="50" spans="1:40" ht="16.5" customHeight="1">
      <c r="A50" s="350"/>
      <c r="B50" s="350"/>
      <c r="C50" s="350"/>
      <c r="D50" s="350"/>
      <c r="E50" s="350"/>
      <c r="F50" s="350"/>
      <c r="G50" s="350"/>
      <c r="H50" s="350"/>
      <c r="I50" s="350"/>
      <c r="J50" s="350"/>
      <c r="K50" s="350"/>
      <c r="L50" s="350"/>
      <c r="M50" s="353"/>
      <c r="N50" s="350"/>
      <c r="O50" s="350"/>
      <c r="P50" s="350"/>
      <c r="Q50" s="350"/>
      <c r="R50" s="353"/>
      <c r="S50" s="353"/>
      <c r="T50" s="350"/>
      <c r="U50" s="350"/>
      <c r="V50" s="350"/>
      <c r="W50" s="350"/>
      <c r="X50" s="350"/>
      <c r="Y50" s="350"/>
      <c r="Z50" s="350"/>
      <c r="AA50" s="350"/>
      <c r="AB50" s="350"/>
      <c r="AC50" s="350"/>
      <c r="AD50" s="350"/>
      <c r="AE50" s="350"/>
      <c r="AF50" s="350"/>
      <c r="AG50" s="350"/>
      <c r="AH50" s="350"/>
      <c r="AI50" s="350"/>
      <c r="AJ50" s="350"/>
      <c r="AK50" s="350"/>
      <c r="AL50" s="350"/>
      <c r="AM50" s="350"/>
      <c r="AN50" s="350"/>
    </row>
    <row r="51" spans="1:40" ht="16.5" customHeight="1">
      <c r="A51" s="350"/>
      <c r="B51" s="350"/>
      <c r="C51" s="350"/>
      <c r="D51" s="350"/>
      <c r="E51" s="350"/>
      <c r="F51" s="350"/>
      <c r="G51" s="350"/>
      <c r="H51" s="350"/>
      <c r="I51" s="350"/>
      <c r="J51" s="350"/>
      <c r="K51" s="350"/>
      <c r="L51" s="350"/>
      <c r="M51" s="353"/>
      <c r="N51" s="350"/>
      <c r="O51" s="350"/>
      <c r="P51" s="350"/>
      <c r="Q51" s="350"/>
      <c r="R51" s="353"/>
      <c r="S51" s="353"/>
      <c r="T51" s="350"/>
      <c r="U51" s="350"/>
      <c r="V51" s="350"/>
      <c r="W51" s="350"/>
      <c r="X51" s="350"/>
      <c r="Y51" s="350"/>
      <c r="Z51" s="350"/>
      <c r="AA51" s="350"/>
      <c r="AB51" s="350"/>
      <c r="AC51" s="350"/>
      <c r="AD51" s="350"/>
      <c r="AE51" s="350"/>
      <c r="AF51" s="350"/>
      <c r="AG51" s="350"/>
      <c r="AH51" s="350"/>
      <c r="AI51" s="350"/>
      <c r="AJ51" s="350"/>
      <c r="AK51" s="350"/>
      <c r="AL51" s="350"/>
      <c r="AM51" s="350"/>
      <c r="AN51" s="350"/>
    </row>
    <row r="52" spans="1:40" ht="16.5" customHeight="1">
      <c r="A52" s="350"/>
      <c r="B52" s="350"/>
      <c r="C52" s="350"/>
      <c r="D52" s="350"/>
      <c r="E52" s="350"/>
      <c r="F52" s="350"/>
      <c r="G52" s="350"/>
      <c r="H52" s="350"/>
      <c r="I52" s="350"/>
      <c r="J52" s="350"/>
      <c r="K52" s="350"/>
      <c r="L52" s="350"/>
      <c r="M52" s="353"/>
      <c r="N52" s="350"/>
      <c r="O52" s="350"/>
      <c r="P52" s="350"/>
      <c r="Q52" s="350"/>
      <c r="R52" s="353"/>
      <c r="S52" s="353"/>
      <c r="T52" s="350"/>
      <c r="U52" s="350"/>
      <c r="V52" s="350"/>
      <c r="W52" s="350"/>
      <c r="X52" s="350"/>
      <c r="Y52" s="350"/>
      <c r="Z52" s="350"/>
      <c r="AA52" s="350"/>
      <c r="AB52" s="350"/>
      <c r="AC52" s="350"/>
      <c r="AD52" s="350"/>
      <c r="AE52" s="350"/>
      <c r="AF52" s="350"/>
      <c r="AG52" s="350"/>
      <c r="AH52" s="350"/>
      <c r="AI52" s="350"/>
      <c r="AJ52" s="350"/>
      <c r="AK52" s="350"/>
      <c r="AL52" s="350"/>
      <c r="AM52" s="350"/>
      <c r="AN52" s="350"/>
    </row>
    <row r="53" spans="1:40" ht="16.5" customHeight="1">
      <c r="A53" s="350"/>
      <c r="B53" s="350"/>
      <c r="C53" s="350"/>
      <c r="D53" s="350"/>
      <c r="E53" s="350"/>
      <c r="F53" s="350"/>
      <c r="G53" s="350"/>
      <c r="H53" s="350"/>
      <c r="I53" s="350"/>
      <c r="J53" s="350"/>
      <c r="K53" s="350"/>
      <c r="L53" s="350"/>
      <c r="M53" s="353"/>
      <c r="N53" s="350"/>
      <c r="O53" s="350"/>
      <c r="P53" s="350"/>
      <c r="Q53" s="350"/>
      <c r="R53" s="353"/>
      <c r="S53" s="353"/>
      <c r="T53" s="350"/>
      <c r="U53" s="350"/>
      <c r="V53" s="350"/>
      <c r="W53" s="350"/>
      <c r="X53" s="350"/>
      <c r="Y53" s="350"/>
      <c r="Z53" s="350"/>
      <c r="AA53" s="350"/>
      <c r="AB53" s="350"/>
      <c r="AC53" s="350"/>
      <c r="AD53" s="350"/>
      <c r="AE53" s="350"/>
      <c r="AF53" s="350"/>
      <c r="AG53" s="350"/>
      <c r="AH53" s="350"/>
      <c r="AI53" s="350"/>
      <c r="AJ53" s="350"/>
      <c r="AK53" s="350"/>
      <c r="AL53" s="350"/>
      <c r="AM53" s="350"/>
      <c r="AN53" s="350"/>
    </row>
    <row r="54" spans="1:40" ht="16.5" customHeight="1">
      <c r="A54" s="350"/>
      <c r="B54" s="350"/>
      <c r="C54" s="350"/>
      <c r="D54" s="350"/>
      <c r="E54" s="350"/>
      <c r="F54" s="350"/>
      <c r="G54" s="350"/>
      <c r="H54" s="350"/>
      <c r="I54" s="350"/>
      <c r="J54" s="350"/>
      <c r="K54" s="350"/>
      <c r="L54" s="350"/>
      <c r="M54" s="353"/>
      <c r="N54" s="350"/>
      <c r="O54" s="350"/>
      <c r="P54" s="350"/>
      <c r="Q54" s="350"/>
      <c r="R54" s="353"/>
      <c r="S54" s="353"/>
      <c r="T54" s="350"/>
      <c r="U54" s="350"/>
      <c r="V54" s="350"/>
      <c r="W54" s="350"/>
      <c r="X54" s="350"/>
      <c r="Y54" s="350"/>
      <c r="Z54" s="350"/>
      <c r="AA54" s="350"/>
      <c r="AB54" s="350"/>
      <c r="AC54" s="350"/>
      <c r="AD54" s="350"/>
      <c r="AE54" s="350"/>
      <c r="AF54" s="350"/>
      <c r="AG54" s="350"/>
      <c r="AH54" s="350"/>
      <c r="AI54" s="350"/>
      <c r="AJ54" s="350"/>
      <c r="AK54" s="350"/>
      <c r="AL54" s="350"/>
      <c r="AM54" s="350"/>
      <c r="AN54" s="350"/>
    </row>
    <row r="55" spans="1:40" ht="16.5" customHeight="1">
      <c r="A55" s="350"/>
      <c r="B55" s="350"/>
      <c r="C55" s="350"/>
      <c r="D55" s="350"/>
      <c r="E55" s="350"/>
      <c r="F55" s="350"/>
      <c r="G55" s="350"/>
      <c r="H55" s="350"/>
      <c r="I55" s="350"/>
      <c r="J55" s="350"/>
      <c r="K55" s="350"/>
      <c r="L55" s="350"/>
      <c r="M55" s="353"/>
      <c r="N55" s="350"/>
      <c r="O55" s="350"/>
      <c r="P55" s="350"/>
      <c r="Q55" s="350"/>
      <c r="R55" s="353"/>
      <c r="S55" s="353"/>
      <c r="T55" s="350"/>
      <c r="U55" s="350"/>
      <c r="V55" s="350"/>
      <c r="W55" s="350"/>
      <c r="X55" s="350"/>
      <c r="Y55" s="350"/>
      <c r="Z55" s="350"/>
      <c r="AA55" s="350"/>
      <c r="AB55" s="350"/>
      <c r="AC55" s="350"/>
      <c r="AD55" s="350"/>
      <c r="AE55" s="350"/>
      <c r="AF55" s="350"/>
      <c r="AG55" s="350"/>
      <c r="AH55" s="350"/>
      <c r="AI55" s="350"/>
      <c r="AJ55" s="350"/>
      <c r="AK55" s="350"/>
      <c r="AL55" s="350"/>
      <c r="AM55" s="350"/>
      <c r="AN55" s="350"/>
    </row>
    <row r="56" spans="1:40" ht="16.5" customHeight="1">
      <c r="A56" s="350"/>
      <c r="B56" s="350"/>
      <c r="C56" s="350"/>
      <c r="D56" s="350"/>
      <c r="E56" s="350"/>
      <c r="F56" s="350"/>
      <c r="G56" s="350"/>
      <c r="H56" s="350"/>
      <c r="I56" s="350"/>
      <c r="J56" s="350"/>
      <c r="K56" s="350"/>
      <c r="L56" s="350"/>
      <c r="M56" s="353"/>
      <c r="N56" s="350"/>
      <c r="O56" s="350"/>
      <c r="P56" s="350"/>
      <c r="Q56" s="350"/>
      <c r="R56" s="353"/>
      <c r="S56" s="353"/>
      <c r="T56" s="350"/>
      <c r="U56" s="350"/>
      <c r="V56" s="350"/>
      <c r="W56" s="350"/>
      <c r="X56" s="350"/>
      <c r="Y56" s="350"/>
      <c r="Z56" s="350"/>
      <c r="AA56" s="350"/>
      <c r="AB56" s="350"/>
      <c r="AC56" s="350"/>
      <c r="AD56" s="350"/>
      <c r="AE56" s="350"/>
      <c r="AF56" s="350"/>
      <c r="AG56" s="350"/>
      <c r="AH56" s="350"/>
      <c r="AI56" s="350"/>
      <c r="AJ56" s="350"/>
      <c r="AK56" s="350"/>
      <c r="AL56" s="350"/>
      <c r="AM56" s="350"/>
      <c r="AN56" s="350"/>
    </row>
    <row r="57" spans="1:40" ht="16.5" customHeight="1">
      <c r="A57" s="350"/>
      <c r="B57" s="350"/>
      <c r="C57" s="350"/>
      <c r="D57" s="350"/>
      <c r="E57" s="350"/>
      <c r="F57" s="350"/>
      <c r="G57" s="350"/>
      <c r="H57" s="350"/>
      <c r="I57" s="350"/>
      <c r="J57" s="350"/>
      <c r="K57" s="350"/>
      <c r="L57" s="350"/>
      <c r="M57" s="353"/>
      <c r="N57" s="350"/>
      <c r="O57" s="350"/>
      <c r="P57" s="350"/>
      <c r="Q57" s="350"/>
      <c r="R57" s="353"/>
      <c r="S57" s="353"/>
      <c r="T57" s="350"/>
      <c r="U57" s="350"/>
      <c r="V57" s="350"/>
      <c r="W57" s="350"/>
      <c r="X57" s="350"/>
      <c r="Y57" s="350"/>
      <c r="Z57" s="350"/>
      <c r="AA57" s="350"/>
      <c r="AB57" s="350"/>
      <c r="AC57" s="350"/>
      <c r="AD57" s="350"/>
      <c r="AE57" s="350"/>
      <c r="AF57" s="350"/>
      <c r="AG57" s="350"/>
      <c r="AH57" s="350"/>
      <c r="AI57" s="350"/>
      <c r="AJ57" s="350"/>
      <c r="AK57" s="350"/>
      <c r="AL57" s="350"/>
      <c r="AM57" s="350"/>
      <c r="AN57" s="350"/>
    </row>
    <row r="58" spans="1:40" ht="16.5" customHeight="1">
      <c r="A58" s="350"/>
      <c r="B58" s="350"/>
      <c r="C58" s="350"/>
      <c r="D58" s="350"/>
      <c r="E58" s="350"/>
      <c r="F58" s="350"/>
      <c r="G58" s="350"/>
      <c r="H58" s="350"/>
      <c r="I58" s="350"/>
      <c r="J58" s="350"/>
      <c r="K58" s="350"/>
      <c r="L58" s="350"/>
      <c r="M58" s="353"/>
      <c r="N58" s="350"/>
      <c r="O58" s="350"/>
      <c r="P58" s="350"/>
      <c r="Q58" s="350"/>
      <c r="R58" s="353"/>
      <c r="S58" s="353"/>
      <c r="T58" s="350"/>
      <c r="U58" s="350"/>
      <c r="V58" s="350"/>
      <c r="W58" s="350"/>
      <c r="X58" s="350"/>
      <c r="Y58" s="350"/>
      <c r="Z58" s="350"/>
      <c r="AA58" s="350"/>
      <c r="AB58" s="350"/>
      <c r="AC58" s="350"/>
      <c r="AD58" s="350"/>
      <c r="AE58" s="350"/>
      <c r="AF58" s="350"/>
      <c r="AG58" s="350"/>
      <c r="AH58" s="350"/>
      <c r="AI58" s="350"/>
      <c r="AJ58" s="350"/>
      <c r="AK58" s="350"/>
      <c r="AL58" s="350"/>
      <c r="AM58" s="350"/>
      <c r="AN58" s="350"/>
    </row>
    <row r="59" spans="1:40" ht="16.5" customHeight="1">
      <c r="A59" s="350"/>
      <c r="B59" s="350"/>
      <c r="C59" s="350"/>
      <c r="D59" s="350"/>
      <c r="E59" s="350"/>
      <c r="F59" s="350"/>
      <c r="G59" s="350"/>
      <c r="H59" s="350"/>
      <c r="I59" s="350"/>
      <c r="J59" s="350"/>
      <c r="K59" s="350"/>
      <c r="L59" s="350"/>
      <c r="M59" s="353"/>
      <c r="N59" s="350"/>
      <c r="O59" s="350"/>
      <c r="P59" s="350"/>
      <c r="Q59" s="350"/>
      <c r="R59" s="353"/>
      <c r="S59" s="353"/>
      <c r="T59" s="350"/>
      <c r="U59" s="350"/>
      <c r="V59" s="350"/>
      <c r="W59" s="350"/>
      <c r="X59" s="350"/>
      <c r="Y59" s="350"/>
      <c r="Z59" s="350"/>
      <c r="AA59" s="350"/>
      <c r="AB59" s="350"/>
      <c r="AC59" s="350"/>
      <c r="AD59" s="350"/>
      <c r="AE59" s="350"/>
      <c r="AF59" s="350"/>
      <c r="AG59" s="350"/>
      <c r="AH59" s="350"/>
      <c r="AI59" s="350"/>
      <c r="AJ59" s="350"/>
      <c r="AK59" s="350"/>
      <c r="AL59" s="350"/>
      <c r="AM59" s="350"/>
      <c r="AN59" s="350"/>
    </row>
    <row r="60" spans="1:40" ht="16.5" customHeight="1">
      <c r="A60" s="350"/>
      <c r="B60" s="350"/>
      <c r="C60" s="350"/>
      <c r="D60" s="350"/>
      <c r="E60" s="350"/>
      <c r="F60" s="350"/>
      <c r="G60" s="350"/>
      <c r="H60" s="350"/>
      <c r="I60" s="350"/>
      <c r="J60" s="350"/>
      <c r="K60" s="350"/>
      <c r="L60" s="350"/>
      <c r="M60" s="353"/>
      <c r="N60" s="350"/>
      <c r="O60" s="350"/>
      <c r="P60" s="350"/>
      <c r="Q60" s="350"/>
      <c r="R60" s="353"/>
      <c r="S60" s="353"/>
      <c r="T60" s="350"/>
      <c r="U60" s="350"/>
      <c r="V60" s="350"/>
      <c r="W60" s="350"/>
      <c r="X60" s="350"/>
      <c r="Y60" s="350"/>
      <c r="Z60" s="350"/>
      <c r="AA60" s="350"/>
      <c r="AB60" s="350"/>
      <c r="AC60" s="350"/>
      <c r="AD60" s="350"/>
      <c r="AE60" s="350"/>
      <c r="AF60" s="350"/>
      <c r="AG60" s="350"/>
      <c r="AH60" s="350"/>
      <c r="AI60" s="350"/>
      <c r="AJ60" s="350"/>
      <c r="AK60" s="350"/>
      <c r="AL60" s="350"/>
      <c r="AM60" s="350"/>
      <c r="AN60" s="350"/>
    </row>
    <row r="61" spans="1:40" ht="16.5" customHeight="1">
      <c r="A61" s="350"/>
      <c r="B61" s="350"/>
      <c r="C61" s="350"/>
      <c r="D61" s="350"/>
      <c r="E61" s="350"/>
      <c r="F61" s="350"/>
      <c r="G61" s="350"/>
      <c r="H61" s="350"/>
      <c r="I61" s="350"/>
      <c r="J61" s="350"/>
      <c r="K61" s="350"/>
      <c r="L61" s="350"/>
      <c r="M61" s="353"/>
      <c r="N61" s="350"/>
      <c r="O61" s="350"/>
      <c r="P61" s="350"/>
      <c r="Q61" s="350"/>
      <c r="R61" s="353"/>
      <c r="S61" s="353"/>
      <c r="T61" s="350"/>
      <c r="U61" s="350"/>
      <c r="V61" s="350"/>
      <c r="W61" s="350"/>
      <c r="X61" s="350"/>
      <c r="Y61" s="350"/>
      <c r="Z61" s="350"/>
      <c r="AA61" s="350"/>
      <c r="AB61" s="350"/>
      <c r="AC61" s="350"/>
      <c r="AD61" s="350"/>
      <c r="AE61" s="350"/>
      <c r="AF61" s="350"/>
      <c r="AG61" s="350"/>
      <c r="AH61" s="350"/>
      <c r="AI61" s="350"/>
      <c r="AJ61" s="350"/>
      <c r="AK61" s="350"/>
      <c r="AL61" s="350"/>
      <c r="AM61" s="350"/>
      <c r="AN61" s="350"/>
    </row>
    <row r="62" spans="1:40" ht="16.5" customHeight="1">
      <c r="A62" s="350"/>
      <c r="B62" s="350"/>
      <c r="C62" s="350"/>
      <c r="D62" s="350"/>
      <c r="E62" s="350"/>
      <c r="F62" s="350"/>
      <c r="G62" s="350"/>
      <c r="H62" s="350"/>
      <c r="I62" s="350"/>
      <c r="J62" s="350"/>
      <c r="K62" s="350"/>
      <c r="L62" s="350"/>
      <c r="M62" s="353"/>
      <c r="N62" s="350"/>
      <c r="O62" s="350"/>
      <c r="P62" s="350"/>
      <c r="Q62" s="350"/>
      <c r="R62" s="353"/>
      <c r="S62" s="353"/>
      <c r="T62" s="350"/>
      <c r="U62" s="350"/>
      <c r="V62" s="350"/>
      <c r="W62" s="350"/>
      <c r="X62" s="350"/>
      <c r="Y62" s="350"/>
      <c r="Z62" s="350"/>
      <c r="AA62" s="350"/>
      <c r="AB62" s="350"/>
      <c r="AC62" s="350"/>
      <c r="AD62" s="350"/>
      <c r="AE62" s="350"/>
      <c r="AF62" s="350"/>
      <c r="AG62" s="350"/>
      <c r="AH62" s="350"/>
      <c r="AI62" s="350"/>
      <c r="AJ62" s="350"/>
      <c r="AK62" s="350"/>
      <c r="AL62" s="350"/>
      <c r="AM62" s="350"/>
      <c r="AN62" s="350"/>
    </row>
    <row r="63" spans="1:40" ht="16.5" customHeight="1">
      <c r="A63" s="350"/>
      <c r="B63" s="350"/>
      <c r="C63" s="350"/>
      <c r="D63" s="350"/>
      <c r="E63" s="350"/>
      <c r="F63" s="350"/>
      <c r="G63" s="350"/>
      <c r="H63" s="350"/>
      <c r="I63" s="350"/>
      <c r="J63" s="350"/>
      <c r="K63" s="350"/>
      <c r="L63" s="350"/>
      <c r="M63" s="353"/>
      <c r="N63" s="350"/>
      <c r="O63" s="350"/>
      <c r="P63" s="350"/>
      <c r="Q63" s="350"/>
      <c r="R63" s="353"/>
      <c r="S63" s="353"/>
      <c r="T63" s="350"/>
      <c r="U63" s="350"/>
      <c r="V63" s="350"/>
      <c r="W63" s="350"/>
      <c r="X63" s="350"/>
      <c r="Y63" s="350"/>
      <c r="Z63" s="350"/>
      <c r="AA63" s="350"/>
      <c r="AB63" s="350"/>
      <c r="AC63" s="350"/>
      <c r="AD63" s="350"/>
      <c r="AE63" s="350"/>
      <c r="AF63" s="350"/>
      <c r="AG63" s="350"/>
      <c r="AH63" s="350"/>
      <c r="AI63" s="350"/>
      <c r="AJ63" s="350"/>
      <c r="AK63" s="350"/>
      <c r="AL63" s="350"/>
      <c r="AM63" s="350"/>
      <c r="AN63" s="350"/>
    </row>
    <row r="64" spans="1:40" ht="16.5" customHeight="1">
      <c r="A64" s="350"/>
      <c r="B64" s="350"/>
      <c r="C64" s="350"/>
      <c r="D64" s="350"/>
      <c r="E64" s="350"/>
      <c r="F64" s="350"/>
      <c r="G64" s="350"/>
      <c r="H64" s="350"/>
      <c r="I64" s="350"/>
      <c r="J64" s="350"/>
      <c r="K64" s="350"/>
      <c r="L64" s="350"/>
      <c r="M64" s="353"/>
      <c r="N64" s="350"/>
      <c r="O64" s="350"/>
      <c r="P64" s="350"/>
      <c r="Q64" s="350"/>
      <c r="R64" s="353"/>
      <c r="S64" s="353"/>
      <c r="T64" s="350"/>
      <c r="U64" s="350"/>
      <c r="V64" s="350"/>
      <c r="W64" s="350"/>
      <c r="X64" s="350"/>
      <c r="Y64" s="350"/>
      <c r="Z64" s="350"/>
      <c r="AA64" s="350"/>
      <c r="AB64" s="350"/>
      <c r="AC64" s="350"/>
      <c r="AD64" s="350"/>
      <c r="AE64" s="350"/>
      <c r="AF64" s="350"/>
      <c r="AG64" s="350"/>
      <c r="AH64" s="350"/>
      <c r="AI64" s="350"/>
      <c r="AJ64" s="350"/>
      <c r="AK64" s="350"/>
      <c r="AL64" s="350"/>
      <c r="AM64" s="350"/>
      <c r="AN64" s="350"/>
    </row>
    <row r="65" spans="1:40" ht="16.5" customHeight="1">
      <c r="A65" s="350"/>
      <c r="B65" s="350"/>
      <c r="C65" s="350"/>
      <c r="D65" s="350"/>
      <c r="E65" s="350"/>
      <c r="F65" s="350"/>
      <c r="G65" s="350"/>
      <c r="H65" s="350"/>
      <c r="I65" s="350"/>
      <c r="J65" s="350"/>
      <c r="K65" s="350"/>
      <c r="L65" s="350"/>
      <c r="M65" s="353"/>
      <c r="N65" s="350"/>
      <c r="O65" s="350"/>
      <c r="P65" s="350"/>
      <c r="Q65" s="350"/>
      <c r="R65" s="353"/>
      <c r="S65" s="353"/>
      <c r="T65" s="350"/>
      <c r="U65" s="350"/>
      <c r="V65" s="350"/>
      <c r="W65" s="350"/>
      <c r="X65" s="350"/>
      <c r="Y65" s="350"/>
      <c r="Z65" s="350"/>
      <c r="AA65" s="350"/>
      <c r="AB65" s="350"/>
      <c r="AC65" s="350"/>
      <c r="AD65" s="350"/>
      <c r="AE65" s="350"/>
      <c r="AF65" s="350"/>
      <c r="AG65" s="350"/>
      <c r="AH65" s="350"/>
      <c r="AI65" s="350"/>
      <c r="AJ65" s="350"/>
      <c r="AK65" s="350"/>
      <c r="AL65" s="350"/>
      <c r="AM65" s="350"/>
      <c r="AN65" s="350"/>
    </row>
    <row r="66" spans="1:40" ht="16.5" customHeight="1">
      <c r="A66" s="350"/>
      <c r="B66" s="350"/>
      <c r="C66" s="350"/>
      <c r="D66" s="350"/>
      <c r="E66" s="350"/>
      <c r="F66" s="350"/>
      <c r="G66" s="350"/>
      <c r="H66" s="350"/>
      <c r="I66" s="350"/>
      <c r="J66" s="350"/>
      <c r="K66" s="350"/>
      <c r="L66" s="350"/>
      <c r="M66" s="353"/>
      <c r="N66" s="350"/>
      <c r="O66" s="350"/>
      <c r="P66" s="350"/>
      <c r="Q66" s="350"/>
      <c r="R66" s="353"/>
      <c r="S66" s="353"/>
      <c r="T66" s="350"/>
      <c r="U66" s="350"/>
      <c r="V66" s="350"/>
      <c r="W66" s="350"/>
      <c r="X66" s="350"/>
      <c r="Y66" s="350"/>
      <c r="Z66" s="350"/>
      <c r="AA66" s="350"/>
      <c r="AB66" s="350"/>
      <c r="AC66" s="350"/>
      <c r="AD66" s="350"/>
      <c r="AE66" s="350"/>
      <c r="AF66" s="350"/>
      <c r="AG66" s="350"/>
      <c r="AH66" s="350"/>
      <c r="AI66" s="350"/>
      <c r="AJ66" s="350"/>
      <c r="AK66" s="350"/>
      <c r="AL66" s="350"/>
      <c r="AM66" s="350"/>
      <c r="AN66" s="350"/>
    </row>
    <row r="67" spans="1:40" ht="16.5" customHeight="1">
      <c r="A67" s="350"/>
      <c r="B67" s="350"/>
      <c r="C67" s="350"/>
      <c r="D67" s="350"/>
      <c r="E67" s="350"/>
      <c r="F67" s="350"/>
      <c r="G67" s="350"/>
      <c r="H67" s="350"/>
      <c r="I67" s="350"/>
      <c r="J67" s="350"/>
      <c r="K67" s="350"/>
      <c r="L67" s="350"/>
      <c r="M67" s="353"/>
      <c r="N67" s="350"/>
      <c r="O67" s="350"/>
      <c r="P67" s="350"/>
      <c r="Q67" s="350"/>
      <c r="R67" s="353"/>
      <c r="S67" s="353"/>
      <c r="T67" s="350"/>
      <c r="U67" s="350"/>
      <c r="V67" s="350"/>
      <c r="W67" s="350"/>
      <c r="X67" s="350"/>
      <c r="Y67" s="350"/>
      <c r="Z67" s="350"/>
      <c r="AA67" s="350"/>
      <c r="AB67" s="350"/>
      <c r="AC67" s="350"/>
      <c r="AD67" s="350"/>
      <c r="AE67" s="350"/>
      <c r="AF67" s="350"/>
      <c r="AG67" s="350"/>
      <c r="AH67" s="350"/>
      <c r="AI67" s="350"/>
      <c r="AJ67" s="350"/>
      <c r="AK67" s="350"/>
      <c r="AL67" s="350"/>
      <c r="AM67" s="350"/>
      <c r="AN67" s="350"/>
    </row>
    <row r="68" spans="1:40" ht="16.5" customHeight="1">
      <c r="A68" s="350"/>
      <c r="B68" s="350"/>
      <c r="C68" s="350"/>
      <c r="D68" s="350"/>
      <c r="E68" s="350"/>
      <c r="F68" s="350"/>
      <c r="G68" s="350"/>
      <c r="H68" s="350"/>
      <c r="I68" s="350"/>
      <c r="J68" s="350"/>
      <c r="K68" s="350"/>
      <c r="L68" s="350"/>
      <c r="M68" s="353"/>
      <c r="N68" s="350"/>
      <c r="O68" s="350"/>
      <c r="P68" s="350"/>
      <c r="Q68" s="350"/>
      <c r="R68" s="353"/>
      <c r="S68" s="353"/>
      <c r="T68" s="350"/>
      <c r="U68" s="350"/>
      <c r="V68" s="350"/>
      <c r="W68" s="350"/>
      <c r="X68" s="350"/>
      <c r="Y68" s="350"/>
      <c r="Z68" s="350"/>
      <c r="AA68" s="350"/>
      <c r="AB68" s="350"/>
      <c r="AC68" s="350"/>
      <c r="AD68" s="350"/>
      <c r="AE68" s="350"/>
      <c r="AF68" s="350"/>
      <c r="AG68" s="350"/>
      <c r="AH68" s="350"/>
      <c r="AI68" s="350"/>
      <c r="AJ68" s="350"/>
      <c r="AK68" s="350"/>
      <c r="AL68" s="350"/>
      <c r="AM68" s="350"/>
      <c r="AN68" s="350"/>
    </row>
    <row r="69" spans="1:40" ht="16.5" customHeight="1">
      <c r="A69" s="350"/>
      <c r="B69" s="350"/>
      <c r="C69" s="350"/>
      <c r="D69" s="350"/>
      <c r="E69" s="350"/>
      <c r="F69" s="350"/>
      <c r="G69" s="350"/>
      <c r="H69" s="350"/>
      <c r="I69" s="350"/>
      <c r="J69" s="350"/>
      <c r="K69" s="350"/>
      <c r="L69" s="350"/>
      <c r="M69" s="353"/>
      <c r="N69" s="350"/>
      <c r="O69" s="350"/>
      <c r="P69" s="350"/>
      <c r="Q69" s="350"/>
      <c r="R69" s="353"/>
      <c r="S69" s="353"/>
      <c r="T69" s="350"/>
      <c r="U69" s="350"/>
      <c r="V69" s="350"/>
      <c r="W69" s="350"/>
      <c r="X69" s="350"/>
      <c r="Y69" s="350"/>
      <c r="Z69" s="350"/>
      <c r="AA69" s="350"/>
      <c r="AB69" s="350"/>
      <c r="AC69" s="350"/>
      <c r="AD69" s="350"/>
      <c r="AE69" s="350"/>
      <c r="AF69" s="350"/>
      <c r="AG69" s="350"/>
      <c r="AH69" s="350"/>
      <c r="AI69" s="350"/>
      <c r="AJ69" s="350"/>
      <c r="AK69" s="350"/>
      <c r="AL69" s="350"/>
      <c r="AM69" s="350"/>
      <c r="AN69" s="350"/>
    </row>
    <row r="70" spans="1:40" ht="16.5" customHeight="1">
      <c r="A70" s="350"/>
      <c r="B70" s="350"/>
      <c r="C70" s="350"/>
      <c r="D70" s="350"/>
      <c r="E70" s="350"/>
      <c r="F70" s="350"/>
      <c r="G70" s="350"/>
      <c r="H70" s="350"/>
      <c r="I70" s="350"/>
      <c r="J70" s="350"/>
      <c r="K70" s="350"/>
      <c r="L70" s="350"/>
      <c r="M70" s="353"/>
      <c r="N70" s="350"/>
      <c r="O70" s="350"/>
      <c r="P70" s="350"/>
      <c r="Q70" s="350"/>
      <c r="R70" s="353"/>
      <c r="S70" s="353"/>
      <c r="T70" s="350"/>
      <c r="U70" s="350"/>
      <c r="V70" s="350"/>
      <c r="W70" s="350"/>
      <c r="X70" s="350"/>
      <c r="Y70" s="350"/>
      <c r="Z70" s="350"/>
      <c r="AA70" s="350"/>
      <c r="AB70" s="350"/>
      <c r="AC70" s="350"/>
      <c r="AD70" s="350"/>
      <c r="AE70" s="350"/>
      <c r="AF70" s="350"/>
      <c r="AG70" s="350"/>
      <c r="AH70" s="350"/>
      <c r="AI70" s="350"/>
      <c r="AJ70" s="350"/>
      <c r="AK70" s="350"/>
      <c r="AL70" s="350"/>
      <c r="AM70" s="350"/>
      <c r="AN70" s="350"/>
    </row>
    <row r="71" spans="1:40" ht="16.5" customHeight="1">
      <c r="A71" s="350"/>
      <c r="B71" s="350"/>
      <c r="C71" s="350"/>
      <c r="D71" s="350"/>
      <c r="E71" s="350"/>
      <c r="F71" s="350"/>
      <c r="G71" s="350"/>
      <c r="H71" s="350"/>
      <c r="I71" s="350"/>
      <c r="J71" s="350"/>
      <c r="K71" s="350"/>
      <c r="L71" s="350"/>
      <c r="M71" s="353"/>
      <c r="N71" s="350"/>
      <c r="O71" s="350"/>
      <c r="P71" s="350"/>
      <c r="Q71" s="350"/>
      <c r="R71" s="353"/>
      <c r="S71" s="353"/>
      <c r="T71" s="350"/>
      <c r="U71" s="350"/>
      <c r="V71" s="350"/>
      <c r="W71" s="350"/>
      <c r="X71" s="350"/>
      <c r="Y71" s="350"/>
      <c r="Z71" s="350"/>
      <c r="AA71" s="350"/>
      <c r="AB71" s="350"/>
      <c r="AC71" s="350"/>
      <c r="AD71" s="350"/>
      <c r="AE71" s="350"/>
      <c r="AF71" s="350"/>
      <c r="AG71" s="350"/>
      <c r="AH71" s="350"/>
      <c r="AI71" s="350"/>
      <c r="AJ71" s="350"/>
      <c r="AK71" s="350"/>
      <c r="AL71" s="350"/>
      <c r="AM71" s="350"/>
      <c r="AN71" s="350"/>
    </row>
    <row r="72" spans="1:40" ht="16.5" customHeight="1">
      <c r="A72" s="350"/>
      <c r="B72" s="350"/>
      <c r="C72" s="350"/>
      <c r="D72" s="350"/>
      <c r="E72" s="350"/>
      <c r="F72" s="350"/>
      <c r="G72" s="350"/>
      <c r="H72" s="350"/>
      <c r="I72" s="350"/>
      <c r="J72" s="350"/>
      <c r="K72" s="350"/>
      <c r="L72" s="350"/>
      <c r="M72" s="353"/>
      <c r="N72" s="350"/>
      <c r="O72" s="350"/>
      <c r="P72" s="350"/>
      <c r="Q72" s="350"/>
      <c r="R72" s="353"/>
      <c r="S72" s="353"/>
      <c r="T72" s="350"/>
      <c r="U72" s="350"/>
      <c r="V72" s="350"/>
      <c r="W72" s="350"/>
      <c r="X72" s="350"/>
      <c r="Y72" s="350"/>
      <c r="Z72" s="350"/>
      <c r="AA72" s="350"/>
      <c r="AB72" s="350"/>
      <c r="AC72" s="350"/>
      <c r="AD72" s="350"/>
      <c r="AE72" s="350"/>
      <c r="AF72" s="350"/>
      <c r="AG72" s="350"/>
      <c r="AH72" s="350"/>
      <c r="AI72" s="350"/>
      <c r="AJ72" s="350"/>
      <c r="AK72" s="350"/>
      <c r="AL72" s="350"/>
      <c r="AM72" s="350"/>
      <c r="AN72" s="350"/>
    </row>
    <row r="73" spans="1:40" ht="16.5" customHeight="1">
      <c r="A73" s="350"/>
      <c r="B73" s="350"/>
      <c r="C73" s="350"/>
      <c r="D73" s="350"/>
      <c r="E73" s="350"/>
      <c r="F73" s="350"/>
      <c r="G73" s="350"/>
      <c r="H73" s="350"/>
      <c r="I73" s="350"/>
      <c r="J73" s="350"/>
      <c r="K73" s="350"/>
      <c r="L73" s="350"/>
      <c r="M73" s="353"/>
      <c r="N73" s="350"/>
      <c r="O73" s="350"/>
      <c r="P73" s="350"/>
      <c r="Q73" s="350"/>
      <c r="R73" s="353"/>
      <c r="S73" s="353"/>
      <c r="T73" s="350"/>
      <c r="U73" s="350"/>
      <c r="V73" s="350"/>
      <c r="W73" s="350"/>
      <c r="X73" s="350"/>
      <c r="Y73" s="350"/>
      <c r="Z73" s="350"/>
      <c r="AA73" s="350"/>
      <c r="AB73" s="350"/>
      <c r="AC73" s="350"/>
      <c r="AD73" s="350"/>
      <c r="AE73" s="350"/>
      <c r="AF73" s="350"/>
      <c r="AG73" s="350"/>
      <c r="AH73" s="350"/>
      <c r="AI73" s="350"/>
      <c r="AJ73" s="350"/>
      <c r="AK73" s="350"/>
      <c r="AL73" s="350"/>
      <c r="AM73" s="350"/>
      <c r="AN73" s="350"/>
    </row>
    <row r="74" spans="1:40" ht="16.5" customHeight="1">
      <c r="A74" s="350"/>
      <c r="B74" s="350"/>
      <c r="C74" s="350"/>
      <c r="D74" s="350"/>
      <c r="E74" s="350"/>
      <c r="F74" s="350"/>
      <c r="G74" s="350"/>
      <c r="H74" s="350"/>
      <c r="I74" s="350"/>
      <c r="J74" s="350"/>
      <c r="K74" s="350"/>
      <c r="L74" s="350"/>
      <c r="M74" s="353"/>
      <c r="N74" s="350"/>
      <c r="O74" s="350"/>
      <c r="P74" s="350"/>
      <c r="Q74" s="350"/>
      <c r="R74" s="353"/>
      <c r="S74" s="353"/>
      <c r="T74" s="350"/>
      <c r="U74" s="350"/>
      <c r="V74" s="350"/>
      <c r="W74" s="350"/>
      <c r="X74" s="350"/>
      <c r="Y74" s="350"/>
      <c r="Z74" s="350"/>
      <c r="AA74" s="350"/>
      <c r="AB74" s="350"/>
      <c r="AC74" s="350"/>
      <c r="AD74" s="350"/>
      <c r="AE74" s="350"/>
      <c r="AF74" s="350"/>
      <c r="AG74" s="350"/>
      <c r="AH74" s="350"/>
      <c r="AI74" s="350"/>
      <c r="AJ74" s="350"/>
      <c r="AK74" s="350"/>
      <c r="AL74" s="350"/>
      <c r="AM74" s="350"/>
      <c r="AN74" s="350"/>
    </row>
    <row r="75" spans="1:40" ht="16.5" customHeight="1">
      <c r="A75" s="350"/>
      <c r="B75" s="350"/>
      <c r="C75" s="350"/>
      <c r="D75" s="350"/>
      <c r="E75" s="350"/>
      <c r="F75" s="350"/>
      <c r="G75" s="350"/>
      <c r="H75" s="350"/>
      <c r="I75" s="350"/>
      <c r="J75" s="350"/>
      <c r="K75" s="350"/>
      <c r="L75" s="350"/>
      <c r="M75" s="353"/>
      <c r="N75" s="350"/>
      <c r="O75" s="350"/>
      <c r="P75" s="350"/>
      <c r="Q75" s="350"/>
      <c r="R75" s="353"/>
      <c r="S75" s="353"/>
      <c r="T75" s="350"/>
      <c r="U75" s="350"/>
      <c r="V75" s="350"/>
      <c r="W75" s="350"/>
      <c r="X75" s="350"/>
      <c r="Y75" s="350"/>
      <c r="Z75" s="350"/>
      <c r="AA75" s="350"/>
      <c r="AB75" s="350"/>
      <c r="AC75" s="350"/>
      <c r="AD75" s="350"/>
      <c r="AE75" s="350"/>
      <c r="AF75" s="350"/>
      <c r="AG75" s="350"/>
      <c r="AH75" s="350"/>
      <c r="AI75" s="350"/>
      <c r="AJ75" s="350"/>
      <c r="AK75" s="350"/>
      <c r="AL75" s="350"/>
      <c r="AM75" s="350"/>
      <c r="AN75" s="350"/>
    </row>
    <row r="76" spans="1:40" ht="16.5" customHeight="1">
      <c r="A76" s="350"/>
      <c r="B76" s="350"/>
      <c r="C76" s="350"/>
      <c r="D76" s="350"/>
      <c r="E76" s="350"/>
      <c r="F76" s="350"/>
      <c r="G76" s="350"/>
      <c r="H76" s="350"/>
      <c r="I76" s="350"/>
      <c r="J76" s="350"/>
      <c r="K76" s="350"/>
      <c r="L76" s="350"/>
      <c r="M76" s="353"/>
      <c r="N76" s="350"/>
      <c r="O76" s="350"/>
      <c r="P76" s="350"/>
      <c r="Q76" s="350"/>
      <c r="R76" s="353"/>
      <c r="S76" s="353"/>
      <c r="T76" s="350"/>
      <c r="U76" s="350"/>
      <c r="V76" s="350"/>
      <c r="W76" s="350"/>
      <c r="X76" s="350"/>
      <c r="Y76" s="350"/>
      <c r="Z76" s="350"/>
      <c r="AA76" s="350"/>
      <c r="AB76" s="350"/>
      <c r="AC76" s="350"/>
      <c r="AD76" s="350"/>
      <c r="AE76" s="350"/>
      <c r="AF76" s="350"/>
      <c r="AG76" s="350"/>
      <c r="AH76" s="350"/>
      <c r="AI76" s="350"/>
      <c r="AJ76" s="350"/>
      <c r="AK76" s="350"/>
      <c r="AL76" s="350"/>
      <c r="AM76" s="350"/>
      <c r="AN76" s="350"/>
    </row>
    <row r="77" spans="1:40" ht="16.5" customHeight="1">
      <c r="A77" s="350"/>
      <c r="B77" s="350"/>
      <c r="C77" s="350"/>
      <c r="D77" s="350"/>
      <c r="E77" s="350"/>
      <c r="F77" s="350"/>
      <c r="G77" s="350"/>
      <c r="H77" s="350"/>
      <c r="I77" s="350"/>
      <c r="J77" s="350"/>
      <c r="K77" s="350"/>
      <c r="L77" s="350"/>
      <c r="M77" s="353"/>
      <c r="N77" s="350"/>
      <c r="O77" s="350"/>
      <c r="P77" s="350"/>
      <c r="Q77" s="350"/>
      <c r="R77" s="353"/>
      <c r="S77" s="353"/>
      <c r="T77" s="350"/>
      <c r="U77" s="350"/>
      <c r="V77" s="350"/>
      <c r="W77" s="350"/>
      <c r="X77" s="350"/>
      <c r="Y77" s="350"/>
      <c r="Z77" s="350"/>
      <c r="AA77" s="350"/>
      <c r="AB77" s="350"/>
      <c r="AC77" s="350"/>
      <c r="AD77" s="350"/>
      <c r="AE77" s="350"/>
      <c r="AF77" s="350"/>
      <c r="AG77" s="350"/>
      <c r="AH77" s="350"/>
      <c r="AI77" s="350"/>
      <c r="AJ77" s="350"/>
      <c r="AK77" s="350"/>
      <c r="AL77" s="350"/>
      <c r="AM77" s="350"/>
      <c r="AN77" s="350"/>
    </row>
    <row r="78" spans="1:40" ht="16.5" customHeight="1">
      <c r="A78" s="350"/>
      <c r="B78" s="350"/>
      <c r="C78" s="350"/>
      <c r="D78" s="350"/>
      <c r="E78" s="350"/>
      <c r="F78" s="350"/>
      <c r="G78" s="350"/>
      <c r="H78" s="350"/>
      <c r="I78" s="350"/>
      <c r="J78" s="350"/>
      <c r="K78" s="350"/>
      <c r="L78" s="350"/>
      <c r="M78" s="353"/>
      <c r="N78" s="350"/>
      <c r="O78" s="350"/>
      <c r="P78" s="350"/>
      <c r="Q78" s="350"/>
      <c r="R78" s="353"/>
      <c r="S78" s="353"/>
      <c r="T78" s="350"/>
      <c r="U78" s="350"/>
      <c r="V78" s="350"/>
      <c r="W78" s="350"/>
      <c r="X78" s="350"/>
      <c r="Y78" s="350"/>
      <c r="Z78" s="350"/>
      <c r="AA78" s="350"/>
      <c r="AB78" s="350"/>
      <c r="AC78" s="350"/>
      <c r="AD78" s="350"/>
      <c r="AE78" s="350"/>
      <c r="AF78" s="350"/>
      <c r="AG78" s="350"/>
      <c r="AH78" s="350"/>
      <c r="AI78" s="350"/>
      <c r="AJ78" s="350"/>
      <c r="AK78" s="350"/>
      <c r="AL78" s="350"/>
      <c r="AM78" s="350"/>
      <c r="AN78" s="350"/>
    </row>
    <row r="79" spans="1:40" ht="16.5" customHeight="1">
      <c r="A79" s="350"/>
      <c r="B79" s="350"/>
      <c r="C79" s="350"/>
      <c r="D79" s="350"/>
      <c r="E79" s="350"/>
      <c r="F79" s="350"/>
      <c r="G79" s="350"/>
      <c r="H79" s="350"/>
      <c r="I79" s="350"/>
      <c r="J79" s="350"/>
      <c r="K79" s="350"/>
      <c r="L79" s="350"/>
      <c r="M79" s="353"/>
      <c r="N79" s="350"/>
      <c r="O79" s="350"/>
      <c r="P79" s="350"/>
      <c r="Q79" s="350"/>
      <c r="R79" s="353"/>
      <c r="S79" s="353"/>
      <c r="T79" s="350"/>
      <c r="U79" s="350"/>
      <c r="V79" s="350"/>
      <c r="W79" s="350"/>
      <c r="X79" s="350"/>
      <c r="Y79" s="350"/>
      <c r="Z79" s="350"/>
      <c r="AA79" s="350"/>
      <c r="AB79" s="350"/>
      <c r="AC79" s="350"/>
      <c r="AD79" s="350"/>
      <c r="AE79" s="350"/>
      <c r="AF79" s="350"/>
      <c r="AG79" s="350"/>
      <c r="AH79" s="350"/>
      <c r="AI79" s="350"/>
      <c r="AJ79" s="350"/>
      <c r="AK79" s="350"/>
      <c r="AL79" s="350"/>
      <c r="AM79" s="350"/>
      <c r="AN79" s="350"/>
    </row>
    <row r="80" spans="1:40" ht="16.5" customHeight="1">
      <c r="A80" s="350"/>
      <c r="B80" s="350"/>
      <c r="C80" s="350"/>
      <c r="D80" s="350"/>
      <c r="E80" s="350"/>
      <c r="F80" s="350"/>
      <c r="G80" s="350"/>
      <c r="H80" s="350"/>
      <c r="I80" s="350"/>
      <c r="J80" s="350"/>
      <c r="K80" s="350"/>
      <c r="L80" s="350"/>
      <c r="M80" s="353"/>
      <c r="N80" s="350"/>
      <c r="O80" s="350"/>
      <c r="P80" s="350"/>
      <c r="Q80" s="350"/>
      <c r="R80" s="353"/>
      <c r="S80" s="353"/>
      <c r="T80" s="350"/>
      <c r="U80" s="350"/>
      <c r="V80" s="350"/>
      <c r="W80" s="350"/>
      <c r="X80" s="350"/>
      <c r="Y80" s="350"/>
      <c r="Z80" s="350"/>
      <c r="AA80" s="350"/>
      <c r="AB80" s="350"/>
      <c r="AC80" s="350"/>
      <c r="AD80" s="350"/>
      <c r="AE80" s="350"/>
      <c r="AF80" s="350"/>
      <c r="AG80" s="350"/>
      <c r="AH80" s="350"/>
      <c r="AI80" s="350"/>
      <c r="AJ80" s="350"/>
      <c r="AK80" s="350"/>
      <c r="AL80" s="350"/>
      <c r="AM80" s="350"/>
      <c r="AN80" s="350"/>
    </row>
    <row r="81" spans="1:40" ht="16.5" customHeight="1">
      <c r="A81" s="350"/>
      <c r="B81" s="350"/>
      <c r="C81" s="350"/>
      <c r="D81" s="350"/>
      <c r="E81" s="350"/>
      <c r="F81" s="350"/>
      <c r="G81" s="350"/>
      <c r="H81" s="350"/>
      <c r="I81" s="350"/>
      <c r="J81" s="350"/>
      <c r="K81" s="350"/>
      <c r="L81" s="350"/>
      <c r="M81" s="353"/>
      <c r="N81" s="350"/>
      <c r="O81" s="350"/>
      <c r="P81" s="350"/>
      <c r="Q81" s="350"/>
      <c r="R81" s="353"/>
      <c r="S81" s="353"/>
      <c r="T81" s="350"/>
      <c r="U81" s="350"/>
      <c r="V81" s="350"/>
      <c r="W81" s="350"/>
      <c r="X81" s="350"/>
      <c r="Y81" s="350"/>
      <c r="Z81" s="350"/>
      <c r="AA81" s="350"/>
      <c r="AB81" s="350"/>
      <c r="AC81" s="350"/>
      <c r="AD81" s="350"/>
      <c r="AE81" s="350"/>
      <c r="AF81" s="350"/>
      <c r="AG81" s="350"/>
      <c r="AH81" s="350"/>
      <c r="AI81" s="350"/>
      <c r="AJ81" s="350"/>
      <c r="AK81" s="350"/>
      <c r="AL81" s="350"/>
      <c r="AM81" s="350"/>
      <c r="AN81" s="350"/>
    </row>
    <row r="82" spans="1:40" ht="16.5" customHeight="1">
      <c r="A82" s="350"/>
      <c r="B82" s="350"/>
      <c r="C82" s="350"/>
      <c r="D82" s="350"/>
      <c r="E82" s="350"/>
      <c r="F82" s="350"/>
      <c r="G82" s="350"/>
      <c r="H82" s="350"/>
      <c r="I82" s="350"/>
      <c r="J82" s="350"/>
      <c r="K82" s="350"/>
      <c r="L82" s="350"/>
      <c r="M82" s="353"/>
      <c r="N82" s="350"/>
      <c r="O82" s="350"/>
      <c r="P82" s="350"/>
      <c r="Q82" s="350"/>
      <c r="R82" s="353"/>
      <c r="S82" s="353"/>
      <c r="T82" s="350"/>
      <c r="U82" s="350"/>
      <c r="V82" s="350"/>
      <c r="W82" s="350"/>
      <c r="X82" s="350"/>
      <c r="Y82" s="350"/>
      <c r="Z82" s="350"/>
      <c r="AA82" s="350"/>
      <c r="AB82" s="350"/>
      <c r="AC82" s="350"/>
      <c r="AD82" s="350"/>
      <c r="AE82" s="350"/>
      <c r="AF82" s="350"/>
      <c r="AG82" s="350"/>
      <c r="AH82" s="350"/>
      <c r="AI82" s="350"/>
      <c r="AJ82" s="350"/>
      <c r="AK82" s="350"/>
      <c r="AL82" s="350"/>
      <c r="AM82" s="350"/>
      <c r="AN82" s="350"/>
    </row>
    <row r="83" spans="1:40" ht="16.5" customHeight="1">
      <c r="A83" s="350"/>
      <c r="B83" s="350"/>
      <c r="C83" s="350"/>
      <c r="D83" s="350"/>
      <c r="E83" s="350"/>
      <c r="F83" s="350"/>
      <c r="G83" s="350"/>
      <c r="H83" s="350"/>
      <c r="I83" s="350"/>
      <c r="J83" s="350"/>
      <c r="K83" s="350"/>
      <c r="L83" s="350"/>
      <c r="M83" s="353"/>
      <c r="N83" s="350"/>
      <c r="O83" s="350"/>
      <c r="P83" s="350"/>
      <c r="Q83" s="350"/>
      <c r="R83" s="353"/>
      <c r="S83" s="353"/>
      <c r="T83" s="350"/>
      <c r="U83" s="350"/>
      <c r="V83" s="350"/>
      <c r="W83" s="350"/>
      <c r="X83" s="350"/>
      <c r="Y83" s="350"/>
      <c r="Z83" s="350"/>
      <c r="AA83" s="350"/>
      <c r="AB83" s="350"/>
      <c r="AC83" s="350"/>
      <c r="AD83" s="350"/>
      <c r="AE83" s="350"/>
      <c r="AF83" s="350"/>
      <c r="AG83" s="350"/>
      <c r="AH83" s="350"/>
      <c r="AI83" s="350"/>
      <c r="AJ83" s="350"/>
      <c r="AK83" s="350"/>
      <c r="AL83" s="350"/>
      <c r="AM83" s="350"/>
      <c r="AN83" s="350"/>
    </row>
    <row r="84" spans="1:40" ht="16.5" customHeight="1">
      <c r="A84" s="350"/>
      <c r="B84" s="350"/>
      <c r="C84" s="350"/>
      <c r="D84" s="350"/>
      <c r="E84" s="350"/>
      <c r="F84" s="350"/>
      <c r="G84" s="350"/>
      <c r="H84" s="350"/>
      <c r="I84" s="350"/>
      <c r="J84" s="350"/>
      <c r="K84" s="350"/>
      <c r="L84" s="350"/>
      <c r="M84" s="353"/>
      <c r="N84" s="350"/>
      <c r="O84" s="350"/>
      <c r="P84" s="350"/>
      <c r="Q84" s="350"/>
      <c r="R84" s="353"/>
      <c r="S84" s="353"/>
      <c r="T84" s="350"/>
      <c r="U84" s="350"/>
      <c r="V84" s="350"/>
      <c r="W84" s="350"/>
      <c r="X84" s="350"/>
      <c r="Y84" s="350"/>
      <c r="Z84" s="350"/>
      <c r="AA84" s="350"/>
      <c r="AB84" s="350"/>
      <c r="AC84" s="350"/>
      <c r="AD84" s="350"/>
      <c r="AE84" s="350"/>
      <c r="AF84" s="350"/>
      <c r="AG84" s="350"/>
      <c r="AH84" s="350"/>
      <c r="AI84" s="350"/>
      <c r="AJ84" s="350"/>
      <c r="AK84" s="350"/>
      <c r="AL84" s="350"/>
      <c r="AM84" s="350"/>
      <c r="AN84" s="350"/>
    </row>
    <row r="85" spans="1:40" ht="16.5" customHeight="1">
      <c r="A85" s="350"/>
      <c r="B85" s="350"/>
      <c r="C85" s="350"/>
      <c r="D85" s="350"/>
      <c r="E85" s="350"/>
      <c r="F85" s="350"/>
      <c r="G85" s="350"/>
      <c r="H85" s="350"/>
      <c r="I85" s="350"/>
      <c r="J85" s="350"/>
      <c r="K85" s="350"/>
      <c r="L85" s="350"/>
      <c r="M85" s="353"/>
      <c r="N85" s="350"/>
      <c r="O85" s="350"/>
      <c r="P85" s="350"/>
      <c r="Q85" s="350"/>
      <c r="R85" s="353"/>
      <c r="S85" s="353"/>
      <c r="T85" s="350"/>
      <c r="U85" s="350"/>
      <c r="V85" s="350"/>
      <c r="W85" s="350"/>
      <c r="X85" s="350"/>
      <c r="Y85" s="350"/>
      <c r="Z85" s="350"/>
      <c r="AA85" s="350"/>
      <c r="AB85" s="350"/>
      <c r="AC85" s="350"/>
      <c r="AD85" s="350"/>
      <c r="AE85" s="350"/>
      <c r="AF85" s="350"/>
      <c r="AG85" s="350"/>
      <c r="AH85" s="350"/>
      <c r="AI85" s="350"/>
      <c r="AJ85" s="350"/>
      <c r="AK85" s="350"/>
      <c r="AL85" s="350"/>
      <c r="AM85" s="350"/>
      <c r="AN85" s="350"/>
    </row>
    <row r="86" spans="1:40" ht="16.5" customHeight="1">
      <c r="A86" s="350"/>
      <c r="B86" s="350"/>
      <c r="C86" s="350"/>
      <c r="D86" s="350"/>
      <c r="E86" s="350"/>
      <c r="F86" s="350"/>
      <c r="G86" s="350"/>
      <c r="H86" s="350"/>
      <c r="I86" s="350"/>
      <c r="J86" s="350"/>
      <c r="K86" s="350"/>
      <c r="L86" s="350"/>
      <c r="M86" s="353"/>
      <c r="N86" s="350"/>
      <c r="O86" s="350"/>
      <c r="P86" s="350"/>
      <c r="Q86" s="350"/>
      <c r="R86" s="353"/>
      <c r="S86" s="353"/>
      <c r="T86" s="350"/>
      <c r="U86" s="350"/>
      <c r="V86" s="350"/>
      <c r="W86" s="350"/>
      <c r="X86" s="350"/>
      <c r="Y86" s="350"/>
      <c r="Z86" s="350"/>
      <c r="AA86" s="350"/>
      <c r="AB86" s="350"/>
      <c r="AC86" s="350"/>
      <c r="AD86" s="350"/>
      <c r="AE86" s="350"/>
      <c r="AF86" s="350"/>
      <c r="AG86" s="350"/>
      <c r="AH86" s="350"/>
      <c r="AI86" s="350"/>
      <c r="AJ86" s="350"/>
      <c r="AK86" s="350"/>
      <c r="AL86" s="350"/>
      <c r="AM86" s="350"/>
      <c r="AN86" s="350"/>
    </row>
    <row r="87" spans="1:40" ht="16.5" customHeight="1">
      <c r="A87" s="350"/>
      <c r="B87" s="350"/>
      <c r="C87" s="350"/>
      <c r="D87" s="350"/>
      <c r="E87" s="350"/>
      <c r="F87" s="350"/>
      <c r="G87" s="350"/>
      <c r="H87" s="350"/>
      <c r="I87" s="350"/>
      <c r="J87" s="350"/>
      <c r="K87" s="350"/>
      <c r="L87" s="350"/>
      <c r="M87" s="353"/>
      <c r="N87" s="350"/>
      <c r="O87" s="350"/>
      <c r="P87" s="350"/>
      <c r="Q87" s="350"/>
      <c r="R87" s="353"/>
      <c r="S87" s="353"/>
      <c r="T87" s="350"/>
      <c r="U87" s="350"/>
      <c r="V87" s="350"/>
      <c r="W87" s="350"/>
      <c r="X87" s="350"/>
      <c r="Y87" s="350"/>
      <c r="Z87" s="350"/>
      <c r="AA87" s="350"/>
      <c r="AB87" s="350"/>
      <c r="AC87" s="350"/>
      <c r="AD87" s="350"/>
      <c r="AE87" s="350"/>
      <c r="AF87" s="350"/>
      <c r="AG87" s="350"/>
      <c r="AH87" s="350"/>
      <c r="AI87" s="350"/>
      <c r="AJ87" s="350"/>
      <c r="AK87" s="350"/>
      <c r="AL87" s="350"/>
      <c r="AM87" s="350"/>
      <c r="AN87" s="350"/>
    </row>
    <row r="88" spans="1:40" ht="16.5" customHeight="1">
      <c r="A88" s="350"/>
      <c r="B88" s="350"/>
      <c r="C88" s="350"/>
      <c r="D88" s="350"/>
      <c r="E88" s="350"/>
      <c r="F88" s="350"/>
      <c r="G88" s="350"/>
      <c r="H88" s="350"/>
      <c r="I88" s="350"/>
      <c r="J88" s="350"/>
      <c r="K88" s="350"/>
      <c r="L88" s="350"/>
      <c r="M88" s="353"/>
      <c r="N88" s="350"/>
      <c r="O88" s="350"/>
      <c r="P88" s="350"/>
      <c r="Q88" s="350"/>
      <c r="R88" s="353"/>
      <c r="S88" s="353"/>
      <c r="T88" s="350"/>
      <c r="U88" s="350"/>
      <c r="V88" s="350"/>
      <c r="W88" s="350"/>
      <c r="X88" s="350"/>
      <c r="Y88" s="350"/>
      <c r="Z88" s="350"/>
      <c r="AA88" s="350"/>
      <c r="AB88" s="350"/>
      <c r="AC88" s="350"/>
      <c r="AD88" s="350"/>
      <c r="AE88" s="350"/>
      <c r="AF88" s="350"/>
      <c r="AG88" s="350"/>
      <c r="AH88" s="350"/>
      <c r="AI88" s="350"/>
      <c r="AJ88" s="350"/>
      <c r="AK88" s="350"/>
      <c r="AL88" s="350"/>
      <c r="AM88" s="350"/>
      <c r="AN88" s="350"/>
    </row>
    <row r="89" spans="1:40" ht="16.5" customHeight="1">
      <c r="A89" s="350"/>
      <c r="B89" s="350"/>
      <c r="C89" s="350"/>
      <c r="D89" s="350"/>
      <c r="E89" s="350"/>
      <c r="F89" s="350"/>
      <c r="G89" s="350"/>
      <c r="H89" s="350"/>
      <c r="I89" s="350"/>
      <c r="J89" s="350"/>
      <c r="K89" s="350"/>
      <c r="L89" s="350"/>
      <c r="M89" s="353"/>
      <c r="N89" s="350"/>
      <c r="O89" s="350"/>
      <c r="P89" s="350"/>
      <c r="Q89" s="350"/>
      <c r="R89" s="353"/>
      <c r="S89" s="353"/>
      <c r="T89" s="350"/>
      <c r="U89" s="350"/>
      <c r="V89" s="350"/>
      <c r="W89" s="350"/>
      <c r="X89" s="350"/>
      <c r="Y89" s="350"/>
      <c r="Z89" s="350"/>
      <c r="AA89" s="350"/>
      <c r="AB89" s="350"/>
      <c r="AC89" s="350"/>
      <c r="AD89" s="350"/>
      <c r="AE89" s="350"/>
      <c r="AF89" s="350"/>
      <c r="AG89" s="350"/>
      <c r="AH89" s="350"/>
      <c r="AI89" s="350"/>
      <c r="AJ89" s="350"/>
      <c r="AK89" s="350"/>
      <c r="AL89" s="350"/>
      <c r="AM89" s="350"/>
      <c r="AN89" s="350"/>
    </row>
    <row r="90" spans="1:40" ht="16.5" customHeight="1">
      <c r="A90" s="350"/>
      <c r="B90" s="350"/>
      <c r="C90" s="350"/>
      <c r="D90" s="350"/>
      <c r="E90" s="350"/>
      <c r="F90" s="350"/>
      <c r="G90" s="350"/>
      <c r="H90" s="350"/>
      <c r="I90" s="350"/>
      <c r="J90" s="350"/>
      <c r="K90" s="350"/>
      <c r="L90" s="350"/>
      <c r="M90" s="353"/>
      <c r="N90" s="350"/>
      <c r="O90" s="350"/>
      <c r="P90" s="350"/>
      <c r="Q90" s="350"/>
      <c r="R90" s="353"/>
      <c r="S90" s="353"/>
      <c r="T90" s="350"/>
      <c r="U90" s="350"/>
      <c r="V90" s="350"/>
      <c r="W90" s="350"/>
      <c r="X90" s="350"/>
      <c r="Y90" s="350"/>
      <c r="Z90" s="350"/>
      <c r="AA90" s="350"/>
      <c r="AB90" s="350"/>
      <c r="AC90" s="350"/>
      <c r="AD90" s="350"/>
      <c r="AE90" s="350"/>
      <c r="AF90" s="350"/>
      <c r="AG90" s="350"/>
      <c r="AH90" s="350"/>
      <c r="AI90" s="350"/>
      <c r="AJ90" s="350"/>
      <c r="AK90" s="350"/>
      <c r="AL90" s="350"/>
      <c r="AM90" s="350"/>
      <c r="AN90" s="350"/>
    </row>
    <row r="91" spans="1:40" ht="16.5" customHeight="1">
      <c r="A91" s="350"/>
      <c r="B91" s="350"/>
      <c r="C91" s="350"/>
      <c r="D91" s="350"/>
      <c r="E91" s="350"/>
      <c r="F91" s="350"/>
      <c r="G91" s="350"/>
      <c r="H91" s="350"/>
      <c r="I91" s="350"/>
      <c r="J91" s="350"/>
      <c r="K91" s="350"/>
      <c r="L91" s="350"/>
      <c r="M91" s="353"/>
      <c r="N91" s="350"/>
      <c r="O91" s="350"/>
      <c r="P91" s="350"/>
      <c r="Q91" s="350"/>
      <c r="R91" s="353"/>
      <c r="S91" s="353"/>
      <c r="T91" s="350"/>
      <c r="U91" s="350"/>
      <c r="V91" s="350"/>
      <c r="W91" s="350"/>
      <c r="X91" s="350"/>
      <c r="Y91" s="350"/>
      <c r="Z91" s="350"/>
      <c r="AA91" s="350"/>
      <c r="AB91" s="350"/>
      <c r="AC91" s="350"/>
      <c r="AD91" s="350"/>
      <c r="AE91" s="350"/>
      <c r="AF91" s="350"/>
      <c r="AG91" s="350"/>
      <c r="AH91" s="350"/>
      <c r="AI91" s="350"/>
      <c r="AJ91" s="350"/>
      <c r="AK91" s="350"/>
      <c r="AL91" s="350"/>
      <c r="AM91" s="350"/>
      <c r="AN91" s="350"/>
    </row>
    <row r="92" spans="1:40" ht="16.5" customHeight="1">
      <c r="A92" s="350"/>
      <c r="B92" s="350"/>
      <c r="C92" s="350"/>
      <c r="D92" s="350"/>
      <c r="E92" s="350"/>
      <c r="F92" s="350"/>
      <c r="G92" s="350"/>
      <c r="H92" s="350"/>
      <c r="I92" s="350"/>
      <c r="J92" s="350"/>
      <c r="K92" s="350"/>
      <c r="L92" s="350"/>
      <c r="M92" s="353"/>
      <c r="N92" s="350"/>
      <c r="O92" s="350"/>
      <c r="P92" s="350"/>
      <c r="Q92" s="350"/>
      <c r="R92" s="353"/>
      <c r="S92" s="353"/>
      <c r="T92" s="350"/>
      <c r="U92" s="350"/>
      <c r="V92" s="350"/>
      <c r="W92" s="350"/>
      <c r="X92" s="350"/>
      <c r="Y92" s="350"/>
      <c r="Z92" s="350"/>
      <c r="AA92" s="350"/>
      <c r="AB92" s="350"/>
      <c r="AC92" s="350"/>
      <c r="AD92" s="350"/>
      <c r="AE92" s="350"/>
      <c r="AF92" s="350"/>
      <c r="AG92" s="350"/>
      <c r="AH92" s="350"/>
      <c r="AI92" s="350"/>
      <c r="AJ92" s="350"/>
      <c r="AK92" s="350"/>
      <c r="AL92" s="350"/>
      <c r="AM92" s="350"/>
      <c r="AN92" s="350"/>
    </row>
    <row r="93" spans="1:40" ht="16.5" customHeight="1">
      <c r="A93" s="350"/>
      <c r="B93" s="350"/>
      <c r="C93" s="350"/>
      <c r="D93" s="350"/>
      <c r="E93" s="350"/>
      <c r="F93" s="350"/>
      <c r="G93" s="350"/>
      <c r="H93" s="350"/>
      <c r="I93" s="350"/>
      <c r="J93" s="350"/>
      <c r="K93" s="350"/>
      <c r="L93" s="350"/>
      <c r="M93" s="353"/>
      <c r="N93" s="350"/>
      <c r="O93" s="350"/>
      <c r="P93" s="350"/>
      <c r="Q93" s="350"/>
      <c r="R93" s="353"/>
      <c r="S93" s="353"/>
      <c r="T93" s="350"/>
      <c r="U93" s="350"/>
      <c r="V93" s="350"/>
      <c r="W93" s="350"/>
      <c r="X93" s="350"/>
      <c r="Y93" s="350"/>
      <c r="Z93" s="350"/>
      <c r="AA93" s="350"/>
      <c r="AB93" s="350"/>
      <c r="AC93" s="350"/>
      <c r="AD93" s="350"/>
      <c r="AE93" s="350"/>
      <c r="AF93" s="350"/>
      <c r="AG93" s="350"/>
      <c r="AH93" s="350"/>
      <c r="AI93" s="350"/>
      <c r="AJ93" s="350"/>
      <c r="AK93" s="350"/>
      <c r="AL93" s="350"/>
      <c r="AM93" s="350"/>
      <c r="AN93" s="350"/>
    </row>
    <row r="94" spans="1:40" ht="16.5" customHeight="1">
      <c r="A94" s="350"/>
      <c r="B94" s="350"/>
      <c r="C94" s="350"/>
      <c r="D94" s="350"/>
      <c r="E94" s="350"/>
      <c r="F94" s="350"/>
      <c r="G94" s="350"/>
      <c r="H94" s="350"/>
      <c r="I94" s="350"/>
      <c r="J94" s="350"/>
      <c r="K94" s="350"/>
      <c r="L94" s="350"/>
      <c r="M94" s="353"/>
      <c r="N94" s="350"/>
      <c r="O94" s="350"/>
      <c r="P94" s="350"/>
      <c r="Q94" s="350"/>
      <c r="R94" s="353"/>
      <c r="S94" s="353"/>
      <c r="T94" s="350"/>
      <c r="U94" s="350"/>
      <c r="V94" s="350"/>
      <c r="W94" s="350"/>
      <c r="X94" s="350"/>
      <c r="Y94" s="350"/>
      <c r="Z94" s="350"/>
      <c r="AA94" s="350"/>
      <c r="AB94" s="350"/>
      <c r="AC94" s="350"/>
      <c r="AD94" s="350"/>
      <c r="AE94" s="350"/>
      <c r="AF94" s="350"/>
      <c r="AG94" s="350"/>
      <c r="AH94" s="350"/>
      <c r="AI94" s="350"/>
      <c r="AJ94" s="350"/>
      <c r="AK94" s="350"/>
      <c r="AL94" s="350"/>
      <c r="AM94" s="350"/>
      <c r="AN94" s="350"/>
    </row>
    <row r="95" spans="1:40" ht="16.5" customHeight="1">
      <c r="A95" s="350"/>
      <c r="B95" s="350"/>
      <c r="C95" s="350"/>
      <c r="D95" s="350"/>
      <c r="E95" s="350"/>
      <c r="F95" s="350"/>
      <c r="G95" s="350"/>
      <c r="H95" s="350"/>
      <c r="I95" s="350"/>
      <c r="J95" s="350"/>
      <c r="K95" s="350"/>
      <c r="L95" s="350"/>
      <c r="M95" s="353"/>
      <c r="N95" s="350"/>
      <c r="O95" s="350"/>
      <c r="P95" s="350"/>
      <c r="Q95" s="350"/>
      <c r="R95" s="353"/>
      <c r="S95" s="353"/>
      <c r="T95" s="350"/>
      <c r="U95" s="350"/>
      <c r="V95" s="350"/>
      <c r="W95" s="350"/>
      <c r="X95" s="350"/>
      <c r="Y95" s="350"/>
      <c r="Z95" s="350"/>
      <c r="AA95" s="350"/>
      <c r="AB95" s="350"/>
      <c r="AC95" s="350"/>
      <c r="AD95" s="350"/>
      <c r="AE95" s="350"/>
      <c r="AF95" s="350"/>
      <c r="AG95" s="350"/>
      <c r="AH95" s="350"/>
      <c r="AI95" s="350"/>
      <c r="AJ95" s="350"/>
      <c r="AK95" s="350"/>
      <c r="AL95" s="350"/>
      <c r="AM95" s="350"/>
      <c r="AN95" s="350"/>
    </row>
    <row r="96" spans="1:40" ht="16.5" customHeight="1">
      <c r="A96" s="350"/>
      <c r="B96" s="350"/>
      <c r="C96" s="350"/>
      <c r="D96" s="350"/>
      <c r="E96" s="350"/>
      <c r="F96" s="350"/>
      <c r="G96" s="350"/>
      <c r="H96" s="350"/>
      <c r="I96" s="350"/>
      <c r="J96" s="350"/>
      <c r="K96" s="350"/>
      <c r="L96" s="350"/>
      <c r="M96" s="353"/>
      <c r="N96" s="350"/>
      <c r="O96" s="350"/>
      <c r="P96" s="350"/>
      <c r="Q96" s="350"/>
      <c r="R96" s="353"/>
      <c r="S96" s="353"/>
      <c r="T96" s="350"/>
      <c r="U96" s="350"/>
      <c r="V96" s="350"/>
      <c r="W96" s="350"/>
      <c r="X96" s="350"/>
      <c r="Y96" s="350"/>
      <c r="Z96" s="350"/>
      <c r="AA96" s="350"/>
      <c r="AB96" s="350"/>
      <c r="AC96" s="350"/>
      <c r="AD96" s="350"/>
      <c r="AE96" s="350"/>
      <c r="AF96" s="350"/>
      <c r="AG96" s="350"/>
      <c r="AH96" s="350"/>
      <c r="AI96" s="350"/>
      <c r="AJ96" s="350"/>
      <c r="AK96" s="350"/>
      <c r="AL96" s="350"/>
      <c r="AM96" s="350"/>
      <c r="AN96" s="350"/>
    </row>
    <row r="97" spans="1:40" ht="16.5" customHeight="1">
      <c r="A97" s="350"/>
      <c r="B97" s="350"/>
      <c r="C97" s="350"/>
      <c r="D97" s="350"/>
      <c r="E97" s="350"/>
      <c r="F97" s="350"/>
      <c r="G97" s="350"/>
      <c r="H97" s="350"/>
      <c r="I97" s="350"/>
      <c r="J97" s="350"/>
      <c r="K97" s="350"/>
      <c r="L97" s="350"/>
      <c r="M97" s="353"/>
      <c r="N97" s="350"/>
      <c r="O97" s="350"/>
      <c r="P97" s="350"/>
      <c r="Q97" s="350"/>
      <c r="R97" s="353"/>
      <c r="S97" s="353"/>
      <c r="T97" s="350"/>
      <c r="U97" s="350"/>
      <c r="V97" s="350"/>
      <c r="W97" s="350"/>
      <c r="X97" s="350"/>
      <c r="Y97" s="350"/>
      <c r="Z97" s="350"/>
      <c r="AA97" s="350"/>
      <c r="AB97" s="350"/>
      <c r="AC97" s="350"/>
      <c r="AD97" s="350"/>
      <c r="AE97" s="350"/>
      <c r="AF97" s="350"/>
      <c r="AG97" s="350"/>
      <c r="AH97" s="350"/>
      <c r="AI97" s="350"/>
      <c r="AJ97" s="350"/>
      <c r="AK97" s="350"/>
      <c r="AL97" s="350"/>
      <c r="AM97" s="350"/>
      <c r="AN97" s="350"/>
    </row>
    <row r="98" spans="1:40" ht="16.5" customHeight="1">
      <c r="A98" s="350"/>
      <c r="B98" s="350"/>
      <c r="C98" s="350"/>
      <c r="D98" s="350"/>
      <c r="E98" s="350"/>
      <c r="F98" s="350"/>
      <c r="G98" s="350"/>
      <c r="H98" s="350"/>
      <c r="I98" s="350"/>
      <c r="J98" s="350"/>
      <c r="K98" s="350"/>
      <c r="L98" s="350"/>
      <c r="M98" s="353"/>
      <c r="N98" s="350"/>
      <c r="O98" s="350"/>
      <c r="P98" s="350"/>
      <c r="Q98" s="350"/>
      <c r="R98" s="353"/>
      <c r="S98" s="353"/>
      <c r="T98" s="350"/>
      <c r="U98" s="350"/>
      <c r="V98" s="350"/>
      <c r="W98" s="350"/>
      <c r="X98" s="350"/>
      <c r="Y98" s="350"/>
      <c r="Z98" s="350"/>
      <c r="AA98" s="350"/>
      <c r="AB98" s="350"/>
      <c r="AC98" s="350"/>
      <c r="AD98" s="350"/>
      <c r="AE98" s="350"/>
      <c r="AF98" s="350"/>
      <c r="AG98" s="350"/>
      <c r="AH98" s="350"/>
      <c r="AI98" s="350"/>
      <c r="AJ98" s="350"/>
      <c r="AK98" s="350"/>
      <c r="AL98" s="350"/>
      <c r="AM98" s="350"/>
      <c r="AN98" s="350"/>
    </row>
    <row r="99" spans="1:40" ht="16.5" customHeight="1">
      <c r="A99" s="350"/>
      <c r="B99" s="350"/>
      <c r="C99" s="350"/>
      <c r="D99" s="350"/>
      <c r="E99" s="350"/>
      <c r="F99" s="350"/>
      <c r="G99" s="350"/>
      <c r="H99" s="350"/>
      <c r="I99" s="350"/>
      <c r="J99" s="350"/>
      <c r="K99" s="350"/>
      <c r="L99" s="350"/>
      <c r="M99" s="353"/>
      <c r="N99" s="350"/>
      <c r="O99" s="350"/>
      <c r="P99" s="350"/>
      <c r="Q99" s="350"/>
      <c r="R99" s="353"/>
      <c r="S99" s="353"/>
      <c r="T99" s="350"/>
      <c r="U99" s="350"/>
      <c r="V99" s="350"/>
      <c r="W99" s="350"/>
      <c r="X99" s="350"/>
      <c r="Y99" s="350"/>
      <c r="Z99" s="350"/>
      <c r="AA99" s="350"/>
      <c r="AB99" s="350"/>
      <c r="AC99" s="350"/>
      <c r="AD99" s="350"/>
      <c r="AE99" s="350"/>
      <c r="AF99" s="350"/>
      <c r="AG99" s="350"/>
      <c r="AH99" s="350"/>
      <c r="AI99" s="350"/>
      <c r="AJ99" s="350"/>
      <c r="AK99" s="350"/>
      <c r="AL99" s="350"/>
      <c r="AM99" s="350"/>
      <c r="AN99" s="350"/>
    </row>
    <row r="100" spans="1:40" ht="16.5" customHeight="1">
      <c r="A100" s="350"/>
      <c r="B100" s="350"/>
      <c r="C100" s="350"/>
      <c r="D100" s="350"/>
      <c r="E100" s="350"/>
      <c r="F100" s="350"/>
      <c r="G100" s="350"/>
      <c r="H100" s="350"/>
      <c r="I100" s="350"/>
      <c r="J100" s="350"/>
      <c r="K100" s="350"/>
      <c r="L100" s="350"/>
      <c r="M100" s="353"/>
      <c r="N100" s="350"/>
      <c r="O100" s="350"/>
      <c r="P100" s="350"/>
      <c r="Q100" s="350"/>
      <c r="R100" s="353"/>
      <c r="S100" s="353"/>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row>
    <row r="101" spans="1:40" ht="16.5" customHeight="1">
      <c r="A101" s="350"/>
      <c r="B101" s="350"/>
      <c r="C101" s="350"/>
      <c r="D101" s="350"/>
      <c r="E101" s="350"/>
      <c r="F101" s="350"/>
      <c r="G101" s="350"/>
      <c r="H101" s="350"/>
      <c r="I101" s="350"/>
      <c r="J101" s="350"/>
      <c r="K101" s="350"/>
      <c r="L101" s="350"/>
      <c r="M101" s="353"/>
      <c r="N101" s="350"/>
      <c r="O101" s="350"/>
      <c r="P101" s="350"/>
      <c r="Q101" s="350"/>
      <c r="R101" s="353"/>
      <c r="S101" s="353"/>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row>
    <row r="102" spans="1:40" ht="16.5" customHeight="1">
      <c r="A102" s="350"/>
      <c r="B102" s="350"/>
      <c r="C102" s="350"/>
      <c r="D102" s="350"/>
      <c r="E102" s="350"/>
      <c r="F102" s="350"/>
      <c r="G102" s="350"/>
      <c r="H102" s="350"/>
      <c r="I102" s="350"/>
      <c r="J102" s="350"/>
      <c r="K102" s="350"/>
      <c r="L102" s="350"/>
      <c r="M102" s="353"/>
      <c r="N102" s="350"/>
      <c r="O102" s="350"/>
      <c r="P102" s="350"/>
      <c r="Q102" s="350"/>
      <c r="R102" s="353"/>
      <c r="S102" s="353"/>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row>
    <row r="103" spans="1:40" ht="16.5" customHeight="1">
      <c r="A103" s="350"/>
      <c r="B103" s="350"/>
      <c r="C103" s="350"/>
      <c r="D103" s="350"/>
      <c r="E103" s="350"/>
      <c r="F103" s="350"/>
      <c r="G103" s="350"/>
      <c r="H103" s="350"/>
      <c r="I103" s="350"/>
      <c r="J103" s="350"/>
      <c r="K103" s="350"/>
      <c r="L103" s="350"/>
      <c r="M103" s="353"/>
      <c r="N103" s="350"/>
      <c r="O103" s="350"/>
      <c r="P103" s="350"/>
      <c r="Q103" s="350"/>
      <c r="R103" s="353"/>
      <c r="S103" s="353"/>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row>
    <row r="104" spans="1:40" ht="16.5" customHeight="1">
      <c r="A104" s="350"/>
      <c r="B104" s="350"/>
      <c r="C104" s="350"/>
      <c r="D104" s="350"/>
      <c r="E104" s="350"/>
      <c r="F104" s="350"/>
      <c r="G104" s="350"/>
      <c r="H104" s="350"/>
      <c r="I104" s="350"/>
      <c r="J104" s="350"/>
      <c r="K104" s="350"/>
      <c r="L104" s="350"/>
      <c r="M104" s="353"/>
      <c r="N104" s="350"/>
      <c r="O104" s="350"/>
      <c r="P104" s="350"/>
      <c r="Q104" s="350"/>
      <c r="R104" s="353"/>
      <c r="S104" s="353"/>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row>
    <row r="105" spans="1:40" ht="16.5" customHeight="1">
      <c r="A105" s="350"/>
      <c r="B105" s="350"/>
      <c r="C105" s="350"/>
      <c r="D105" s="350"/>
      <c r="E105" s="350"/>
      <c r="F105" s="350"/>
      <c r="G105" s="350"/>
      <c r="H105" s="350"/>
      <c r="I105" s="350"/>
      <c r="J105" s="350"/>
      <c r="K105" s="350"/>
      <c r="L105" s="350"/>
      <c r="M105" s="353"/>
      <c r="N105" s="350"/>
      <c r="O105" s="350"/>
      <c r="P105" s="350"/>
      <c r="Q105" s="350"/>
      <c r="R105" s="353"/>
      <c r="S105" s="353"/>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row>
    <row r="106" spans="1:40" ht="16.5" customHeight="1">
      <c r="A106" s="350"/>
      <c r="B106" s="350"/>
      <c r="C106" s="350"/>
      <c r="D106" s="350"/>
      <c r="E106" s="350"/>
      <c r="F106" s="350"/>
      <c r="G106" s="350"/>
      <c r="H106" s="350"/>
      <c r="I106" s="350"/>
      <c r="J106" s="350"/>
      <c r="K106" s="350"/>
      <c r="L106" s="350"/>
      <c r="M106" s="353"/>
      <c r="N106" s="350"/>
      <c r="O106" s="350"/>
      <c r="P106" s="350"/>
      <c r="Q106" s="350"/>
      <c r="R106" s="353"/>
      <c r="S106" s="353"/>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row>
    <row r="107" spans="1:40" ht="16.5" customHeight="1">
      <c r="A107" s="350"/>
      <c r="B107" s="350"/>
      <c r="C107" s="350"/>
      <c r="D107" s="350"/>
      <c r="E107" s="350"/>
      <c r="F107" s="350"/>
      <c r="G107" s="350"/>
      <c r="H107" s="350"/>
      <c r="I107" s="350"/>
      <c r="J107" s="350"/>
      <c r="K107" s="350"/>
      <c r="L107" s="350"/>
      <c r="M107" s="353"/>
      <c r="N107" s="350"/>
      <c r="O107" s="350"/>
      <c r="P107" s="350"/>
      <c r="Q107" s="350"/>
      <c r="R107" s="353"/>
      <c r="S107" s="353"/>
      <c r="T107" s="350"/>
      <c r="U107" s="350"/>
      <c r="V107" s="350"/>
      <c r="W107" s="350"/>
      <c r="X107" s="350"/>
      <c r="Y107" s="350"/>
      <c r="Z107" s="350"/>
      <c r="AA107" s="350"/>
      <c r="AB107" s="350"/>
      <c r="AC107" s="350"/>
      <c r="AD107" s="350"/>
      <c r="AE107" s="350"/>
      <c r="AF107" s="350"/>
      <c r="AG107" s="350"/>
      <c r="AH107" s="350"/>
      <c r="AI107" s="350"/>
      <c r="AJ107" s="350"/>
      <c r="AK107" s="350"/>
      <c r="AL107" s="350"/>
      <c r="AM107" s="350"/>
      <c r="AN107" s="350"/>
    </row>
    <row r="108" spans="1:40" ht="16.5" customHeight="1">
      <c r="A108" s="350"/>
      <c r="B108" s="350"/>
      <c r="C108" s="350"/>
      <c r="D108" s="350"/>
      <c r="E108" s="350"/>
      <c r="F108" s="350"/>
      <c r="G108" s="350"/>
      <c r="H108" s="350"/>
      <c r="I108" s="350"/>
      <c r="J108" s="350"/>
      <c r="K108" s="350"/>
      <c r="L108" s="350"/>
      <c r="M108" s="353"/>
      <c r="N108" s="350"/>
      <c r="O108" s="350"/>
      <c r="P108" s="350"/>
      <c r="Q108" s="350"/>
      <c r="R108" s="353"/>
      <c r="S108" s="353"/>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row>
    <row r="109" spans="1:40" ht="16.5" customHeight="1">
      <c r="A109" s="350"/>
      <c r="B109" s="350"/>
      <c r="C109" s="350"/>
      <c r="D109" s="350"/>
      <c r="E109" s="350"/>
      <c r="F109" s="350"/>
      <c r="G109" s="350"/>
      <c r="H109" s="350"/>
      <c r="I109" s="350"/>
      <c r="J109" s="350"/>
      <c r="K109" s="350"/>
      <c r="L109" s="350"/>
      <c r="M109" s="353"/>
      <c r="N109" s="350"/>
      <c r="O109" s="350"/>
      <c r="P109" s="350"/>
      <c r="Q109" s="350"/>
      <c r="R109" s="353"/>
      <c r="S109" s="353"/>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row>
    <row r="110" spans="1:40" ht="16.5" customHeight="1">
      <c r="A110" s="350"/>
      <c r="B110" s="350"/>
      <c r="C110" s="350"/>
      <c r="D110" s="350"/>
      <c r="E110" s="350"/>
      <c r="F110" s="350"/>
      <c r="G110" s="350"/>
      <c r="H110" s="350"/>
      <c r="I110" s="350"/>
      <c r="J110" s="350"/>
      <c r="K110" s="350"/>
      <c r="L110" s="350"/>
      <c r="M110" s="353"/>
      <c r="N110" s="350"/>
      <c r="O110" s="350"/>
      <c r="P110" s="350"/>
      <c r="Q110" s="350"/>
      <c r="R110" s="353"/>
      <c r="S110" s="353"/>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row>
    <row r="111" spans="1:40" ht="16.5" customHeight="1">
      <c r="A111" s="350"/>
      <c r="B111" s="350"/>
      <c r="C111" s="350"/>
      <c r="D111" s="350"/>
      <c r="E111" s="350"/>
      <c r="F111" s="350"/>
      <c r="G111" s="350"/>
      <c r="H111" s="350"/>
      <c r="I111" s="350"/>
      <c r="J111" s="350"/>
      <c r="K111" s="350"/>
      <c r="L111" s="350"/>
      <c r="M111" s="353"/>
      <c r="N111" s="350"/>
      <c r="O111" s="350"/>
      <c r="P111" s="350"/>
      <c r="Q111" s="350"/>
      <c r="R111" s="353"/>
      <c r="S111" s="353"/>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row>
    <row r="112" spans="1:40" ht="16.5" customHeight="1">
      <c r="A112" s="350"/>
      <c r="B112" s="350"/>
      <c r="C112" s="350"/>
      <c r="D112" s="350"/>
      <c r="E112" s="350"/>
      <c r="F112" s="350"/>
      <c r="G112" s="350"/>
      <c r="H112" s="350"/>
      <c r="I112" s="350"/>
      <c r="J112" s="350"/>
      <c r="K112" s="350"/>
      <c r="L112" s="350"/>
      <c r="M112" s="353"/>
      <c r="N112" s="350"/>
      <c r="O112" s="350"/>
      <c r="P112" s="350"/>
      <c r="Q112" s="350"/>
      <c r="R112" s="353"/>
      <c r="S112" s="353"/>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row>
    <row r="113" spans="1:40" ht="16.5" customHeight="1">
      <c r="A113" s="350"/>
      <c r="B113" s="350"/>
      <c r="C113" s="350"/>
      <c r="D113" s="350"/>
      <c r="E113" s="350"/>
      <c r="F113" s="350"/>
      <c r="G113" s="350"/>
      <c r="H113" s="350"/>
      <c r="I113" s="350"/>
      <c r="J113" s="350"/>
      <c r="K113" s="350"/>
      <c r="L113" s="350"/>
      <c r="M113" s="353"/>
      <c r="N113" s="350"/>
      <c r="O113" s="350"/>
      <c r="P113" s="350"/>
      <c r="Q113" s="350"/>
      <c r="R113" s="353"/>
      <c r="S113" s="353"/>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row>
    <row r="114" spans="1:40" ht="16.5" customHeight="1">
      <c r="A114" s="350"/>
      <c r="B114" s="350"/>
      <c r="C114" s="350"/>
      <c r="D114" s="350"/>
      <c r="E114" s="350"/>
      <c r="F114" s="350"/>
      <c r="G114" s="350"/>
      <c r="H114" s="350"/>
      <c r="I114" s="350"/>
      <c r="J114" s="350"/>
      <c r="K114" s="350"/>
      <c r="L114" s="350"/>
      <c r="M114" s="353"/>
      <c r="N114" s="350"/>
      <c r="O114" s="350"/>
      <c r="P114" s="350"/>
      <c r="Q114" s="350"/>
      <c r="R114" s="353"/>
      <c r="S114" s="353"/>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row>
    <row r="115" spans="1:40" ht="16.5" customHeight="1">
      <c r="A115" s="350"/>
      <c r="B115" s="350"/>
      <c r="C115" s="350"/>
      <c r="D115" s="350"/>
      <c r="E115" s="350"/>
      <c r="F115" s="350"/>
      <c r="G115" s="350"/>
      <c r="H115" s="350"/>
      <c r="I115" s="350"/>
      <c r="J115" s="350"/>
      <c r="K115" s="350"/>
      <c r="L115" s="350"/>
      <c r="M115" s="353"/>
      <c r="N115" s="350"/>
      <c r="O115" s="350"/>
      <c r="P115" s="350"/>
      <c r="Q115" s="350"/>
      <c r="R115" s="353"/>
      <c r="S115" s="353"/>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row>
    <row r="116" spans="1:40" ht="16.5" customHeight="1">
      <c r="A116" s="350"/>
      <c r="B116" s="350"/>
      <c r="C116" s="350"/>
      <c r="D116" s="350"/>
      <c r="E116" s="350"/>
      <c r="F116" s="350"/>
      <c r="G116" s="350"/>
      <c r="H116" s="350"/>
      <c r="I116" s="350"/>
      <c r="J116" s="350"/>
      <c r="K116" s="350"/>
      <c r="L116" s="350"/>
      <c r="M116" s="353"/>
      <c r="N116" s="350"/>
      <c r="O116" s="350"/>
      <c r="P116" s="350"/>
      <c r="Q116" s="350"/>
      <c r="R116" s="353"/>
      <c r="S116" s="353"/>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row>
    <row r="117" spans="1:40" ht="16.5" customHeight="1">
      <c r="A117" s="350"/>
      <c r="B117" s="350"/>
      <c r="C117" s="350"/>
      <c r="D117" s="350"/>
      <c r="E117" s="350"/>
      <c r="F117" s="350"/>
      <c r="G117" s="350"/>
      <c r="H117" s="350"/>
      <c r="I117" s="350"/>
      <c r="J117" s="350"/>
      <c r="K117" s="350"/>
      <c r="L117" s="350"/>
      <c r="M117" s="353"/>
      <c r="N117" s="350"/>
      <c r="O117" s="350"/>
      <c r="P117" s="350"/>
      <c r="Q117" s="350"/>
      <c r="R117" s="353"/>
      <c r="S117" s="353"/>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row>
    <row r="118" spans="1:40" ht="16.5" customHeight="1">
      <c r="A118" s="350"/>
      <c r="B118" s="350"/>
      <c r="C118" s="350"/>
      <c r="D118" s="350"/>
      <c r="E118" s="350"/>
      <c r="F118" s="350"/>
      <c r="G118" s="350"/>
      <c r="H118" s="350"/>
      <c r="I118" s="350"/>
      <c r="J118" s="350"/>
      <c r="K118" s="350"/>
      <c r="L118" s="350"/>
      <c r="M118" s="353"/>
      <c r="N118" s="350"/>
      <c r="O118" s="350"/>
      <c r="P118" s="350"/>
      <c r="Q118" s="350"/>
      <c r="R118" s="353"/>
      <c r="S118" s="353"/>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row>
    <row r="119" spans="1:40" ht="16.5" customHeight="1">
      <c r="A119" s="350"/>
      <c r="B119" s="350"/>
      <c r="C119" s="350"/>
      <c r="D119" s="350"/>
      <c r="E119" s="350"/>
      <c r="F119" s="350"/>
      <c r="G119" s="350"/>
      <c r="H119" s="350"/>
      <c r="I119" s="350"/>
      <c r="J119" s="350"/>
      <c r="K119" s="350"/>
      <c r="L119" s="350"/>
      <c r="M119" s="353"/>
      <c r="N119" s="350"/>
      <c r="O119" s="350"/>
      <c r="P119" s="350"/>
      <c r="Q119" s="350"/>
      <c r="R119" s="353"/>
      <c r="S119" s="353"/>
      <c r="T119" s="350"/>
      <c r="U119" s="350"/>
      <c r="V119" s="350"/>
      <c r="W119" s="350"/>
      <c r="X119" s="350"/>
      <c r="Y119" s="350"/>
      <c r="Z119" s="350"/>
      <c r="AA119" s="350"/>
      <c r="AB119" s="350"/>
      <c r="AC119" s="350"/>
      <c r="AD119" s="350"/>
      <c r="AE119" s="350"/>
      <c r="AF119" s="350"/>
      <c r="AG119" s="350"/>
      <c r="AH119" s="350"/>
      <c r="AI119" s="350"/>
      <c r="AJ119" s="350"/>
      <c r="AK119" s="350"/>
      <c r="AL119" s="350"/>
      <c r="AM119" s="350"/>
      <c r="AN119" s="350"/>
    </row>
    <row r="120" spans="1:40" ht="16.5" customHeight="1">
      <c r="A120" s="350"/>
      <c r="B120" s="350"/>
      <c r="C120" s="350"/>
      <c r="D120" s="350"/>
      <c r="E120" s="350"/>
      <c r="F120" s="350"/>
      <c r="G120" s="350"/>
      <c r="H120" s="350"/>
      <c r="I120" s="350"/>
      <c r="J120" s="350"/>
      <c r="K120" s="350"/>
      <c r="L120" s="350"/>
      <c r="M120" s="353"/>
      <c r="N120" s="350"/>
      <c r="O120" s="350"/>
      <c r="P120" s="350"/>
      <c r="Q120" s="350"/>
      <c r="R120" s="353"/>
      <c r="S120" s="353"/>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row>
    <row r="121" spans="1:40" ht="16.5" customHeight="1">
      <c r="A121" s="350"/>
      <c r="B121" s="350"/>
      <c r="C121" s="350"/>
      <c r="D121" s="350"/>
      <c r="E121" s="350"/>
      <c r="F121" s="350"/>
      <c r="G121" s="350"/>
      <c r="H121" s="350"/>
      <c r="I121" s="350"/>
      <c r="J121" s="350"/>
      <c r="K121" s="350"/>
      <c r="L121" s="350"/>
      <c r="M121" s="353"/>
      <c r="N121" s="350"/>
      <c r="O121" s="350"/>
      <c r="P121" s="350"/>
      <c r="Q121" s="350"/>
      <c r="R121" s="353"/>
      <c r="S121" s="353"/>
      <c r="T121" s="350"/>
      <c r="U121" s="350"/>
      <c r="V121" s="350"/>
      <c r="W121" s="350"/>
      <c r="X121" s="350"/>
      <c r="Y121" s="350"/>
      <c r="Z121" s="350"/>
      <c r="AA121" s="350"/>
      <c r="AB121" s="350"/>
      <c r="AC121" s="350"/>
      <c r="AD121" s="350"/>
      <c r="AE121" s="350"/>
      <c r="AF121" s="350"/>
      <c r="AG121" s="350"/>
      <c r="AH121" s="350"/>
      <c r="AI121" s="350"/>
      <c r="AJ121" s="350"/>
      <c r="AK121" s="350"/>
      <c r="AL121" s="350"/>
      <c r="AM121" s="350"/>
      <c r="AN121" s="350"/>
    </row>
    <row r="122" spans="1:40" ht="16.5" customHeight="1">
      <c r="A122" s="350"/>
      <c r="B122" s="350"/>
      <c r="C122" s="350"/>
      <c r="D122" s="350"/>
      <c r="E122" s="350"/>
      <c r="F122" s="350"/>
      <c r="G122" s="350"/>
      <c r="H122" s="350"/>
      <c r="I122" s="350"/>
      <c r="J122" s="350"/>
      <c r="K122" s="350"/>
      <c r="L122" s="350"/>
      <c r="M122" s="353"/>
      <c r="N122" s="350"/>
      <c r="O122" s="350"/>
      <c r="P122" s="350"/>
      <c r="Q122" s="350"/>
      <c r="R122" s="353"/>
      <c r="S122" s="353"/>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row>
    <row r="123" spans="1:40" ht="16.5" customHeight="1">
      <c r="A123" s="350"/>
      <c r="B123" s="350"/>
      <c r="C123" s="350"/>
      <c r="D123" s="350"/>
      <c r="E123" s="350"/>
      <c r="F123" s="350"/>
      <c r="G123" s="350"/>
      <c r="H123" s="350"/>
      <c r="I123" s="350"/>
      <c r="J123" s="350"/>
      <c r="K123" s="350"/>
      <c r="L123" s="350"/>
      <c r="M123" s="353"/>
      <c r="N123" s="350"/>
      <c r="O123" s="350"/>
      <c r="P123" s="350"/>
      <c r="Q123" s="350"/>
      <c r="R123" s="353"/>
      <c r="S123" s="353"/>
      <c r="T123" s="350"/>
      <c r="U123" s="350"/>
      <c r="V123" s="350"/>
      <c r="W123" s="350"/>
      <c r="X123" s="350"/>
      <c r="Y123" s="350"/>
      <c r="Z123" s="350"/>
      <c r="AA123" s="350"/>
      <c r="AB123" s="350"/>
      <c r="AC123" s="350"/>
      <c r="AD123" s="350"/>
      <c r="AE123" s="350"/>
      <c r="AF123" s="350"/>
      <c r="AG123" s="350"/>
      <c r="AH123" s="350"/>
      <c r="AI123" s="350"/>
      <c r="AJ123" s="350"/>
      <c r="AK123" s="350"/>
      <c r="AL123" s="350"/>
      <c r="AM123" s="350"/>
      <c r="AN123" s="350"/>
    </row>
    <row r="124" spans="1:40" ht="16.5" customHeight="1">
      <c r="A124" s="350"/>
      <c r="B124" s="350"/>
      <c r="C124" s="350"/>
      <c r="D124" s="350"/>
      <c r="E124" s="350"/>
      <c r="F124" s="350"/>
      <c r="G124" s="350"/>
      <c r="H124" s="350"/>
      <c r="I124" s="350"/>
      <c r="J124" s="350"/>
      <c r="K124" s="350"/>
      <c r="L124" s="350"/>
      <c r="M124" s="353"/>
      <c r="N124" s="350"/>
      <c r="O124" s="350"/>
      <c r="P124" s="350"/>
      <c r="Q124" s="350"/>
      <c r="R124" s="353"/>
      <c r="S124" s="353"/>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50"/>
    </row>
    <row r="125" spans="1:40" ht="16.5" customHeight="1">
      <c r="A125" s="350"/>
      <c r="B125" s="350"/>
      <c r="C125" s="350"/>
      <c r="D125" s="350"/>
      <c r="E125" s="350"/>
      <c r="F125" s="350"/>
      <c r="G125" s="350"/>
      <c r="H125" s="350"/>
      <c r="I125" s="350"/>
      <c r="J125" s="350"/>
      <c r="K125" s="350"/>
      <c r="L125" s="350"/>
      <c r="M125" s="353"/>
      <c r="N125" s="350"/>
      <c r="O125" s="350"/>
      <c r="P125" s="350"/>
      <c r="Q125" s="350"/>
      <c r="R125" s="353"/>
      <c r="S125" s="353"/>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row>
    <row r="126" spans="1:40" ht="16.5" customHeight="1">
      <c r="A126" s="350"/>
      <c r="B126" s="350"/>
      <c r="C126" s="350"/>
      <c r="D126" s="350"/>
      <c r="E126" s="350"/>
      <c r="F126" s="350"/>
      <c r="G126" s="350"/>
      <c r="H126" s="350"/>
      <c r="I126" s="350"/>
      <c r="J126" s="350"/>
      <c r="K126" s="350"/>
      <c r="L126" s="350"/>
      <c r="M126" s="353"/>
      <c r="N126" s="350"/>
      <c r="O126" s="350"/>
      <c r="P126" s="350"/>
      <c r="Q126" s="350"/>
      <c r="R126" s="353"/>
      <c r="S126" s="353"/>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row>
    <row r="127" spans="1:40" ht="16.5" customHeight="1">
      <c r="A127" s="350"/>
      <c r="B127" s="350"/>
      <c r="C127" s="350"/>
      <c r="D127" s="350"/>
      <c r="E127" s="350"/>
      <c r="F127" s="350"/>
      <c r="G127" s="350"/>
      <c r="H127" s="350"/>
      <c r="I127" s="350"/>
      <c r="J127" s="350"/>
      <c r="K127" s="350"/>
      <c r="L127" s="350"/>
      <c r="M127" s="353"/>
      <c r="N127" s="350"/>
      <c r="O127" s="350"/>
      <c r="P127" s="350"/>
      <c r="Q127" s="350"/>
      <c r="R127" s="353"/>
      <c r="S127" s="353"/>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row>
    <row r="128" spans="1:40" ht="16.5" customHeight="1">
      <c r="A128" s="350"/>
      <c r="B128" s="350"/>
      <c r="C128" s="350"/>
      <c r="D128" s="350"/>
      <c r="E128" s="350"/>
      <c r="F128" s="350"/>
      <c r="G128" s="350"/>
      <c r="H128" s="350"/>
      <c r="I128" s="350"/>
      <c r="J128" s="350"/>
      <c r="K128" s="350"/>
      <c r="L128" s="350"/>
      <c r="M128" s="353"/>
      <c r="N128" s="350"/>
      <c r="O128" s="350"/>
      <c r="P128" s="350"/>
      <c r="Q128" s="350"/>
      <c r="R128" s="353"/>
      <c r="S128" s="353"/>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row>
    <row r="129" spans="1:40" ht="16.5" customHeight="1">
      <c r="A129" s="350"/>
      <c r="B129" s="350"/>
      <c r="C129" s="350"/>
      <c r="D129" s="350"/>
      <c r="E129" s="350"/>
      <c r="F129" s="350"/>
      <c r="G129" s="350"/>
      <c r="H129" s="350"/>
      <c r="I129" s="350"/>
      <c r="J129" s="350"/>
      <c r="K129" s="350"/>
      <c r="L129" s="350"/>
      <c r="M129" s="353"/>
      <c r="N129" s="350"/>
      <c r="O129" s="350"/>
      <c r="P129" s="350"/>
      <c r="Q129" s="350"/>
      <c r="R129" s="353"/>
      <c r="S129" s="353"/>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row>
    <row r="130" spans="1:40" ht="16.5" customHeight="1">
      <c r="A130" s="350"/>
      <c r="B130" s="350"/>
      <c r="C130" s="350"/>
      <c r="D130" s="350"/>
      <c r="E130" s="350"/>
      <c r="F130" s="350"/>
      <c r="G130" s="350"/>
      <c r="H130" s="350"/>
      <c r="I130" s="350"/>
      <c r="J130" s="350"/>
      <c r="K130" s="350"/>
      <c r="L130" s="350"/>
      <c r="M130" s="353"/>
      <c r="N130" s="350"/>
      <c r="O130" s="350"/>
      <c r="P130" s="350"/>
      <c r="Q130" s="350"/>
      <c r="R130" s="353"/>
      <c r="S130" s="353"/>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row>
    <row r="131" spans="1:40" ht="16.5" customHeight="1">
      <c r="A131" s="350"/>
      <c r="B131" s="350"/>
      <c r="C131" s="350"/>
      <c r="D131" s="350"/>
      <c r="E131" s="350"/>
      <c r="F131" s="350"/>
      <c r="G131" s="350"/>
      <c r="H131" s="350"/>
      <c r="I131" s="350"/>
      <c r="J131" s="350"/>
      <c r="K131" s="350"/>
      <c r="L131" s="350"/>
      <c r="M131" s="353"/>
      <c r="N131" s="350"/>
      <c r="O131" s="350"/>
      <c r="P131" s="350"/>
      <c r="Q131" s="350"/>
      <c r="R131" s="353"/>
      <c r="S131" s="353"/>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row>
    <row r="132" spans="1:40" ht="16.5" customHeight="1">
      <c r="A132" s="350"/>
      <c r="B132" s="350"/>
      <c r="C132" s="350"/>
      <c r="D132" s="350"/>
      <c r="E132" s="350"/>
      <c r="F132" s="350"/>
      <c r="G132" s="350"/>
      <c r="H132" s="350"/>
      <c r="I132" s="350"/>
      <c r="J132" s="350"/>
      <c r="K132" s="350"/>
      <c r="L132" s="350"/>
      <c r="M132" s="353"/>
      <c r="N132" s="350"/>
      <c r="O132" s="350"/>
      <c r="P132" s="350"/>
      <c r="Q132" s="350"/>
      <c r="R132" s="353"/>
      <c r="S132" s="353"/>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row>
    <row r="133" spans="1:40" ht="16.5" customHeight="1">
      <c r="A133" s="350"/>
      <c r="B133" s="350"/>
      <c r="C133" s="350"/>
      <c r="D133" s="350"/>
      <c r="E133" s="350"/>
      <c r="F133" s="350"/>
      <c r="G133" s="350"/>
      <c r="H133" s="350"/>
      <c r="I133" s="350"/>
      <c r="J133" s="350"/>
      <c r="K133" s="350"/>
      <c r="L133" s="350"/>
      <c r="M133" s="353"/>
      <c r="N133" s="350"/>
      <c r="O133" s="350"/>
      <c r="P133" s="350"/>
      <c r="Q133" s="350"/>
      <c r="R133" s="353"/>
      <c r="S133" s="353"/>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row>
    <row r="134" spans="1:40" ht="16.5" customHeight="1">
      <c r="A134" s="350"/>
      <c r="B134" s="350"/>
      <c r="C134" s="350"/>
      <c r="D134" s="350"/>
      <c r="E134" s="350"/>
      <c r="F134" s="350"/>
      <c r="G134" s="350"/>
      <c r="H134" s="350"/>
      <c r="I134" s="350"/>
      <c r="J134" s="350"/>
      <c r="K134" s="350"/>
      <c r="L134" s="350"/>
      <c r="M134" s="353"/>
      <c r="N134" s="350"/>
      <c r="O134" s="350"/>
      <c r="P134" s="350"/>
      <c r="Q134" s="350"/>
      <c r="R134" s="353"/>
      <c r="S134" s="353"/>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row>
    <row r="135" spans="1:40" ht="16.5" customHeight="1">
      <c r="A135" s="350"/>
      <c r="B135" s="350"/>
      <c r="C135" s="350"/>
      <c r="D135" s="350"/>
      <c r="E135" s="350"/>
      <c r="F135" s="350"/>
      <c r="G135" s="350"/>
      <c r="H135" s="350"/>
      <c r="I135" s="350"/>
      <c r="J135" s="350"/>
      <c r="K135" s="350"/>
      <c r="L135" s="350"/>
      <c r="M135" s="353"/>
      <c r="N135" s="350"/>
      <c r="O135" s="350"/>
      <c r="P135" s="350"/>
      <c r="Q135" s="350"/>
      <c r="R135" s="353"/>
      <c r="S135" s="353"/>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row>
    <row r="136" spans="1:40" ht="16.5" customHeight="1">
      <c r="A136" s="350"/>
      <c r="B136" s="350"/>
      <c r="C136" s="350"/>
      <c r="D136" s="350"/>
      <c r="E136" s="350"/>
      <c r="F136" s="350"/>
      <c r="G136" s="350"/>
      <c r="H136" s="350"/>
      <c r="I136" s="350"/>
      <c r="J136" s="350"/>
      <c r="K136" s="350"/>
      <c r="L136" s="350"/>
      <c r="M136" s="353"/>
      <c r="N136" s="350"/>
      <c r="O136" s="350"/>
      <c r="P136" s="350"/>
      <c r="Q136" s="350"/>
      <c r="R136" s="353"/>
      <c r="S136" s="353"/>
      <c r="T136" s="350"/>
      <c r="U136" s="350"/>
      <c r="V136" s="350"/>
      <c r="W136" s="350"/>
      <c r="X136" s="350"/>
      <c r="Y136" s="350"/>
      <c r="Z136" s="350"/>
      <c r="AA136" s="350"/>
      <c r="AB136" s="350"/>
      <c r="AC136" s="350"/>
      <c r="AD136" s="350"/>
      <c r="AE136" s="350"/>
      <c r="AF136" s="350"/>
      <c r="AG136" s="350"/>
      <c r="AH136" s="350"/>
      <c r="AI136" s="350"/>
      <c r="AJ136" s="350"/>
      <c r="AK136" s="350"/>
      <c r="AL136" s="350"/>
      <c r="AM136" s="350"/>
      <c r="AN136" s="350"/>
    </row>
    <row r="137" spans="1:40" ht="16.5" customHeight="1">
      <c r="A137" s="350"/>
      <c r="B137" s="350"/>
      <c r="C137" s="350"/>
      <c r="D137" s="350"/>
      <c r="E137" s="350"/>
      <c r="F137" s="350"/>
      <c r="G137" s="350"/>
      <c r="H137" s="350"/>
      <c r="I137" s="350"/>
      <c r="J137" s="350"/>
      <c r="K137" s="350"/>
      <c r="L137" s="350"/>
      <c r="M137" s="353"/>
      <c r="N137" s="350"/>
      <c r="O137" s="350"/>
      <c r="P137" s="350"/>
      <c r="Q137" s="350"/>
      <c r="R137" s="353"/>
      <c r="S137" s="353"/>
      <c r="T137" s="350"/>
      <c r="U137" s="350"/>
      <c r="V137" s="350"/>
      <c r="W137" s="350"/>
      <c r="X137" s="350"/>
      <c r="Y137" s="350"/>
      <c r="Z137" s="350"/>
      <c r="AA137" s="350"/>
      <c r="AB137" s="350"/>
      <c r="AC137" s="350"/>
      <c r="AD137" s="350"/>
      <c r="AE137" s="350"/>
      <c r="AF137" s="350"/>
      <c r="AG137" s="350"/>
      <c r="AH137" s="350"/>
      <c r="AI137" s="350"/>
      <c r="AJ137" s="350"/>
      <c r="AK137" s="350"/>
      <c r="AL137" s="350"/>
      <c r="AM137" s="350"/>
      <c r="AN137" s="350"/>
    </row>
    <row r="138" spans="1:40" ht="16.5" customHeight="1">
      <c r="A138" s="350"/>
      <c r="B138" s="350"/>
      <c r="C138" s="350"/>
      <c r="D138" s="350"/>
      <c r="E138" s="350"/>
      <c r="F138" s="350"/>
      <c r="G138" s="350"/>
      <c r="H138" s="350"/>
      <c r="I138" s="350"/>
      <c r="J138" s="350"/>
      <c r="K138" s="350"/>
      <c r="L138" s="350"/>
      <c r="M138" s="353"/>
      <c r="N138" s="350"/>
      <c r="O138" s="350"/>
      <c r="P138" s="350"/>
      <c r="Q138" s="350"/>
      <c r="R138" s="353"/>
      <c r="S138" s="353"/>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row>
    <row r="139" spans="1:40" ht="16.5" customHeight="1">
      <c r="A139" s="350"/>
      <c r="B139" s="350"/>
      <c r="C139" s="350"/>
      <c r="D139" s="350"/>
      <c r="E139" s="350"/>
      <c r="F139" s="350"/>
      <c r="G139" s="350"/>
      <c r="H139" s="350"/>
      <c r="I139" s="350"/>
      <c r="J139" s="350"/>
      <c r="K139" s="350"/>
      <c r="L139" s="350"/>
      <c r="M139" s="353"/>
      <c r="N139" s="350"/>
      <c r="O139" s="350"/>
      <c r="P139" s="350"/>
      <c r="Q139" s="350"/>
      <c r="R139" s="353"/>
      <c r="S139" s="353"/>
      <c r="T139" s="350"/>
      <c r="U139" s="350"/>
      <c r="V139" s="350"/>
      <c r="W139" s="350"/>
      <c r="X139" s="350"/>
      <c r="Y139" s="350"/>
      <c r="Z139" s="350"/>
      <c r="AA139" s="350"/>
      <c r="AB139" s="350"/>
      <c r="AC139" s="350"/>
      <c r="AD139" s="350"/>
      <c r="AE139" s="350"/>
      <c r="AF139" s="350"/>
      <c r="AG139" s="350"/>
      <c r="AH139" s="350"/>
      <c r="AI139" s="350"/>
      <c r="AJ139" s="350"/>
      <c r="AK139" s="350"/>
      <c r="AL139" s="350"/>
      <c r="AM139" s="350"/>
      <c r="AN139" s="350"/>
    </row>
    <row r="140" spans="1:40" ht="16.5" customHeight="1">
      <c r="A140" s="350"/>
      <c r="B140" s="350"/>
      <c r="C140" s="350"/>
      <c r="D140" s="350"/>
      <c r="E140" s="350"/>
      <c r="F140" s="350"/>
      <c r="G140" s="350"/>
      <c r="H140" s="350"/>
      <c r="I140" s="350"/>
      <c r="J140" s="350"/>
      <c r="K140" s="350"/>
      <c r="L140" s="350"/>
      <c r="M140" s="353"/>
      <c r="N140" s="350"/>
      <c r="O140" s="350"/>
      <c r="P140" s="350"/>
      <c r="Q140" s="350"/>
      <c r="R140" s="353"/>
      <c r="S140" s="353"/>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row>
    <row r="141" spans="1:40" ht="16.5" customHeight="1">
      <c r="A141" s="350"/>
      <c r="B141" s="350"/>
      <c r="C141" s="350"/>
      <c r="D141" s="350"/>
      <c r="E141" s="350"/>
      <c r="F141" s="350"/>
      <c r="G141" s="350"/>
      <c r="H141" s="350"/>
      <c r="I141" s="350"/>
      <c r="J141" s="350"/>
      <c r="K141" s="350"/>
      <c r="L141" s="350"/>
      <c r="M141" s="353"/>
      <c r="N141" s="350"/>
      <c r="O141" s="350"/>
      <c r="P141" s="350"/>
      <c r="Q141" s="350"/>
      <c r="R141" s="353"/>
      <c r="S141" s="353"/>
      <c r="T141" s="350"/>
      <c r="U141" s="350"/>
      <c r="V141" s="350"/>
      <c r="W141" s="350"/>
      <c r="X141" s="350"/>
      <c r="Y141" s="350"/>
      <c r="Z141" s="350"/>
      <c r="AA141" s="350"/>
      <c r="AB141" s="350"/>
      <c r="AC141" s="350"/>
      <c r="AD141" s="350"/>
      <c r="AE141" s="350"/>
      <c r="AF141" s="350"/>
      <c r="AG141" s="350"/>
      <c r="AH141" s="350"/>
      <c r="AI141" s="350"/>
      <c r="AJ141" s="350"/>
      <c r="AK141" s="350"/>
      <c r="AL141" s="350"/>
      <c r="AM141" s="350"/>
      <c r="AN141" s="350"/>
    </row>
    <row r="142" spans="1:40" ht="16.5" customHeight="1">
      <c r="A142" s="350"/>
      <c r="B142" s="350"/>
      <c r="C142" s="350"/>
      <c r="D142" s="350"/>
      <c r="E142" s="350"/>
      <c r="F142" s="350"/>
      <c r="G142" s="350"/>
      <c r="H142" s="350"/>
      <c r="I142" s="350"/>
      <c r="J142" s="350"/>
      <c r="K142" s="350"/>
      <c r="L142" s="350"/>
      <c r="M142" s="353"/>
      <c r="N142" s="350"/>
      <c r="O142" s="350"/>
      <c r="P142" s="350"/>
      <c r="Q142" s="350"/>
      <c r="R142" s="353"/>
      <c r="S142" s="353"/>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row>
    <row r="143" spans="1:40" ht="16.5" customHeight="1">
      <c r="A143" s="350"/>
      <c r="B143" s="350"/>
      <c r="C143" s="350"/>
      <c r="D143" s="350"/>
      <c r="E143" s="350"/>
      <c r="F143" s="350"/>
      <c r="G143" s="350"/>
      <c r="H143" s="350"/>
      <c r="I143" s="350"/>
      <c r="J143" s="350"/>
      <c r="K143" s="350"/>
      <c r="L143" s="350"/>
      <c r="M143" s="353"/>
      <c r="N143" s="350"/>
      <c r="O143" s="350"/>
      <c r="P143" s="350"/>
      <c r="Q143" s="350"/>
      <c r="R143" s="353"/>
      <c r="S143" s="353"/>
      <c r="T143" s="350"/>
      <c r="U143" s="350"/>
      <c r="V143" s="350"/>
      <c r="W143" s="350"/>
      <c r="X143" s="350"/>
      <c r="Y143" s="350"/>
      <c r="Z143" s="350"/>
      <c r="AA143" s="350"/>
      <c r="AB143" s="350"/>
      <c r="AC143" s="350"/>
      <c r="AD143" s="350"/>
      <c r="AE143" s="350"/>
      <c r="AF143" s="350"/>
      <c r="AG143" s="350"/>
      <c r="AH143" s="350"/>
      <c r="AI143" s="350"/>
      <c r="AJ143" s="350"/>
      <c r="AK143" s="350"/>
      <c r="AL143" s="350"/>
      <c r="AM143" s="350"/>
      <c r="AN143" s="350"/>
    </row>
    <row r="144" spans="1:40" ht="16.5" customHeight="1">
      <c r="A144" s="350"/>
      <c r="B144" s="350"/>
      <c r="C144" s="350"/>
      <c r="D144" s="350"/>
      <c r="E144" s="350"/>
      <c r="F144" s="350"/>
      <c r="G144" s="350"/>
      <c r="H144" s="350"/>
      <c r="I144" s="350"/>
      <c r="J144" s="350"/>
      <c r="K144" s="350"/>
      <c r="L144" s="350"/>
      <c r="M144" s="353"/>
      <c r="N144" s="350"/>
      <c r="O144" s="350"/>
      <c r="P144" s="350"/>
      <c r="Q144" s="350"/>
      <c r="R144" s="353"/>
      <c r="S144" s="353"/>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row>
    <row r="145" spans="1:40" ht="16.5" customHeight="1">
      <c r="A145" s="350"/>
      <c r="B145" s="350"/>
      <c r="C145" s="350"/>
      <c r="D145" s="350"/>
      <c r="E145" s="350"/>
      <c r="F145" s="350"/>
      <c r="G145" s="350"/>
      <c r="H145" s="350"/>
      <c r="I145" s="350"/>
      <c r="J145" s="350"/>
      <c r="K145" s="350"/>
      <c r="L145" s="350"/>
      <c r="M145" s="353"/>
      <c r="N145" s="350"/>
      <c r="O145" s="350"/>
      <c r="P145" s="350"/>
      <c r="Q145" s="350"/>
      <c r="R145" s="353"/>
      <c r="S145" s="353"/>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row>
    <row r="146" spans="1:40" ht="16.5" customHeight="1">
      <c r="A146" s="350"/>
      <c r="B146" s="350"/>
      <c r="C146" s="350"/>
      <c r="D146" s="350"/>
      <c r="E146" s="350"/>
      <c r="F146" s="350"/>
      <c r="G146" s="350"/>
      <c r="H146" s="350"/>
      <c r="I146" s="350"/>
      <c r="J146" s="350"/>
      <c r="K146" s="350"/>
      <c r="L146" s="350"/>
      <c r="M146" s="353"/>
      <c r="N146" s="350"/>
      <c r="O146" s="350"/>
      <c r="P146" s="350"/>
      <c r="Q146" s="350"/>
      <c r="R146" s="353"/>
      <c r="S146" s="353"/>
      <c r="T146" s="350"/>
      <c r="U146" s="350"/>
      <c r="V146" s="350"/>
      <c r="W146" s="350"/>
      <c r="X146" s="350"/>
      <c r="Y146" s="350"/>
      <c r="Z146" s="350"/>
      <c r="AA146" s="350"/>
      <c r="AB146" s="350"/>
      <c r="AC146" s="350"/>
      <c r="AD146" s="350"/>
      <c r="AE146" s="350"/>
      <c r="AF146" s="350"/>
      <c r="AG146" s="350"/>
      <c r="AH146" s="350"/>
      <c r="AI146" s="350"/>
      <c r="AJ146" s="350"/>
      <c r="AK146" s="350"/>
      <c r="AL146" s="350"/>
      <c r="AM146" s="350"/>
      <c r="AN146" s="350"/>
    </row>
    <row r="147" spans="1:40" ht="16.5" customHeight="1">
      <c r="A147" s="350"/>
      <c r="B147" s="350"/>
      <c r="C147" s="350"/>
      <c r="D147" s="350"/>
      <c r="E147" s="350"/>
      <c r="F147" s="350"/>
      <c r="G147" s="350"/>
      <c r="H147" s="350"/>
      <c r="I147" s="350"/>
      <c r="J147" s="350"/>
      <c r="K147" s="350"/>
      <c r="L147" s="350"/>
      <c r="M147" s="353"/>
      <c r="N147" s="350"/>
      <c r="O147" s="350"/>
      <c r="P147" s="350"/>
      <c r="Q147" s="350"/>
      <c r="R147" s="353"/>
      <c r="S147" s="353"/>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row>
    <row r="148" spans="1:40" ht="16.5" customHeight="1">
      <c r="A148" s="350"/>
      <c r="B148" s="350"/>
      <c r="C148" s="350"/>
      <c r="D148" s="350"/>
      <c r="E148" s="350"/>
      <c r="F148" s="350"/>
      <c r="G148" s="350"/>
      <c r="H148" s="350"/>
      <c r="I148" s="350"/>
      <c r="J148" s="350"/>
      <c r="K148" s="350"/>
      <c r="L148" s="350"/>
      <c r="M148" s="353"/>
      <c r="N148" s="350"/>
      <c r="O148" s="350"/>
      <c r="P148" s="350"/>
      <c r="Q148" s="350"/>
      <c r="R148" s="353"/>
      <c r="S148" s="353"/>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row>
    <row r="149" spans="1:40" ht="16.5" customHeight="1">
      <c r="A149" s="350"/>
      <c r="B149" s="350"/>
      <c r="C149" s="350"/>
      <c r="D149" s="350"/>
      <c r="E149" s="350"/>
      <c r="F149" s="350"/>
      <c r="G149" s="350"/>
      <c r="H149" s="350"/>
      <c r="I149" s="350"/>
      <c r="J149" s="350"/>
      <c r="K149" s="350"/>
      <c r="L149" s="350"/>
      <c r="M149" s="353"/>
      <c r="N149" s="350"/>
      <c r="O149" s="350"/>
      <c r="P149" s="350"/>
      <c r="Q149" s="350"/>
      <c r="R149" s="353"/>
      <c r="S149" s="353"/>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row>
    <row r="150" spans="1:40" ht="16.5" customHeight="1">
      <c r="A150" s="350"/>
      <c r="B150" s="350"/>
      <c r="C150" s="350"/>
      <c r="D150" s="350"/>
      <c r="E150" s="350"/>
      <c r="F150" s="350"/>
      <c r="G150" s="350"/>
      <c r="H150" s="350"/>
      <c r="I150" s="350"/>
      <c r="J150" s="350"/>
      <c r="K150" s="350"/>
      <c r="L150" s="350"/>
      <c r="M150" s="353"/>
      <c r="N150" s="350"/>
      <c r="O150" s="350"/>
      <c r="P150" s="350"/>
      <c r="Q150" s="350"/>
      <c r="R150" s="353"/>
      <c r="S150" s="353"/>
      <c r="T150" s="350"/>
      <c r="U150" s="350"/>
      <c r="V150" s="350"/>
      <c r="W150" s="350"/>
      <c r="X150" s="350"/>
      <c r="Y150" s="350"/>
      <c r="Z150" s="350"/>
      <c r="AA150" s="350"/>
      <c r="AB150" s="350"/>
      <c r="AC150" s="350"/>
      <c r="AD150" s="350"/>
      <c r="AE150" s="350"/>
      <c r="AF150" s="350"/>
      <c r="AG150" s="350"/>
      <c r="AH150" s="350"/>
      <c r="AI150" s="350"/>
      <c r="AJ150" s="350"/>
      <c r="AK150" s="350"/>
      <c r="AL150" s="350"/>
      <c r="AM150" s="350"/>
      <c r="AN150" s="350"/>
    </row>
    <row r="151" spans="1:40" ht="16.5" customHeight="1">
      <c r="A151" s="350"/>
      <c r="B151" s="350"/>
      <c r="C151" s="350"/>
      <c r="D151" s="350"/>
      <c r="E151" s="350"/>
      <c r="F151" s="350"/>
      <c r="G151" s="350"/>
      <c r="H151" s="350"/>
      <c r="I151" s="350"/>
      <c r="J151" s="350"/>
      <c r="K151" s="350"/>
      <c r="L151" s="350"/>
      <c r="M151" s="353"/>
      <c r="N151" s="350"/>
      <c r="O151" s="350"/>
      <c r="P151" s="350"/>
      <c r="Q151" s="350"/>
      <c r="R151" s="353"/>
      <c r="S151" s="353"/>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row>
    <row r="152" spans="1:40" ht="16.5" customHeight="1">
      <c r="A152" s="350"/>
      <c r="B152" s="350"/>
      <c r="C152" s="350"/>
      <c r="D152" s="350"/>
      <c r="E152" s="350"/>
      <c r="F152" s="350"/>
      <c r="G152" s="350"/>
      <c r="H152" s="350"/>
      <c r="I152" s="350"/>
      <c r="J152" s="350"/>
      <c r="K152" s="350"/>
      <c r="L152" s="350"/>
      <c r="M152" s="353"/>
      <c r="N152" s="350"/>
      <c r="O152" s="350"/>
      <c r="P152" s="350"/>
      <c r="Q152" s="350"/>
      <c r="R152" s="353"/>
      <c r="S152" s="353"/>
      <c r="T152" s="350"/>
      <c r="U152" s="350"/>
      <c r="V152" s="350"/>
      <c r="W152" s="350"/>
      <c r="X152" s="350"/>
      <c r="Y152" s="350"/>
      <c r="Z152" s="350"/>
      <c r="AA152" s="350"/>
      <c r="AB152" s="350"/>
      <c r="AC152" s="350"/>
      <c r="AD152" s="350"/>
      <c r="AE152" s="350"/>
      <c r="AF152" s="350"/>
      <c r="AG152" s="350"/>
      <c r="AH152" s="350"/>
      <c r="AI152" s="350"/>
      <c r="AJ152" s="350"/>
      <c r="AK152" s="350"/>
      <c r="AL152" s="350"/>
      <c r="AM152" s="350"/>
      <c r="AN152" s="350"/>
    </row>
    <row r="153" spans="1:40" ht="16.5" customHeight="1">
      <c r="A153" s="350"/>
      <c r="B153" s="350"/>
      <c r="C153" s="350"/>
      <c r="D153" s="350"/>
      <c r="E153" s="350"/>
      <c r="F153" s="350"/>
      <c r="G153" s="350"/>
      <c r="H153" s="350"/>
      <c r="I153" s="350"/>
      <c r="J153" s="350"/>
      <c r="K153" s="350"/>
      <c r="L153" s="350"/>
      <c r="M153" s="353"/>
      <c r="N153" s="350"/>
      <c r="O153" s="350"/>
      <c r="P153" s="350"/>
      <c r="Q153" s="350"/>
      <c r="R153" s="353"/>
      <c r="S153" s="353"/>
      <c r="T153" s="350"/>
      <c r="U153" s="350"/>
      <c r="V153" s="350"/>
      <c r="W153" s="350"/>
      <c r="X153" s="350"/>
      <c r="Y153" s="350"/>
      <c r="Z153" s="350"/>
      <c r="AA153" s="350"/>
      <c r="AB153" s="350"/>
      <c r="AC153" s="350"/>
      <c r="AD153" s="350"/>
      <c r="AE153" s="350"/>
      <c r="AF153" s="350"/>
      <c r="AG153" s="350"/>
      <c r="AH153" s="350"/>
      <c r="AI153" s="350"/>
      <c r="AJ153" s="350"/>
      <c r="AK153" s="350"/>
      <c r="AL153" s="350"/>
      <c r="AM153" s="350"/>
      <c r="AN153" s="350"/>
    </row>
    <row r="154" spans="1:40" ht="16.5" customHeight="1">
      <c r="A154" s="350"/>
      <c r="B154" s="350"/>
      <c r="C154" s="350"/>
      <c r="D154" s="350"/>
      <c r="E154" s="350"/>
      <c r="F154" s="350"/>
      <c r="G154" s="350"/>
      <c r="H154" s="350"/>
      <c r="I154" s="350"/>
      <c r="J154" s="350"/>
      <c r="K154" s="350"/>
      <c r="L154" s="350"/>
      <c r="M154" s="353"/>
      <c r="N154" s="350"/>
      <c r="O154" s="350"/>
      <c r="P154" s="350"/>
      <c r="Q154" s="350"/>
      <c r="R154" s="353"/>
      <c r="S154" s="353"/>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row>
    <row r="155" spans="1:40" ht="16.5" customHeight="1">
      <c r="A155" s="350"/>
      <c r="B155" s="350"/>
      <c r="C155" s="350"/>
      <c r="D155" s="350"/>
      <c r="E155" s="350"/>
      <c r="F155" s="350"/>
      <c r="G155" s="350"/>
      <c r="H155" s="350"/>
      <c r="I155" s="350"/>
      <c r="J155" s="350"/>
      <c r="K155" s="350"/>
      <c r="L155" s="350"/>
      <c r="M155" s="353"/>
      <c r="N155" s="350"/>
      <c r="O155" s="350"/>
      <c r="P155" s="350"/>
      <c r="Q155" s="350"/>
      <c r="R155" s="353"/>
      <c r="S155" s="353"/>
      <c r="T155" s="350"/>
      <c r="U155" s="350"/>
      <c r="V155" s="350"/>
      <c r="W155" s="350"/>
      <c r="X155" s="350"/>
      <c r="Y155" s="350"/>
      <c r="Z155" s="350"/>
      <c r="AA155" s="350"/>
      <c r="AB155" s="350"/>
      <c r="AC155" s="350"/>
      <c r="AD155" s="350"/>
      <c r="AE155" s="350"/>
      <c r="AF155" s="350"/>
      <c r="AG155" s="350"/>
      <c r="AH155" s="350"/>
      <c r="AI155" s="350"/>
      <c r="AJ155" s="350"/>
      <c r="AK155" s="350"/>
      <c r="AL155" s="350"/>
      <c r="AM155" s="350"/>
      <c r="AN155" s="350"/>
    </row>
    <row r="156" spans="1:40" ht="16.5" customHeight="1">
      <c r="A156" s="350"/>
      <c r="B156" s="350"/>
      <c r="C156" s="350"/>
      <c r="D156" s="350"/>
      <c r="E156" s="350"/>
      <c r="F156" s="350"/>
      <c r="G156" s="350"/>
      <c r="H156" s="350"/>
      <c r="I156" s="350"/>
      <c r="J156" s="350"/>
      <c r="K156" s="350"/>
      <c r="L156" s="350"/>
      <c r="M156" s="353"/>
      <c r="N156" s="350"/>
      <c r="O156" s="350"/>
      <c r="P156" s="350"/>
      <c r="Q156" s="350"/>
      <c r="R156" s="353"/>
      <c r="S156" s="353"/>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row>
    <row r="157" spans="1:40" ht="16.5" customHeight="1">
      <c r="A157" s="350"/>
      <c r="B157" s="350"/>
      <c r="C157" s="350"/>
      <c r="D157" s="350"/>
      <c r="E157" s="350"/>
      <c r="F157" s="350"/>
      <c r="G157" s="350"/>
      <c r="H157" s="350"/>
      <c r="I157" s="350"/>
      <c r="J157" s="350"/>
      <c r="K157" s="350"/>
      <c r="L157" s="350"/>
      <c r="M157" s="353"/>
      <c r="N157" s="350"/>
      <c r="O157" s="350"/>
      <c r="P157" s="350"/>
      <c r="Q157" s="350"/>
      <c r="R157" s="353"/>
      <c r="S157" s="353"/>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row>
    <row r="158" spans="1:40" ht="16.5" customHeight="1">
      <c r="A158" s="350"/>
      <c r="B158" s="350"/>
      <c r="C158" s="350"/>
      <c r="D158" s="350"/>
      <c r="E158" s="350"/>
      <c r="F158" s="350"/>
      <c r="G158" s="350"/>
      <c r="H158" s="350"/>
      <c r="I158" s="350"/>
      <c r="J158" s="350"/>
      <c r="K158" s="350"/>
      <c r="L158" s="350"/>
      <c r="M158" s="353"/>
      <c r="N158" s="350"/>
      <c r="O158" s="350"/>
      <c r="P158" s="350"/>
      <c r="Q158" s="350"/>
      <c r="R158" s="353"/>
      <c r="S158" s="353"/>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row>
    <row r="159" spans="1:40" ht="16.5" customHeight="1">
      <c r="A159" s="350"/>
      <c r="B159" s="350"/>
      <c r="C159" s="350"/>
      <c r="D159" s="350"/>
      <c r="E159" s="350"/>
      <c r="F159" s="350"/>
      <c r="G159" s="350"/>
      <c r="H159" s="350"/>
      <c r="I159" s="350"/>
      <c r="J159" s="350"/>
      <c r="K159" s="350"/>
      <c r="L159" s="350"/>
      <c r="M159" s="353"/>
      <c r="N159" s="350"/>
      <c r="O159" s="350"/>
      <c r="P159" s="350"/>
      <c r="Q159" s="350"/>
      <c r="R159" s="353"/>
      <c r="S159" s="353"/>
      <c r="T159" s="350"/>
      <c r="U159" s="350"/>
      <c r="V159" s="350"/>
      <c r="W159" s="350"/>
      <c r="X159" s="350"/>
      <c r="Y159" s="350"/>
      <c r="Z159" s="350"/>
      <c r="AA159" s="350"/>
      <c r="AB159" s="350"/>
      <c r="AC159" s="350"/>
      <c r="AD159" s="350"/>
      <c r="AE159" s="350"/>
      <c r="AF159" s="350"/>
      <c r="AG159" s="350"/>
      <c r="AH159" s="350"/>
      <c r="AI159" s="350"/>
      <c r="AJ159" s="350"/>
      <c r="AK159" s="350"/>
      <c r="AL159" s="350"/>
      <c r="AM159" s="350"/>
      <c r="AN159" s="350"/>
    </row>
    <row r="160" spans="1:40" ht="16.5" customHeight="1">
      <c r="A160" s="350"/>
      <c r="B160" s="350"/>
      <c r="C160" s="350"/>
      <c r="D160" s="350"/>
      <c r="E160" s="350"/>
      <c r="F160" s="350"/>
      <c r="G160" s="350"/>
      <c r="H160" s="350"/>
      <c r="I160" s="350"/>
      <c r="J160" s="350"/>
      <c r="K160" s="350"/>
      <c r="L160" s="350"/>
      <c r="M160" s="353"/>
      <c r="N160" s="350"/>
      <c r="O160" s="350"/>
      <c r="P160" s="350"/>
      <c r="Q160" s="350"/>
      <c r="R160" s="353"/>
      <c r="S160" s="353"/>
      <c r="T160" s="350"/>
      <c r="U160" s="350"/>
      <c r="V160" s="350"/>
      <c r="W160" s="350"/>
      <c r="X160" s="350"/>
      <c r="Y160" s="350"/>
      <c r="Z160" s="350"/>
      <c r="AA160" s="350"/>
      <c r="AB160" s="350"/>
      <c r="AC160" s="350"/>
      <c r="AD160" s="350"/>
      <c r="AE160" s="350"/>
      <c r="AF160" s="350"/>
      <c r="AG160" s="350"/>
      <c r="AH160" s="350"/>
      <c r="AI160" s="350"/>
      <c r="AJ160" s="350"/>
      <c r="AK160" s="350"/>
      <c r="AL160" s="350"/>
      <c r="AM160" s="350"/>
      <c r="AN160" s="350"/>
    </row>
    <row r="161" spans="1:40" ht="16.5" customHeight="1">
      <c r="A161" s="350"/>
      <c r="B161" s="350"/>
      <c r="C161" s="350"/>
      <c r="D161" s="350"/>
      <c r="E161" s="350"/>
      <c r="F161" s="350"/>
      <c r="G161" s="350"/>
      <c r="H161" s="350"/>
      <c r="I161" s="350"/>
      <c r="J161" s="350"/>
      <c r="K161" s="350"/>
      <c r="L161" s="350"/>
      <c r="M161" s="353"/>
      <c r="N161" s="350"/>
      <c r="O161" s="350"/>
      <c r="P161" s="350"/>
      <c r="Q161" s="350"/>
      <c r="R161" s="353"/>
      <c r="S161" s="353"/>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row>
    <row r="162" spans="1:40" ht="16.5" customHeight="1">
      <c r="A162" s="350"/>
      <c r="B162" s="350"/>
      <c r="C162" s="350"/>
      <c r="D162" s="350"/>
      <c r="E162" s="350"/>
      <c r="F162" s="350"/>
      <c r="G162" s="350"/>
      <c r="H162" s="350"/>
      <c r="I162" s="350"/>
      <c r="J162" s="350"/>
      <c r="K162" s="350"/>
      <c r="L162" s="350"/>
      <c r="M162" s="353"/>
      <c r="N162" s="350"/>
      <c r="O162" s="350"/>
      <c r="P162" s="350"/>
      <c r="Q162" s="350"/>
      <c r="R162" s="353"/>
      <c r="S162" s="353"/>
      <c r="T162" s="350"/>
      <c r="U162" s="350"/>
      <c r="V162" s="350"/>
      <c r="W162" s="350"/>
      <c r="X162" s="350"/>
      <c r="Y162" s="350"/>
      <c r="Z162" s="350"/>
      <c r="AA162" s="350"/>
      <c r="AB162" s="350"/>
      <c r="AC162" s="350"/>
      <c r="AD162" s="350"/>
      <c r="AE162" s="350"/>
      <c r="AF162" s="350"/>
      <c r="AG162" s="350"/>
      <c r="AH162" s="350"/>
      <c r="AI162" s="350"/>
      <c r="AJ162" s="350"/>
      <c r="AK162" s="350"/>
      <c r="AL162" s="350"/>
      <c r="AM162" s="350"/>
      <c r="AN162" s="350"/>
    </row>
    <row r="163" spans="1:40" ht="16.5" customHeight="1">
      <c r="A163" s="350"/>
      <c r="B163" s="350"/>
      <c r="C163" s="350"/>
      <c r="D163" s="350"/>
      <c r="E163" s="350"/>
      <c r="F163" s="350"/>
      <c r="G163" s="350"/>
      <c r="H163" s="350"/>
      <c r="I163" s="350"/>
      <c r="J163" s="350"/>
      <c r="K163" s="350"/>
      <c r="L163" s="350"/>
      <c r="M163" s="353"/>
      <c r="N163" s="350"/>
      <c r="O163" s="350"/>
      <c r="P163" s="350"/>
      <c r="Q163" s="350"/>
      <c r="R163" s="353"/>
      <c r="S163" s="353"/>
      <c r="T163" s="350"/>
      <c r="U163" s="350"/>
      <c r="V163" s="350"/>
      <c r="W163" s="350"/>
      <c r="X163" s="350"/>
      <c r="Y163" s="350"/>
      <c r="Z163" s="350"/>
      <c r="AA163" s="350"/>
      <c r="AB163" s="350"/>
      <c r="AC163" s="350"/>
      <c r="AD163" s="350"/>
      <c r="AE163" s="350"/>
      <c r="AF163" s="350"/>
      <c r="AG163" s="350"/>
      <c r="AH163" s="350"/>
      <c r="AI163" s="350"/>
      <c r="AJ163" s="350"/>
      <c r="AK163" s="350"/>
      <c r="AL163" s="350"/>
      <c r="AM163" s="350"/>
      <c r="AN163" s="350"/>
    </row>
    <row r="164" spans="1:40" ht="16.5" customHeight="1">
      <c r="A164" s="350"/>
      <c r="B164" s="350"/>
      <c r="C164" s="350"/>
      <c r="D164" s="350"/>
      <c r="E164" s="350"/>
      <c r="F164" s="350"/>
      <c r="G164" s="350"/>
      <c r="H164" s="350"/>
      <c r="I164" s="350"/>
      <c r="J164" s="350"/>
      <c r="K164" s="350"/>
      <c r="L164" s="350"/>
      <c r="M164" s="353"/>
      <c r="N164" s="350"/>
      <c r="O164" s="350"/>
      <c r="P164" s="350"/>
      <c r="Q164" s="350"/>
      <c r="R164" s="353"/>
      <c r="S164" s="353"/>
      <c r="T164" s="350"/>
      <c r="U164" s="350"/>
      <c r="V164" s="350"/>
      <c r="W164" s="350"/>
      <c r="X164" s="350"/>
      <c r="Y164" s="350"/>
      <c r="Z164" s="350"/>
      <c r="AA164" s="350"/>
      <c r="AB164" s="350"/>
      <c r="AC164" s="350"/>
      <c r="AD164" s="350"/>
      <c r="AE164" s="350"/>
      <c r="AF164" s="350"/>
      <c r="AG164" s="350"/>
      <c r="AH164" s="350"/>
      <c r="AI164" s="350"/>
      <c r="AJ164" s="350"/>
      <c r="AK164" s="350"/>
      <c r="AL164" s="350"/>
      <c r="AM164" s="350"/>
      <c r="AN164" s="350"/>
    </row>
    <row r="165" spans="1:40" ht="16.5" customHeight="1">
      <c r="A165" s="350"/>
      <c r="B165" s="350"/>
      <c r="C165" s="350"/>
      <c r="D165" s="350"/>
      <c r="E165" s="350"/>
      <c r="F165" s="350"/>
      <c r="G165" s="350"/>
      <c r="H165" s="350"/>
      <c r="I165" s="350"/>
      <c r="J165" s="350"/>
      <c r="K165" s="350"/>
      <c r="L165" s="350"/>
      <c r="M165" s="353"/>
      <c r="N165" s="350"/>
      <c r="O165" s="350"/>
      <c r="P165" s="350"/>
      <c r="Q165" s="350"/>
      <c r="R165" s="353"/>
      <c r="S165" s="353"/>
      <c r="T165" s="350"/>
      <c r="U165" s="350"/>
      <c r="V165" s="350"/>
      <c r="W165" s="350"/>
      <c r="X165" s="350"/>
      <c r="Y165" s="350"/>
      <c r="Z165" s="350"/>
      <c r="AA165" s="350"/>
      <c r="AB165" s="350"/>
      <c r="AC165" s="350"/>
      <c r="AD165" s="350"/>
      <c r="AE165" s="350"/>
      <c r="AF165" s="350"/>
      <c r="AG165" s="350"/>
      <c r="AH165" s="350"/>
      <c r="AI165" s="350"/>
      <c r="AJ165" s="350"/>
      <c r="AK165" s="350"/>
      <c r="AL165" s="350"/>
      <c r="AM165" s="350"/>
      <c r="AN165" s="350"/>
    </row>
    <row r="166" spans="1:40" ht="16.5" customHeight="1">
      <c r="A166" s="350"/>
      <c r="B166" s="350"/>
      <c r="C166" s="350"/>
      <c r="D166" s="350"/>
      <c r="E166" s="350"/>
      <c r="F166" s="350"/>
      <c r="G166" s="350"/>
      <c r="H166" s="350"/>
      <c r="I166" s="350"/>
      <c r="J166" s="350"/>
      <c r="K166" s="350"/>
      <c r="L166" s="350"/>
      <c r="M166" s="353"/>
      <c r="N166" s="350"/>
      <c r="O166" s="350"/>
      <c r="P166" s="350"/>
      <c r="Q166" s="350"/>
      <c r="R166" s="353"/>
      <c r="S166" s="353"/>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row>
    <row r="167" spans="1:40" ht="16.5" customHeight="1">
      <c r="A167" s="350"/>
      <c r="B167" s="350"/>
      <c r="C167" s="350"/>
      <c r="D167" s="350"/>
      <c r="E167" s="350"/>
      <c r="F167" s="350"/>
      <c r="G167" s="350"/>
      <c r="H167" s="350"/>
      <c r="I167" s="350"/>
      <c r="J167" s="350"/>
      <c r="K167" s="350"/>
      <c r="L167" s="350"/>
      <c r="M167" s="353"/>
      <c r="N167" s="350"/>
      <c r="O167" s="350"/>
      <c r="P167" s="350"/>
      <c r="Q167" s="350"/>
      <c r="R167" s="353"/>
      <c r="S167" s="353"/>
      <c r="T167" s="350"/>
      <c r="U167" s="350"/>
      <c r="V167" s="350"/>
      <c r="W167" s="350"/>
      <c r="X167" s="350"/>
      <c r="Y167" s="350"/>
      <c r="Z167" s="350"/>
      <c r="AA167" s="350"/>
      <c r="AB167" s="350"/>
      <c r="AC167" s="350"/>
      <c r="AD167" s="350"/>
      <c r="AE167" s="350"/>
      <c r="AF167" s="350"/>
      <c r="AG167" s="350"/>
      <c r="AH167" s="350"/>
      <c r="AI167" s="350"/>
      <c r="AJ167" s="350"/>
      <c r="AK167" s="350"/>
      <c r="AL167" s="350"/>
      <c r="AM167" s="350"/>
      <c r="AN167" s="350"/>
    </row>
    <row r="168" spans="1:40" ht="16.5" customHeight="1">
      <c r="A168" s="350"/>
      <c r="B168" s="350"/>
      <c r="C168" s="350"/>
      <c r="D168" s="350"/>
      <c r="E168" s="350"/>
      <c r="F168" s="350"/>
      <c r="G168" s="350"/>
      <c r="H168" s="350"/>
      <c r="I168" s="350"/>
      <c r="J168" s="350"/>
      <c r="K168" s="350"/>
      <c r="L168" s="350"/>
      <c r="M168" s="353"/>
      <c r="N168" s="350"/>
      <c r="O168" s="350"/>
      <c r="P168" s="350"/>
      <c r="Q168" s="350"/>
      <c r="R168" s="353"/>
      <c r="S168" s="353"/>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row>
    <row r="169" spans="1:40" ht="16.5" customHeight="1">
      <c r="A169" s="350"/>
      <c r="B169" s="350"/>
      <c r="C169" s="350"/>
      <c r="D169" s="350"/>
      <c r="E169" s="350"/>
      <c r="F169" s="350"/>
      <c r="G169" s="350"/>
      <c r="H169" s="350"/>
      <c r="I169" s="350"/>
      <c r="J169" s="350"/>
      <c r="K169" s="350"/>
      <c r="L169" s="350"/>
      <c r="M169" s="353"/>
      <c r="N169" s="350"/>
      <c r="O169" s="350"/>
      <c r="P169" s="350"/>
      <c r="Q169" s="350"/>
      <c r="R169" s="353"/>
      <c r="S169" s="353"/>
      <c r="T169" s="350"/>
      <c r="U169" s="350"/>
      <c r="V169" s="350"/>
      <c r="W169" s="350"/>
      <c r="X169" s="350"/>
      <c r="Y169" s="350"/>
      <c r="Z169" s="350"/>
      <c r="AA169" s="350"/>
      <c r="AB169" s="350"/>
      <c r="AC169" s="350"/>
      <c r="AD169" s="350"/>
      <c r="AE169" s="350"/>
      <c r="AF169" s="350"/>
      <c r="AG169" s="350"/>
      <c r="AH169" s="350"/>
      <c r="AI169" s="350"/>
      <c r="AJ169" s="350"/>
      <c r="AK169" s="350"/>
      <c r="AL169" s="350"/>
      <c r="AM169" s="350"/>
      <c r="AN169" s="350"/>
    </row>
    <row r="170" spans="1:40" ht="16.5" customHeight="1">
      <c r="A170" s="350"/>
      <c r="B170" s="350"/>
      <c r="C170" s="350"/>
      <c r="D170" s="350"/>
      <c r="E170" s="350"/>
      <c r="F170" s="350"/>
      <c r="G170" s="350"/>
      <c r="H170" s="350"/>
      <c r="I170" s="350"/>
      <c r="J170" s="350"/>
      <c r="K170" s="350"/>
      <c r="L170" s="350"/>
      <c r="M170" s="353"/>
      <c r="N170" s="350"/>
      <c r="O170" s="350"/>
      <c r="P170" s="350"/>
      <c r="Q170" s="350"/>
      <c r="R170" s="353"/>
      <c r="S170" s="353"/>
      <c r="T170" s="350"/>
      <c r="U170" s="350"/>
      <c r="V170" s="350"/>
      <c r="W170" s="350"/>
      <c r="X170" s="350"/>
      <c r="Y170" s="350"/>
      <c r="Z170" s="350"/>
      <c r="AA170" s="350"/>
      <c r="AB170" s="350"/>
      <c r="AC170" s="350"/>
      <c r="AD170" s="350"/>
      <c r="AE170" s="350"/>
      <c r="AF170" s="350"/>
      <c r="AG170" s="350"/>
      <c r="AH170" s="350"/>
      <c r="AI170" s="350"/>
      <c r="AJ170" s="350"/>
      <c r="AK170" s="350"/>
      <c r="AL170" s="350"/>
      <c r="AM170" s="350"/>
      <c r="AN170" s="350"/>
    </row>
    <row r="171" spans="1:40" ht="16.5" customHeight="1">
      <c r="A171" s="350"/>
      <c r="B171" s="350"/>
      <c r="C171" s="350"/>
      <c r="D171" s="350"/>
      <c r="E171" s="350"/>
      <c r="F171" s="350"/>
      <c r="G171" s="350"/>
      <c r="H171" s="350"/>
      <c r="I171" s="350"/>
      <c r="J171" s="350"/>
      <c r="K171" s="350"/>
      <c r="L171" s="350"/>
      <c r="M171" s="353"/>
      <c r="N171" s="350"/>
      <c r="O171" s="350"/>
      <c r="P171" s="350"/>
      <c r="Q171" s="350"/>
      <c r="R171" s="353"/>
      <c r="S171" s="353"/>
      <c r="T171" s="350"/>
      <c r="U171" s="350"/>
      <c r="V171" s="350"/>
      <c r="W171" s="350"/>
      <c r="X171" s="350"/>
      <c r="Y171" s="350"/>
      <c r="Z171" s="350"/>
      <c r="AA171" s="350"/>
      <c r="AB171" s="350"/>
      <c r="AC171" s="350"/>
      <c r="AD171" s="350"/>
      <c r="AE171" s="350"/>
      <c r="AF171" s="350"/>
      <c r="AG171" s="350"/>
      <c r="AH171" s="350"/>
      <c r="AI171" s="350"/>
      <c r="AJ171" s="350"/>
      <c r="AK171" s="350"/>
      <c r="AL171" s="350"/>
      <c r="AM171" s="350"/>
      <c r="AN171" s="350"/>
    </row>
    <row r="172" spans="1:40" ht="16.5" customHeight="1">
      <c r="A172" s="350"/>
      <c r="B172" s="350"/>
      <c r="C172" s="350"/>
      <c r="D172" s="350"/>
      <c r="E172" s="350"/>
      <c r="F172" s="350"/>
      <c r="G172" s="350"/>
      <c r="H172" s="350"/>
      <c r="I172" s="350"/>
      <c r="J172" s="350"/>
      <c r="K172" s="350"/>
      <c r="L172" s="350"/>
      <c r="M172" s="353"/>
      <c r="N172" s="350"/>
      <c r="O172" s="350"/>
      <c r="P172" s="350"/>
      <c r="Q172" s="350"/>
      <c r="R172" s="353"/>
      <c r="S172" s="353"/>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row>
    <row r="173" spans="1:40" ht="16.5" customHeight="1">
      <c r="A173" s="350"/>
      <c r="B173" s="350"/>
      <c r="C173" s="350"/>
      <c r="D173" s="350"/>
      <c r="E173" s="350"/>
      <c r="F173" s="350"/>
      <c r="G173" s="350"/>
      <c r="H173" s="350"/>
      <c r="I173" s="350"/>
      <c r="J173" s="350"/>
      <c r="K173" s="350"/>
      <c r="L173" s="350"/>
      <c r="M173" s="353"/>
      <c r="N173" s="350"/>
      <c r="O173" s="350"/>
      <c r="P173" s="350"/>
      <c r="Q173" s="350"/>
      <c r="R173" s="353"/>
      <c r="S173" s="353"/>
      <c r="T173" s="350"/>
      <c r="U173" s="350"/>
      <c r="V173" s="350"/>
      <c r="W173" s="350"/>
      <c r="X173" s="350"/>
      <c r="Y173" s="350"/>
      <c r="Z173" s="350"/>
      <c r="AA173" s="350"/>
      <c r="AB173" s="350"/>
      <c r="AC173" s="350"/>
      <c r="AD173" s="350"/>
      <c r="AE173" s="350"/>
      <c r="AF173" s="350"/>
      <c r="AG173" s="350"/>
      <c r="AH173" s="350"/>
      <c r="AI173" s="350"/>
      <c r="AJ173" s="350"/>
      <c r="AK173" s="350"/>
      <c r="AL173" s="350"/>
      <c r="AM173" s="350"/>
      <c r="AN173" s="350"/>
    </row>
    <row r="174" spans="1:40" ht="16.5" customHeight="1">
      <c r="A174" s="350"/>
      <c r="B174" s="350"/>
      <c r="C174" s="350"/>
      <c r="D174" s="350"/>
      <c r="E174" s="350"/>
      <c r="F174" s="350"/>
      <c r="G174" s="350"/>
      <c r="H174" s="350"/>
      <c r="I174" s="350"/>
      <c r="J174" s="350"/>
      <c r="K174" s="350"/>
      <c r="L174" s="350"/>
      <c r="M174" s="353"/>
      <c r="N174" s="350"/>
      <c r="O174" s="350"/>
      <c r="P174" s="350"/>
      <c r="Q174" s="350"/>
      <c r="R174" s="353"/>
      <c r="S174" s="353"/>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row>
    <row r="175" spans="1:40" ht="16.5" customHeight="1">
      <c r="A175" s="350"/>
      <c r="B175" s="350"/>
      <c r="C175" s="350"/>
      <c r="D175" s="350"/>
      <c r="E175" s="350"/>
      <c r="F175" s="350"/>
      <c r="G175" s="350"/>
      <c r="H175" s="350"/>
      <c r="I175" s="350"/>
      <c r="J175" s="350"/>
      <c r="K175" s="350"/>
      <c r="L175" s="350"/>
      <c r="M175" s="353"/>
      <c r="N175" s="350"/>
      <c r="O175" s="350"/>
      <c r="P175" s="350"/>
      <c r="Q175" s="350"/>
      <c r="R175" s="353"/>
      <c r="S175" s="353"/>
      <c r="T175" s="350"/>
      <c r="U175" s="350"/>
      <c r="V175" s="350"/>
      <c r="W175" s="350"/>
      <c r="X175" s="350"/>
      <c r="Y175" s="350"/>
      <c r="Z175" s="350"/>
      <c r="AA175" s="350"/>
      <c r="AB175" s="350"/>
      <c r="AC175" s="350"/>
      <c r="AD175" s="350"/>
      <c r="AE175" s="350"/>
      <c r="AF175" s="350"/>
      <c r="AG175" s="350"/>
      <c r="AH175" s="350"/>
      <c r="AI175" s="350"/>
      <c r="AJ175" s="350"/>
      <c r="AK175" s="350"/>
      <c r="AL175" s="350"/>
      <c r="AM175" s="350"/>
      <c r="AN175" s="350"/>
    </row>
    <row r="176" spans="1:40" ht="16.5" customHeight="1">
      <c r="A176" s="350"/>
      <c r="B176" s="350"/>
      <c r="C176" s="350"/>
      <c r="D176" s="350"/>
      <c r="E176" s="350"/>
      <c r="F176" s="350"/>
      <c r="G176" s="350"/>
      <c r="H176" s="350"/>
      <c r="I176" s="350"/>
      <c r="J176" s="350"/>
      <c r="K176" s="350"/>
      <c r="L176" s="350"/>
      <c r="M176" s="353"/>
      <c r="N176" s="350"/>
      <c r="O176" s="350"/>
      <c r="P176" s="350"/>
      <c r="Q176" s="350"/>
      <c r="R176" s="353"/>
      <c r="S176" s="353"/>
      <c r="T176" s="350"/>
      <c r="U176" s="350"/>
      <c r="V176" s="350"/>
      <c r="W176" s="350"/>
      <c r="X176" s="350"/>
      <c r="Y176" s="350"/>
      <c r="Z176" s="350"/>
      <c r="AA176" s="350"/>
      <c r="AB176" s="350"/>
      <c r="AC176" s="350"/>
      <c r="AD176" s="350"/>
      <c r="AE176" s="350"/>
      <c r="AF176" s="350"/>
      <c r="AG176" s="350"/>
      <c r="AH176" s="350"/>
      <c r="AI176" s="350"/>
      <c r="AJ176" s="350"/>
      <c r="AK176" s="350"/>
      <c r="AL176" s="350"/>
      <c r="AM176" s="350"/>
      <c r="AN176" s="350"/>
    </row>
    <row r="177" spans="1:40" ht="16.5" customHeight="1">
      <c r="A177" s="350"/>
      <c r="B177" s="350"/>
      <c r="C177" s="350"/>
      <c r="D177" s="350"/>
      <c r="E177" s="350"/>
      <c r="F177" s="350"/>
      <c r="G177" s="350"/>
      <c r="H177" s="350"/>
      <c r="I177" s="350"/>
      <c r="J177" s="350"/>
      <c r="K177" s="350"/>
      <c r="L177" s="350"/>
      <c r="M177" s="353"/>
      <c r="N177" s="350"/>
      <c r="O177" s="350"/>
      <c r="P177" s="350"/>
      <c r="Q177" s="350"/>
      <c r="R177" s="353"/>
      <c r="S177" s="353"/>
      <c r="T177" s="350"/>
      <c r="U177" s="350"/>
      <c r="V177" s="350"/>
      <c r="W177" s="350"/>
      <c r="X177" s="350"/>
      <c r="Y177" s="350"/>
      <c r="Z177" s="350"/>
      <c r="AA177" s="350"/>
      <c r="AB177" s="350"/>
      <c r="AC177" s="350"/>
      <c r="AD177" s="350"/>
      <c r="AE177" s="350"/>
      <c r="AF177" s="350"/>
      <c r="AG177" s="350"/>
      <c r="AH177" s="350"/>
      <c r="AI177" s="350"/>
      <c r="AJ177" s="350"/>
      <c r="AK177" s="350"/>
      <c r="AL177" s="350"/>
      <c r="AM177" s="350"/>
      <c r="AN177" s="350"/>
    </row>
    <row r="178" spans="1:40" ht="16.5" customHeight="1">
      <c r="A178" s="350"/>
      <c r="B178" s="350"/>
      <c r="C178" s="350"/>
      <c r="D178" s="350"/>
      <c r="E178" s="350"/>
      <c r="F178" s="350"/>
      <c r="G178" s="350"/>
      <c r="H178" s="350"/>
      <c r="I178" s="350"/>
      <c r="J178" s="350"/>
      <c r="K178" s="350"/>
      <c r="L178" s="350"/>
      <c r="M178" s="353"/>
      <c r="N178" s="350"/>
      <c r="O178" s="350"/>
      <c r="P178" s="350"/>
      <c r="Q178" s="350"/>
      <c r="R178" s="353"/>
      <c r="S178" s="353"/>
      <c r="T178" s="350"/>
      <c r="U178" s="350"/>
      <c r="V178" s="350"/>
      <c r="W178" s="350"/>
      <c r="X178" s="350"/>
      <c r="Y178" s="350"/>
      <c r="Z178" s="350"/>
      <c r="AA178" s="350"/>
      <c r="AB178" s="350"/>
      <c r="AC178" s="350"/>
      <c r="AD178" s="350"/>
      <c r="AE178" s="350"/>
      <c r="AF178" s="350"/>
      <c r="AG178" s="350"/>
      <c r="AH178" s="350"/>
      <c r="AI178" s="350"/>
      <c r="AJ178" s="350"/>
      <c r="AK178" s="350"/>
      <c r="AL178" s="350"/>
      <c r="AM178" s="350"/>
      <c r="AN178" s="350"/>
    </row>
    <row r="179" spans="1:40" ht="16.5" customHeight="1">
      <c r="A179" s="350"/>
      <c r="B179" s="350"/>
      <c r="C179" s="350"/>
      <c r="D179" s="350"/>
      <c r="E179" s="350"/>
      <c r="F179" s="350"/>
      <c r="G179" s="350"/>
      <c r="H179" s="350"/>
      <c r="I179" s="350"/>
      <c r="J179" s="350"/>
      <c r="K179" s="350"/>
      <c r="L179" s="350"/>
      <c r="M179" s="353"/>
      <c r="N179" s="350"/>
      <c r="O179" s="350"/>
      <c r="P179" s="350"/>
      <c r="Q179" s="350"/>
      <c r="R179" s="353"/>
      <c r="S179" s="353"/>
      <c r="T179" s="350"/>
      <c r="U179" s="350"/>
      <c r="V179" s="350"/>
      <c r="W179" s="350"/>
      <c r="X179" s="350"/>
      <c r="Y179" s="350"/>
      <c r="Z179" s="350"/>
      <c r="AA179" s="350"/>
      <c r="AB179" s="350"/>
      <c r="AC179" s="350"/>
      <c r="AD179" s="350"/>
      <c r="AE179" s="350"/>
      <c r="AF179" s="350"/>
      <c r="AG179" s="350"/>
      <c r="AH179" s="350"/>
      <c r="AI179" s="350"/>
      <c r="AJ179" s="350"/>
      <c r="AK179" s="350"/>
      <c r="AL179" s="350"/>
      <c r="AM179" s="350"/>
      <c r="AN179" s="350"/>
    </row>
    <row r="180" spans="1:40" ht="16.5" customHeight="1">
      <c r="A180" s="350"/>
      <c r="B180" s="350"/>
      <c r="C180" s="350"/>
      <c r="D180" s="350"/>
      <c r="E180" s="350"/>
      <c r="F180" s="350"/>
      <c r="G180" s="350"/>
      <c r="H180" s="350"/>
      <c r="I180" s="350"/>
      <c r="J180" s="350"/>
      <c r="K180" s="350"/>
      <c r="L180" s="350"/>
      <c r="M180" s="353"/>
      <c r="N180" s="350"/>
      <c r="O180" s="350"/>
      <c r="P180" s="350"/>
      <c r="Q180" s="350"/>
      <c r="R180" s="353"/>
      <c r="S180" s="353"/>
      <c r="T180" s="350"/>
      <c r="U180" s="350"/>
      <c r="V180" s="350"/>
      <c r="W180" s="350"/>
      <c r="X180" s="350"/>
      <c r="Y180" s="350"/>
      <c r="Z180" s="350"/>
      <c r="AA180" s="350"/>
      <c r="AB180" s="350"/>
      <c r="AC180" s="350"/>
      <c r="AD180" s="350"/>
      <c r="AE180" s="350"/>
      <c r="AF180" s="350"/>
      <c r="AG180" s="350"/>
      <c r="AH180" s="350"/>
      <c r="AI180" s="350"/>
      <c r="AJ180" s="350"/>
      <c r="AK180" s="350"/>
      <c r="AL180" s="350"/>
      <c r="AM180" s="350"/>
      <c r="AN180" s="350"/>
    </row>
    <row r="181" spans="1:40" ht="16.5" customHeight="1">
      <c r="A181" s="350"/>
      <c r="B181" s="350"/>
      <c r="C181" s="350"/>
      <c r="D181" s="350"/>
      <c r="E181" s="350"/>
      <c r="F181" s="350"/>
      <c r="G181" s="350"/>
      <c r="H181" s="350"/>
      <c r="I181" s="350"/>
      <c r="J181" s="350"/>
      <c r="K181" s="350"/>
      <c r="L181" s="350"/>
      <c r="M181" s="353"/>
      <c r="N181" s="350"/>
      <c r="O181" s="350"/>
      <c r="P181" s="350"/>
      <c r="Q181" s="350"/>
      <c r="R181" s="353"/>
      <c r="S181" s="353"/>
      <c r="T181" s="350"/>
      <c r="U181" s="350"/>
      <c r="V181" s="350"/>
      <c r="W181" s="350"/>
      <c r="X181" s="350"/>
      <c r="Y181" s="350"/>
      <c r="Z181" s="350"/>
      <c r="AA181" s="350"/>
      <c r="AB181" s="350"/>
      <c r="AC181" s="350"/>
      <c r="AD181" s="350"/>
      <c r="AE181" s="350"/>
      <c r="AF181" s="350"/>
      <c r="AG181" s="350"/>
      <c r="AH181" s="350"/>
      <c r="AI181" s="350"/>
      <c r="AJ181" s="350"/>
      <c r="AK181" s="350"/>
      <c r="AL181" s="350"/>
      <c r="AM181" s="350"/>
      <c r="AN181" s="350"/>
    </row>
    <row r="182" spans="1:40" ht="16.5" customHeight="1">
      <c r="A182" s="350"/>
      <c r="B182" s="350"/>
      <c r="C182" s="350"/>
      <c r="D182" s="350"/>
      <c r="E182" s="350"/>
      <c r="F182" s="350"/>
      <c r="G182" s="350"/>
      <c r="H182" s="350"/>
      <c r="I182" s="350"/>
      <c r="J182" s="350"/>
      <c r="K182" s="350"/>
      <c r="L182" s="350"/>
      <c r="M182" s="353"/>
      <c r="N182" s="350"/>
      <c r="O182" s="350"/>
      <c r="P182" s="350"/>
      <c r="Q182" s="350"/>
      <c r="R182" s="353"/>
      <c r="S182" s="353"/>
      <c r="T182" s="350"/>
      <c r="U182" s="350"/>
      <c r="V182" s="350"/>
      <c r="W182" s="350"/>
      <c r="X182" s="350"/>
      <c r="Y182" s="350"/>
      <c r="Z182" s="350"/>
      <c r="AA182" s="350"/>
      <c r="AB182" s="350"/>
      <c r="AC182" s="350"/>
      <c r="AD182" s="350"/>
      <c r="AE182" s="350"/>
      <c r="AF182" s="350"/>
      <c r="AG182" s="350"/>
      <c r="AH182" s="350"/>
      <c r="AI182" s="350"/>
      <c r="AJ182" s="350"/>
      <c r="AK182" s="350"/>
      <c r="AL182" s="350"/>
      <c r="AM182" s="350"/>
      <c r="AN182" s="350"/>
    </row>
    <row r="183" spans="1:40" ht="16.5" customHeight="1">
      <c r="A183" s="350"/>
      <c r="B183" s="350"/>
      <c r="C183" s="350"/>
      <c r="D183" s="350"/>
      <c r="E183" s="350"/>
      <c r="F183" s="350"/>
      <c r="G183" s="350"/>
      <c r="H183" s="350"/>
      <c r="I183" s="350"/>
      <c r="J183" s="350"/>
      <c r="K183" s="350"/>
      <c r="L183" s="350"/>
      <c r="M183" s="353"/>
      <c r="N183" s="350"/>
      <c r="O183" s="350"/>
      <c r="P183" s="350"/>
      <c r="Q183" s="350"/>
      <c r="R183" s="353"/>
      <c r="S183" s="353"/>
      <c r="T183" s="350"/>
      <c r="U183" s="350"/>
      <c r="V183" s="350"/>
      <c r="W183" s="350"/>
      <c r="X183" s="350"/>
      <c r="Y183" s="350"/>
      <c r="Z183" s="350"/>
      <c r="AA183" s="350"/>
      <c r="AB183" s="350"/>
      <c r="AC183" s="350"/>
      <c r="AD183" s="350"/>
      <c r="AE183" s="350"/>
      <c r="AF183" s="350"/>
      <c r="AG183" s="350"/>
      <c r="AH183" s="350"/>
      <c r="AI183" s="350"/>
      <c r="AJ183" s="350"/>
      <c r="AK183" s="350"/>
      <c r="AL183" s="350"/>
      <c r="AM183" s="350"/>
      <c r="AN183" s="350"/>
    </row>
    <row r="184" spans="1:40" ht="16.5" customHeight="1">
      <c r="A184" s="350"/>
      <c r="B184" s="350"/>
      <c r="C184" s="350"/>
      <c r="D184" s="350"/>
      <c r="E184" s="350"/>
      <c r="F184" s="350"/>
      <c r="G184" s="350"/>
      <c r="H184" s="350"/>
      <c r="I184" s="350"/>
      <c r="J184" s="350"/>
      <c r="K184" s="350"/>
      <c r="L184" s="350"/>
      <c r="M184" s="353"/>
      <c r="N184" s="350"/>
      <c r="O184" s="350"/>
      <c r="P184" s="350"/>
      <c r="Q184" s="350"/>
      <c r="R184" s="353"/>
      <c r="S184" s="353"/>
      <c r="T184" s="350"/>
      <c r="U184" s="350"/>
      <c r="V184" s="350"/>
      <c r="W184" s="350"/>
      <c r="X184" s="350"/>
      <c r="Y184" s="350"/>
      <c r="Z184" s="350"/>
      <c r="AA184" s="350"/>
      <c r="AB184" s="350"/>
      <c r="AC184" s="350"/>
      <c r="AD184" s="350"/>
      <c r="AE184" s="350"/>
      <c r="AF184" s="350"/>
      <c r="AG184" s="350"/>
      <c r="AH184" s="350"/>
      <c r="AI184" s="350"/>
      <c r="AJ184" s="350"/>
      <c r="AK184" s="350"/>
      <c r="AL184" s="350"/>
      <c r="AM184" s="350"/>
      <c r="AN184" s="350"/>
    </row>
    <row r="185" spans="1:40" ht="16.5" customHeight="1">
      <c r="A185" s="350"/>
      <c r="B185" s="350"/>
      <c r="C185" s="350"/>
      <c r="D185" s="350"/>
      <c r="E185" s="350"/>
      <c r="F185" s="350"/>
      <c r="G185" s="350"/>
      <c r="H185" s="350"/>
      <c r="I185" s="350"/>
      <c r="J185" s="350"/>
      <c r="K185" s="350"/>
      <c r="L185" s="350"/>
      <c r="M185" s="353"/>
      <c r="N185" s="350"/>
      <c r="O185" s="350"/>
      <c r="P185" s="350"/>
      <c r="Q185" s="350"/>
      <c r="R185" s="353"/>
      <c r="S185" s="353"/>
      <c r="T185" s="350"/>
      <c r="U185" s="350"/>
      <c r="V185" s="350"/>
      <c r="W185" s="350"/>
      <c r="X185" s="350"/>
      <c r="Y185" s="350"/>
      <c r="Z185" s="350"/>
      <c r="AA185" s="350"/>
      <c r="AB185" s="350"/>
      <c r="AC185" s="350"/>
      <c r="AD185" s="350"/>
      <c r="AE185" s="350"/>
      <c r="AF185" s="350"/>
      <c r="AG185" s="350"/>
      <c r="AH185" s="350"/>
      <c r="AI185" s="350"/>
      <c r="AJ185" s="350"/>
      <c r="AK185" s="350"/>
      <c r="AL185" s="350"/>
      <c r="AM185" s="350"/>
      <c r="AN185" s="350"/>
    </row>
    <row r="186" spans="1:40" ht="16.5" customHeight="1">
      <c r="A186" s="350"/>
      <c r="B186" s="350"/>
      <c r="C186" s="350"/>
      <c r="D186" s="350"/>
      <c r="E186" s="350"/>
      <c r="F186" s="350"/>
      <c r="G186" s="350"/>
      <c r="H186" s="350"/>
      <c r="I186" s="350"/>
      <c r="J186" s="350"/>
      <c r="K186" s="350"/>
      <c r="L186" s="350"/>
      <c r="M186" s="353"/>
      <c r="N186" s="350"/>
      <c r="O186" s="350"/>
      <c r="P186" s="350"/>
      <c r="Q186" s="350"/>
      <c r="R186" s="353"/>
      <c r="S186" s="353"/>
      <c r="T186" s="350"/>
      <c r="U186" s="350"/>
      <c r="V186" s="350"/>
      <c r="W186" s="350"/>
      <c r="X186" s="350"/>
      <c r="Y186" s="350"/>
      <c r="Z186" s="350"/>
      <c r="AA186" s="350"/>
      <c r="AB186" s="350"/>
      <c r="AC186" s="350"/>
      <c r="AD186" s="350"/>
      <c r="AE186" s="350"/>
      <c r="AF186" s="350"/>
      <c r="AG186" s="350"/>
      <c r="AH186" s="350"/>
      <c r="AI186" s="350"/>
      <c r="AJ186" s="350"/>
      <c r="AK186" s="350"/>
      <c r="AL186" s="350"/>
      <c r="AM186" s="350"/>
      <c r="AN186" s="350"/>
    </row>
    <row r="187" spans="1:40" ht="16.5" customHeight="1">
      <c r="A187" s="350"/>
      <c r="B187" s="350"/>
      <c r="C187" s="350"/>
      <c r="D187" s="350"/>
      <c r="E187" s="350"/>
      <c r="F187" s="350"/>
      <c r="G187" s="350"/>
      <c r="H187" s="350"/>
      <c r="I187" s="350"/>
      <c r="J187" s="350"/>
      <c r="K187" s="350"/>
      <c r="L187" s="350"/>
      <c r="M187" s="353"/>
      <c r="N187" s="350"/>
      <c r="O187" s="350"/>
      <c r="P187" s="350"/>
      <c r="Q187" s="350"/>
      <c r="R187" s="353"/>
      <c r="S187" s="353"/>
      <c r="T187" s="350"/>
      <c r="U187" s="350"/>
      <c r="V187" s="350"/>
      <c r="W187" s="350"/>
      <c r="X187" s="350"/>
      <c r="Y187" s="350"/>
      <c r="Z187" s="350"/>
      <c r="AA187" s="350"/>
      <c r="AB187" s="350"/>
      <c r="AC187" s="350"/>
      <c r="AD187" s="350"/>
      <c r="AE187" s="350"/>
      <c r="AF187" s="350"/>
      <c r="AG187" s="350"/>
      <c r="AH187" s="350"/>
      <c r="AI187" s="350"/>
      <c r="AJ187" s="350"/>
      <c r="AK187" s="350"/>
      <c r="AL187" s="350"/>
      <c r="AM187" s="350"/>
      <c r="AN187" s="350"/>
    </row>
    <row r="188" spans="1:40" ht="16.5" customHeight="1">
      <c r="A188" s="350"/>
      <c r="B188" s="350"/>
      <c r="C188" s="350"/>
      <c r="D188" s="350"/>
      <c r="E188" s="350"/>
      <c r="F188" s="350"/>
      <c r="G188" s="350"/>
      <c r="H188" s="350"/>
      <c r="I188" s="350"/>
      <c r="J188" s="350"/>
      <c r="K188" s="350"/>
      <c r="L188" s="350"/>
      <c r="M188" s="353"/>
      <c r="N188" s="350"/>
      <c r="O188" s="350"/>
      <c r="P188" s="350"/>
      <c r="Q188" s="350"/>
      <c r="R188" s="353"/>
      <c r="S188" s="353"/>
      <c r="T188" s="350"/>
      <c r="U188" s="350"/>
      <c r="V188" s="350"/>
      <c r="W188" s="350"/>
      <c r="X188" s="350"/>
      <c r="Y188" s="350"/>
      <c r="Z188" s="350"/>
      <c r="AA188" s="350"/>
      <c r="AB188" s="350"/>
      <c r="AC188" s="350"/>
      <c r="AD188" s="350"/>
      <c r="AE188" s="350"/>
      <c r="AF188" s="350"/>
      <c r="AG188" s="350"/>
      <c r="AH188" s="350"/>
      <c r="AI188" s="350"/>
      <c r="AJ188" s="350"/>
      <c r="AK188" s="350"/>
      <c r="AL188" s="350"/>
      <c r="AM188" s="350"/>
      <c r="AN188" s="350"/>
    </row>
    <row r="189" spans="1:40" ht="16.5" customHeight="1">
      <c r="A189" s="350"/>
      <c r="B189" s="350"/>
      <c r="C189" s="350"/>
      <c r="D189" s="350"/>
      <c r="E189" s="350"/>
      <c r="F189" s="350"/>
      <c r="G189" s="350"/>
      <c r="H189" s="350"/>
      <c r="I189" s="350"/>
      <c r="J189" s="350"/>
      <c r="K189" s="350"/>
      <c r="L189" s="350"/>
      <c r="M189" s="353"/>
      <c r="N189" s="350"/>
      <c r="O189" s="350"/>
      <c r="P189" s="350"/>
      <c r="Q189" s="350"/>
      <c r="R189" s="353"/>
      <c r="S189" s="353"/>
      <c r="T189" s="350"/>
      <c r="U189" s="350"/>
      <c r="V189" s="350"/>
      <c r="W189" s="350"/>
      <c r="X189" s="350"/>
      <c r="Y189" s="350"/>
      <c r="Z189" s="350"/>
      <c r="AA189" s="350"/>
      <c r="AB189" s="350"/>
      <c r="AC189" s="350"/>
      <c r="AD189" s="350"/>
      <c r="AE189" s="350"/>
      <c r="AF189" s="350"/>
      <c r="AG189" s="350"/>
      <c r="AH189" s="350"/>
      <c r="AI189" s="350"/>
      <c r="AJ189" s="350"/>
      <c r="AK189" s="350"/>
      <c r="AL189" s="350"/>
      <c r="AM189" s="350"/>
      <c r="AN189" s="350"/>
    </row>
    <row r="190" spans="1:40" ht="16.5" customHeight="1">
      <c r="A190" s="350"/>
      <c r="B190" s="350"/>
      <c r="C190" s="350"/>
      <c r="D190" s="350"/>
      <c r="E190" s="350"/>
      <c r="F190" s="350"/>
      <c r="G190" s="350"/>
      <c r="H190" s="350"/>
      <c r="I190" s="350"/>
      <c r="J190" s="350"/>
      <c r="K190" s="350"/>
      <c r="L190" s="350"/>
      <c r="M190" s="353"/>
      <c r="N190" s="350"/>
      <c r="O190" s="350"/>
      <c r="P190" s="350"/>
      <c r="Q190" s="350"/>
      <c r="R190" s="353"/>
      <c r="S190" s="353"/>
      <c r="T190" s="350"/>
      <c r="U190" s="350"/>
      <c r="V190" s="350"/>
      <c r="W190" s="350"/>
      <c r="X190" s="350"/>
      <c r="Y190" s="350"/>
      <c r="Z190" s="350"/>
      <c r="AA190" s="350"/>
      <c r="AB190" s="350"/>
      <c r="AC190" s="350"/>
      <c r="AD190" s="350"/>
      <c r="AE190" s="350"/>
      <c r="AF190" s="350"/>
      <c r="AG190" s="350"/>
      <c r="AH190" s="350"/>
      <c r="AI190" s="350"/>
      <c r="AJ190" s="350"/>
      <c r="AK190" s="350"/>
      <c r="AL190" s="350"/>
      <c r="AM190" s="350"/>
      <c r="AN190" s="350"/>
    </row>
    <row r="191" spans="1:40" ht="16.5" customHeight="1">
      <c r="A191" s="350"/>
      <c r="B191" s="350"/>
      <c r="C191" s="350"/>
      <c r="D191" s="350"/>
      <c r="E191" s="350"/>
      <c r="F191" s="350"/>
      <c r="G191" s="350"/>
      <c r="H191" s="350"/>
      <c r="I191" s="350"/>
      <c r="J191" s="350"/>
      <c r="K191" s="350"/>
      <c r="L191" s="350"/>
      <c r="M191" s="353"/>
      <c r="N191" s="350"/>
      <c r="O191" s="350"/>
      <c r="P191" s="350"/>
      <c r="Q191" s="350"/>
      <c r="R191" s="353"/>
      <c r="S191" s="353"/>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row>
    <row r="192" spans="1:40" ht="16.5" customHeight="1">
      <c r="A192" s="350"/>
      <c r="B192" s="350"/>
      <c r="C192" s="350"/>
      <c r="D192" s="350"/>
      <c r="E192" s="350"/>
      <c r="F192" s="350"/>
      <c r="G192" s="350"/>
      <c r="H192" s="350"/>
      <c r="I192" s="350"/>
      <c r="J192" s="350"/>
      <c r="K192" s="350"/>
      <c r="L192" s="350"/>
      <c r="M192" s="353"/>
      <c r="N192" s="350"/>
      <c r="O192" s="350"/>
      <c r="P192" s="350"/>
      <c r="Q192" s="350"/>
      <c r="R192" s="353"/>
      <c r="S192" s="353"/>
      <c r="T192" s="350"/>
      <c r="U192" s="350"/>
      <c r="V192" s="350"/>
      <c r="W192" s="350"/>
      <c r="X192" s="350"/>
      <c r="Y192" s="350"/>
      <c r="Z192" s="350"/>
      <c r="AA192" s="350"/>
      <c r="AB192" s="350"/>
      <c r="AC192" s="350"/>
      <c r="AD192" s="350"/>
      <c r="AE192" s="350"/>
      <c r="AF192" s="350"/>
      <c r="AG192" s="350"/>
      <c r="AH192" s="350"/>
      <c r="AI192" s="350"/>
      <c r="AJ192" s="350"/>
      <c r="AK192" s="350"/>
      <c r="AL192" s="350"/>
      <c r="AM192" s="350"/>
      <c r="AN192" s="350"/>
    </row>
    <row r="193" spans="1:40" ht="16.5" customHeight="1">
      <c r="A193" s="350"/>
      <c r="B193" s="350"/>
      <c r="C193" s="350"/>
      <c r="D193" s="350"/>
      <c r="E193" s="350"/>
      <c r="F193" s="350"/>
      <c r="G193" s="350"/>
      <c r="H193" s="350"/>
      <c r="I193" s="350"/>
      <c r="J193" s="350"/>
      <c r="K193" s="350"/>
      <c r="L193" s="350"/>
      <c r="M193" s="353"/>
      <c r="N193" s="350"/>
      <c r="O193" s="350"/>
      <c r="P193" s="350"/>
      <c r="Q193" s="350"/>
      <c r="R193" s="353"/>
      <c r="S193" s="353"/>
      <c r="T193" s="350"/>
      <c r="U193" s="350"/>
      <c r="V193" s="350"/>
      <c r="W193" s="350"/>
      <c r="X193" s="350"/>
      <c r="Y193" s="350"/>
      <c r="Z193" s="350"/>
      <c r="AA193" s="350"/>
      <c r="AB193" s="350"/>
      <c r="AC193" s="350"/>
      <c r="AD193" s="350"/>
      <c r="AE193" s="350"/>
      <c r="AF193" s="350"/>
      <c r="AG193" s="350"/>
      <c r="AH193" s="350"/>
      <c r="AI193" s="350"/>
      <c r="AJ193" s="350"/>
      <c r="AK193" s="350"/>
      <c r="AL193" s="350"/>
      <c r="AM193" s="350"/>
      <c r="AN193" s="350"/>
    </row>
    <row r="194" spans="1:40" ht="16.5" customHeight="1">
      <c r="A194" s="350"/>
      <c r="B194" s="350"/>
      <c r="C194" s="350"/>
      <c r="D194" s="350"/>
      <c r="E194" s="350"/>
      <c r="F194" s="350"/>
      <c r="G194" s="350"/>
      <c r="H194" s="350"/>
      <c r="I194" s="350"/>
      <c r="J194" s="350"/>
      <c r="K194" s="350"/>
      <c r="L194" s="350"/>
      <c r="M194" s="353"/>
      <c r="N194" s="350"/>
      <c r="O194" s="350"/>
      <c r="P194" s="350"/>
      <c r="Q194" s="350"/>
      <c r="R194" s="353"/>
      <c r="S194" s="353"/>
      <c r="T194" s="350"/>
      <c r="U194" s="350"/>
      <c r="V194" s="350"/>
      <c r="W194" s="350"/>
      <c r="X194" s="350"/>
      <c r="Y194" s="350"/>
      <c r="Z194" s="350"/>
      <c r="AA194" s="350"/>
      <c r="AB194" s="350"/>
      <c r="AC194" s="350"/>
      <c r="AD194" s="350"/>
      <c r="AE194" s="350"/>
      <c r="AF194" s="350"/>
      <c r="AG194" s="350"/>
      <c r="AH194" s="350"/>
      <c r="AI194" s="350"/>
      <c r="AJ194" s="350"/>
      <c r="AK194" s="350"/>
      <c r="AL194" s="350"/>
      <c r="AM194" s="350"/>
      <c r="AN194" s="350"/>
    </row>
    <row r="195" spans="1:40" ht="16.5" customHeight="1">
      <c r="A195" s="350"/>
      <c r="B195" s="350"/>
      <c r="C195" s="350"/>
      <c r="D195" s="350"/>
      <c r="E195" s="350"/>
      <c r="F195" s="350"/>
      <c r="G195" s="350"/>
      <c r="H195" s="350"/>
      <c r="I195" s="350"/>
      <c r="J195" s="350"/>
      <c r="K195" s="350"/>
      <c r="L195" s="350"/>
      <c r="M195" s="353"/>
      <c r="N195" s="350"/>
      <c r="O195" s="350"/>
      <c r="P195" s="350"/>
      <c r="Q195" s="350"/>
      <c r="R195" s="353"/>
      <c r="S195" s="353"/>
      <c r="T195" s="350"/>
      <c r="U195" s="350"/>
      <c r="V195" s="350"/>
      <c r="W195" s="350"/>
      <c r="X195" s="350"/>
      <c r="Y195" s="350"/>
      <c r="Z195" s="350"/>
      <c r="AA195" s="350"/>
      <c r="AB195" s="350"/>
      <c r="AC195" s="350"/>
      <c r="AD195" s="350"/>
      <c r="AE195" s="350"/>
      <c r="AF195" s="350"/>
      <c r="AG195" s="350"/>
      <c r="AH195" s="350"/>
      <c r="AI195" s="350"/>
      <c r="AJ195" s="350"/>
      <c r="AK195" s="350"/>
      <c r="AL195" s="350"/>
      <c r="AM195" s="350"/>
      <c r="AN195" s="350"/>
    </row>
    <row r="196" spans="1:40" ht="16.5" customHeight="1">
      <c r="A196" s="350"/>
      <c r="B196" s="350"/>
      <c r="C196" s="350"/>
      <c r="D196" s="350"/>
      <c r="E196" s="350"/>
      <c r="F196" s="350"/>
      <c r="G196" s="350"/>
      <c r="H196" s="350"/>
      <c r="I196" s="350"/>
      <c r="J196" s="350"/>
      <c r="K196" s="350"/>
      <c r="L196" s="350"/>
      <c r="M196" s="353"/>
      <c r="N196" s="350"/>
      <c r="O196" s="350"/>
      <c r="P196" s="350"/>
      <c r="Q196" s="350"/>
      <c r="R196" s="353"/>
      <c r="S196" s="353"/>
      <c r="T196" s="350"/>
      <c r="U196" s="350"/>
      <c r="V196" s="350"/>
      <c r="W196" s="350"/>
      <c r="X196" s="350"/>
      <c r="Y196" s="350"/>
      <c r="Z196" s="350"/>
      <c r="AA196" s="350"/>
      <c r="AB196" s="350"/>
      <c r="AC196" s="350"/>
      <c r="AD196" s="350"/>
      <c r="AE196" s="350"/>
      <c r="AF196" s="350"/>
      <c r="AG196" s="350"/>
      <c r="AH196" s="350"/>
      <c r="AI196" s="350"/>
      <c r="AJ196" s="350"/>
      <c r="AK196" s="350"/>
      <c r="AL196" s="350"/>
      <c r="AM196" s="350"/>
      <c r="AN196" s="350"/>
    </row>
    <row r="197" spans="1:40" ht="16.5" customHeight="1">
      <c r="A197" s="350"/>
      <c r="B197" s="350"/>
      <c r="C197" s="350"/>
      <c r="D197" s="350"/>
      <c r="E197" s="350"/>
      <c r="F197" s="350"/>
      <c r="G197" s="350"/>
      <c r="H197" s="350"/>
      <c r="I197" s="350"/>
      <c r="J197" s="350"/>
      <c r="K197" s="350"/>
      <c r="L197" s="350"/>
      <c r="M197" s="353"/>
      <c r="N197" s="350"/>
      <c r="O197" s="350"/>
      <c r="P197" s="350"/>
      <c r="Q197" s="350"/>
      <c r="R197" s="353"/>
      <c r="S197" s="353"/>
      <c r="T197" s="350"/>
      <c r="U197" s="350"/>
      <c r="V197" s="350"/>
      <c r="W197" s="350"/>
      <c r="X197" s="350"/>
      <c r="Y197" s="350"/>
      <c r="Z197" s="350"/>
      <c r="AA197" s="350"/>
      <c r="AB197" s="350"/>
      <c r="AC197" s="350"/>
      <c r="AD197" s="350"/>
      <c r="AE197" s="350"/>
      <c r="AF197" s="350"/>
      <c r="AG197" s="350"/>
      <c r="AH197" s="350"/>
      <c r="AI197" s="350"/>
      <c r="AJ197" s="350"/>
      <c r="AK197" s="350"/>
      <c r="AL197" s="350"/>
      <c r="AM197" s="350"/>
      <c r="AN197" s="350"/>
    </row>
    <row r="198" spans="1:40" ht="16.5" customHeight="1">
      <c r="A198" s="350"/>
      <c r="B198" s="350"/>
      <c r="C198" s="350"/>
      <c r="D198" s="350"/>
      <c r="E198" s="350"/>
      <c r="F198" s="350"/>
      <c r="G198" s="350"/>
      <c r="H198" s="350"/>
      <c r="I198" s="350"/>
      <c r="J198" s="350"/>
      <c r="K198" s="350"/>
      <c r="L198" s="350"/>
      <c r="M198" s="353"/>
      <c r="N198" s="350"/>
      <c r="O198" s="350"/>
      <c r="P198" s="350"/>
      <c r="Q198" s="350"/>
      <c r="R198" s="353"/>
      <c r="S198" s="353"/>
      <c r="T198" s="350"/>
      <c r="U198" s="350"/>
      <c r="V198" s="350"/>
      <c r="W198" s="350"/>
      <c r="X198" s="350"/>
      <c r="Y198" s="350"/>
      <c r="Z198" s="350"/>
      <c r="AA198" s="350"/>
      <c r="AB198" s="350"/>
      <c r="AC198" s="350"/>
      <c r="AD198" s="350"/>
      <c r="AE198" s="350"/>
      <c r="AF198" s="350"/>
      <c r="AG198" s="350"/>
      <c r="AH198" s="350"/>
      <c r="AI198" s="350"/>
      <c r="AJ198" s="350"/>
      <c r="AK198" s="350"/>
      <c r="AL198" s="350"/>
      <c r="AM198" s="350"/>
      <c r="AN198" s="350"/>
    </row>
    <row r="199" spans="1:40" ht="16.5" customHeight="1">
      <c r="A199" s="350"/>
      <c r="B199" s="350"/>
      <c r="C199" s="350"/>
      <c r="D199" s="350"/>
      <c r="E199" s="350"/>
      <c r="F199" s="350"/>
      <c r="G199" s="350"/>
      <c r="H199" s="350"/>
      <c r="I199" s="350"/>
      <c r="J199" s="350"/>
      <c r="K199" s="350"/>
      <c r="L199" s="350"/>
      <c r="M199" s="353"/>
      <c r="N199" s="350"/>
      <c r="O199" s="350"/>
      <c r="P199" s="350"/>
      <c r="Q199" s="350"/>
      <c r="R199" s="353"/>
      <c r="S199" s="353"/>
      <c r="T199" s="350"/>
      <c r="U199" s="350"/>
      <c r="V199" s="350"/>
      <c r="W199" s="350"/>
      <c r="X199" s="350"/>
      <c r="Y199" s="350"/>
      <c r="Z199" s="350"/>
      <c r="AA199" s="350"/>
      <c r="AB199" s="350"/>
      <c r="AC199" s="350"/>
      <c r="AD199" s="350"/>
      <c r="AE199" s="350"/>
      <c r="AF199" s="350"/>
      <c r="AG199" s="350"/>
      <c r="AH199" s="350"/>
      <c r="AI199" s="350"/>
      <c r="AJ199" s="350"/>
      <c r="AK199" s="350"/>
      <c r="AL199" s="350"/>
      <c r="AM199" s="350"/>
      <c r="AN199" s="350"/>
    </row>
    <row r="200" spans="1:40" ht="16.5" customHeight="1">
      <c r="A200" s="350"/>
      <c r="B200" s="350"/>
      <c r="C200" s="350"/>
      <c r="D200" s="350"/>
      <c r="E200" s="350"/>
      <c r="F200" s="350"/>
      <c r="G200" s="350"/>
      <c r="H200" s="350"/>
      <c r="I200" s="350"/>
      <c r="J200" s="350"/>
      <c r="K200" s="350"/>
      <c r="L200" s="350"/>
      <c r="M200" s="353"/>
      <c r="N200" s="350"/>
      <c r="O200" s="350"/>
      <c r="P200" s="350"/>
      <c r="Q200" s="350"/>
      <c r="R200" s="353"/>
      <c r="S200" s="353"/>
      <c r="T200" s="350"/>
      <c r="U200" s="350"/>
      <c r="V200" s="350"/>
      <c r="W200" s="350"/>
      <c r="X200" s="350"/>
      <c r="Y200" s="350"/>
      <c r="Z200" s="350"/>
      <c r="AA200" s="350"/>
      <c r="AB200" s="350"/>
      <c r="AC200" s="350"/>
      <c r="AD200" s="350"/>
      <c r="AE200" s="350"/>
      <c r="AF200" s="350"/>
      <c r="AG200" s="350"/>
      <c r="AH200" s="350"/>
      <c r="AI200" s="350"/>
      <c r="AJ200" s="350"/>
      <c r="AK200" s="350"/>
      <c r="AL200" s="350"/>
      <c r="AM200" s="350"/>
      <c r="AN200" s="350"/>
    </row>
    <row r="201" spans="1:40" ht="16.5" customHeight="1">
      <c r="A201" s="350"/>
      <c r="B201" s="350"/>
      <c r="C201" s="350"/>
      <c r="D201" s="350"/>
      <c r="E201" s="350"/>
      <c r="F201" s="350"/>
      <c r="G201" s="350"/>
      <c r="H201" s="350"/>
      <c r="I201" s="350"/>
      <c r="J201" s="350"/>
      <c r="K201" s="350"/>
      <c r="L201" s="350"/>
      <c r="M201" s="353"/>
      <c r="N201" s="350"/>
      <c r="O201" s="350"/>
      <c r="P201" s="350"/>
      <c r="Q201" s="350"/>
      <c r="R201" s="353"/>
      <c r="S201" s="353"/>
      <c r="T201" s="350"/>
      <c r="U201" s="350"/>
      <c r="V201" s="350"/>
      <c r="W201" s="350"/>
      <c r="X201" s="350"/>
      <c r="Y201" s="350"/>
      <c r="Z201" s="350"/>
      <c r="AA201" s="350"/>
      <c r="AB201" s="350"/>
      <c r="AC201" s="350"/>
      <c r="AD201" s="350"/>
      <c r="AE201" s="350"/>
      <c r="AF201" s="350"/>
      <c r="AG201" s="350"/>
      <c r="AH201" s="350"/>
      <c r="AI201" s="350"/>
      <c r="AJ201" s="350"/>
      <c r="AK201" s="350"/>
      <c r="AL201" s="350"/>
      <c r="AM201" s="350"/>
      <c r="AN201" s="350"/>
    </row>
    <row r="202" spans="1:40" ht="16.5" customHeight="1">
      <c r="A202" s="350"/>
      <c r="B202" s="350"/>
      <c r="C202" s="350"/>
      <c r="D202" s="350"/>
      <c r="E202" s="350"/>
      <c r="F202" s="350"/>
      <c r="G202" s="350"/>
      <c r="H202" s="350"/>
      <c r="I202" s="350"/>
      <c r="J202" s="350"/>
      <c r="K202" s="350"/>
      <c r="L202" s="350"/>
      <c r="M202" s="353"/>
      <c r="N202" s="350"/>
      <c r="O202" s="350"/>
      <c r="P202" s="350"/>
      <c r="Q202" s="350"/>
      <c r="R202" s="353"/>
      <c r="S202" s="353"/>
      <c r="T202" s="350"/>
      <c r="U202" s="350"/>
      <c r="V202" s="350"/>
      <c r="W202" s="350"/>
      <c r="X202" s="350"/>
      <c r="Y202" s="350"/>
      <c r="Z202" s="350"/>
      <c r="AA202" s="350"/>
      <c r="AB202" s="350"/>
      <c r="AC202" s="350"/>
      <c r="AD202" s="350"/>
      <c r="AE202" s="350"/>
      <c r="AF202" s="350"/>
      <c r="AG202" s="350"/>
      <c r="AH202" s="350"/>
      <c r="AI202" s="350"/>
      <c r="AJ202" s="350"/>
      <c r="AK202" s="350"/>
      <c r="AL202" s="350"/>
      <c r="AM202" s="350"/>
      <c r="AN202" s="350"/>
    </row>
    <row r="203" spans="1:40" ht="16.5" customHeight="1">
      <c r="A203" s="350"/>
      <c r="B203" s="350"/>
      <c r="C203" s="350"/>
      <c r="D203" s="350"/>
      <c r="E203" s="350"/>
      <c r="F203" s="350"/>
      <c r="G203" s="350"/>
      <c r="H203" s="350"/>
      <c r="I203" s="350"/>
      <c r="J203" s="350"/>
      <c r="K203" s="350"/>
      <c r="L203" s="350"/>
      <c r="M203" s="353"/>
      <c r="N203" s="350"/>
      <c r="O203" s="350"/>
      <c r="P203" s="350"/>
      <c r="Q203" s="350"/>
      <c r="R203" s="353"/>
      <c r="S203" s="353"/>
      <c r="T203" s="350"/>
      <c r="U203" s="350"/>
      <c r="V203" s="350"/>
      <c r="W203" s="350"/>
      <c r="X203" s="350"/>
      <c r="Y203" s="350"/>
      <c r="Z203" s="350"/>
      <c r="AA203" s="350"/>
      <c r="AB203" s="350"/>
      <c r="AC203" s="350"/>
      <c r="AD203" s="350"/>
      <c r="AE203" s="350"/>
      <c r="AF203" s="350"/>
      <c r="AG203" s="350"/>
      <c r="AH203" s="350"/>
      <c r="AI203" s="350"/>
      <c r="AJ203" s="350"/>
      <c r="AK203" s="350"/>
      <c r="AL203" s="350"/>
      <c r="AM203" s="350"/>
      <c r="AN203" s="350"/>
    </row>
    <row r="204" spans="1:40" ht="16.5" customHeight="1">
      <c r="A204" s="350"/>
      <c r="B204" s="350"/>
      <c r="C204" s="350"/>
      <c r="D204" s="350"/>
      <c r="E204" s="350"/>
      <c r="F204" s="350"/>
      <c r="G204" s="350"/>
      <c r="H204" s="350"/>
      <c r="I204" s="350"/>
      <c r="J204" s="350"/>
      <c r="K204" s="350"/>
      <c r="L204" s="350"/>
      <c r="M204" s="353"/>
      <c r="N204" s="350"/>
      <c r="O204" s="350"/>
      <c r="P204" s="350"/>
      <c r="Q204" s="350"/>
      <c r="R204" s="353"/>
      <c r="S204" s="353"/>
      <c r="T204" s="350"/>
      <c r="U204" s="350"/>
      <c r="V204" s="350"/>
      <c r="W204" s="350"/>
      <c r="X204" s="350"/>
      <c r="Y204" s="350"/>
      <c r="Z204" s="350"/>
      <c r="AA204" s="350"/>
      <c r="AB204" s="350"/>
      <c r="AC204" s="350"/>
      <c r="AD204" s="350"/>
      <c r="AE204" s="350"/>
      <c r="AF204" s="350"/>
      <c r="AG204" s="350"/>
      <c r="AH204" s="350"/>
      <c r="AI204" s="350"/>
      <c r="AJ204" s="350"/>
      <c r="AK204" s="350"/>
      <c r="AL204" s="350"/>
      <c r="AM204" s="350"/>
      <c r="AN204" s="350"/>
    </row>
    <row r="205" spans="1:40" ht="16.5" customHeight="1">
      <c r="A205" s="350"/>
      <c r="B205" s="350"/>
      <c r="C205" s="350"/>
      <c r="D205" s="350"/>
      <c r="E205" s="350"/>
      <c r="F205" s="350"/>
      <c r="G205" s="350"/>
      <c r="H205" s="350"/>
      <c r="I205" s="350"/>
      <c r="J205" s="350"/>
      <c r="K205" s="350"/>
      <c r="L205" s="350"/>
      <c r="M205" s="353"/>
      <c r="N205" s="350"/>
      <c r="O205" s="350"/>
      <c r="P205" s="350"/>
      <c r="Q205" s="350"/>
      <c r="R205" s="353"/>
      <c r="S205" s="353"/>
      <c r="T205" s="350"/>
      <c r="U205" s="350"/>
      <c r="V205" s="350"/>
      <c r="W205" s="350"/>
      <c r="X205" s="350"/>
      <c r="Y205" s="350"/>
      <c r="Z205" s="350"/>
      <c r="AA205" s="350"/>
      <c r="AB205" s="350"/>
      <c r="AC205" s="350"/>
      <c r="AD205" s="350"/>
      <c r="AE205" s="350"/>
      <c r="AF205" s="350"/>
      <c r="AG205" s="350"/>
      <c r="AH205" s="350"/>
      <c r="AI205" s="350"/>
      <c r="AJ205" s="350"/>
      <c r="AK205" s="350"/>
      <c r="AL205" s="350"/>
      <c r="AM205" s="350"/>
      <c r="AN205" s="350"/>
    </row>
    <row r="206" spans="1:40" ht="16.5" customHeight="1">
      <c r="A206" s="350"/>
      <c r="B206" s="350"/>
      <c r="C206" s="350"/>
      <c r="D206" s="350"/>
      <c r="E206" s="350"/>
      <c r="F206" s="350"/>
      <c r="G206" s="350"/>
      <c r="H206" s="350"/>
      <c r="I206" s="350"/>
      <c r="J206" s="350"/>
      <c r="K206" s="350"/>
      <c r="L206" s="350"/>
      <c r="M206" s="353"/>
      <c r="N206" s="350"/>
      <c r="O206" s="350"/>
      <c r="P206" s="350"/>
      <c r="Q206" s="350"/>
      <c r="R206" s="353"/>
      <c r="S206" s="353"/>
      <c r="T206" s="350"/>
      <c r="U206" s="350"/>
      <c r="V206" s="350"/>
      <c r="W206" s="350"/>
      <c r="X206" s="350"/>
      <c r="Y206" s="350"/>
      <c r="Z206" s="350"/>
      <c r="AA206" s="350"/>
      <c r="AB206" s="350"/>
      <c r="AC206" s="350"/>
      <c r="AD206" s="350"/>
      <c r="AE206" s="350"/>
      <c r="AF206" s="350"/>
      <c r="AG206" s="350"/>
      <c r="AH206" s="350"/>
      <c r="AI206" s="350"/>
      <c r="AJ206" s="350"/>
      <c r="AK206" s="350"/>
      <c r="AL206" s="350"/>
      <c r="AM206" s="350"/>
      <c r="AN206" s="350"/>
    </row>
    <row r="207" spans="1:40" ht="16.5" customHeight="1">
      <c r="A207" s="350"/>
      <c r="B207" s="350"/>
      <c r="C207" s="350"/>
      <c r="D207" s="350"/>
      <c r="E207" s="350"/>
      <c r="F207" s="350"/>
      <c r="G207" s="350"/>
      <c r="H207" s="350"/>
      <c r="I207" s="350"/>
      <c r="J207" s="350"/>
      <c r="K207" s="350"/>
      <c r="L207" s="350"/>
      <c r="M207" s="353"/>
      <c r="N207" s="350"/>
      <c r="O207" s="350"/>
      <c r="P207" s="350"/>
      <c r="Q207" s="350"/>
      <c r="R207" s="353"/>
      <c r="S207" s="353"/>
      <c r="T207" s="350"/>
      <c r="U207" s="350"/>
      <c r="V207" s="350"/>
      <c r="W207" s="350"/>
      <c r="X207" s="350"/>
      <c r="Y207" s="350"/>
      <c r="Z207" s="350"/>
      <c r="AA207" s="350"/>
      <c r="AB207" s="350"/>
      <c r="AC207" s="350"/>
      <c r="AD207" s="350"/>
      <c r="AE207" s="350"/>
      <c r="AF207" s="350"/>
      <c r="AG207" s="350"/>
      <c r="AH207" s="350"/>
      <c r="AI207" s="350"/>
      <c r="AJ207" s="350"/>
      <c r="AK207" s="350"/>
      <c r="AL207" s="350"/>
      <c r="AM207" s="350"/>
      <c r="AN207" s="350"/>
    </row>
    <row r="208" spans="1:40" ht="16.5" customHeight="1">
      <c r="A208" s="350"/>
      <c r="B208" s="350"/>
      <c r="C208" s="350"/>
      <c r="D208" s="350"/>
      <c r="E208" s="350"/>
      <c r="F208" s="350"/>
      <c r="G208" s="350"/>
      <c r="H208" s="350"/>
      <c r="I208" s="350"/>
      <c r="J208" s="350"/>
      <c r="K208" s="350"/>
      <c r="L208" s="350"/>
      <c r="M208" s="353"/>
      <c r="N208" s="350"/>
      <c r="O208" s="350"/>
      <c r="P208" s="350"/>
      <c r="Q208" s="350"/>
      <c r="R208" s="353"/>
      <c r="S208" s="353"/>
      <c r="T208" s="350"/>
      <c r="U208" s="350"/>
      <c r="V208" s="350"/>
      <c r="W208" s="350"/>
      <c r="X208" s="350"/>
      <c r="Y208" s="350"/>
      <c r="Z208" s="350"/>
      <c r="AA208" s="350"/>
      <c r="AB208" s="350"/>
      <c r="AC208" s="350"/>
      <c r="AD208" s="350"/>
      <c r="AE208" s="350"/>
      <c r="AF208" s="350"/>
      <c r="AG208" s="350"/>
      <c r="AH208" s="350"/>
      <c r="AI208" s="350"/>
      <c r="AJ208" s="350"/>
      <c r="AK208" s="350"/>
      <c r="AL208" s="350"/>
      <c r="AM208" s="350"/>
      <c r="AN208" s="350"/>
    </row>
    <row r="209" spans="1:40" ht="16.5" customHeight="1">
      <c r="A209" s="350"/>
      <c r="B209" s="350"/>
      <c r="C209" s="350"/>
      <c r="D209" s="350"/>
      <c r="E209" s="350"/>
      <c r="F209" s="350"/>
      <c r="G209" s="350"/>
      <c r="H209" s="350"/>
      <c r="I209" s="350"/>
      <c r="J209" s="350"/>
      <c r="K209" s="350"/>
      <c r="L209" s="350"/>
      <c r="M209" s="353"/>
      <c r="N209" s="350"/>
      <c r="O209" s="350"/>
      <c r="P209" s="350"/>
      <c r="Q209" s="350"/>
      <c r="R209" s="353"/>
      <c r="S209" s="353"/>
      <c r="T209" s="350"/>
      <c r="U209" s="350"/>
      <c r="V209" s="350"/>
      <c r="W209" s="350"/>
      <c r="X209" s="350"/>
      <c r="Y209" s="350"/>
      <c r="Z209" s="350"/>
      <c r="AA209" s="350"/>
      <c r="AB209" s="350"/>
      <c r="AC209" s="350"/>
      <c r="AD209" s="350"/>
      <c r="AE209" s="350"/>
      <c r="AF209" s="350"/>
      <c r="AG209" s="350"/>
      <c r="AH209" s="350"/>
      <c r="AI209" s="350"/>
      <c r="AJ209" s="350"/>
      <c r="AK209" s="350"/>
      <c r="AL209" s="350"/>
      <c r="AM209" s="350"/>
      <c r="AN209" s="350"/>
    </row>
    <row r="210" spans="1:40" ht="16.5" customHeight="1">
      <c r="A210" s="350"/>
      <c r="B210" s="350"/>
      <c r="C210" s="350"/>
      <c r="D210" s="350"/>
      <c r="E210" s="350"/>
      <c r="F210" s="350"/>
      <c r="G210" s="350"/>
      <c r="H210" s="350"/>
      <c r="I210" s="350"/>
      <c r="J210" s="350"/>
      <c r="K210" s="350"/>
      <c r="L210" s="350"/>
      <c r="M210" s="353"/>
      <c r="N210" s="350"/>
      <c r="O210" s="350"/>
      <c r="P210" s="350"/>
      <c r="Q210" s="350"/>
      <c r="R210" s="353"/>
      <c r="S210" s="353"/>
      <c r="T210" s="350"/>
      <c r="U210" s="350"/>
      <c r="V210" s="350"/>
      <c r="W210" s="350"/>
      <c r="X210" s="350"/>
      <c r="Y210" s="350"/>
      <c r="Z210" s="350"/>
      <c r="AA210" s="350"/>
      <c r="AB210" s="350"/>
      <c r="AC210" s="350"/>
      <c r="AD210" s="350"/>
      <c r="AE210" s="350"/>
      <c r="AF210" s="350"/>
      <c r="AG210" s="350"/>
      <c r="AH210" s="350"/>
      <c r="AI210" s="350"/>
      <c r="AJ210" s="350"/>
      <c r="AK210" s="350"/>
      <c r="AL210" s="350"/>
      <c r="AM210" s="350"/>
      <c r="AN210" s="350"/>
    </row>
    <row r="211" spans="1:40" ht="16.5" customHeight="1">
      <c r="A211" s="350"/>
      <c r="B211" s="350"/>
      <c r="C211" s="350"/>
      <c r="D211" s="350"/>
      <c r="E211" s="350"/>
      <c r="F211" s="350"/>
      <c r="G211" s="350"/>
      <c r="H211" s="350"/>
      <c r="I211" s="350"/>
      <c r="J211" s="350"/>
      <c r="K211" s="350"/>
      <c r="L211" s="350"/>
      <c r="M211" s="353"/>
      <c r="N211" s="350"/>
      <c r="O211" s="350"/>
      <c r="P211" s="350"/>
      <c r="Q211" s="350"/>
      <c r="R211" s="353"/>
      <c r="S211" s="353"/>
      <c r="T211" s="350"/>
      <c r="U211" s="350"/>
      <c r="V211" s="350"/>
      <c r="W211" s="350"/>
      <c r="X211" s="350"/>
      <c r="Y211" s="350"/>
      <c r="Z211" s="350"/>
      <c r="AA211" s="350"/>
      <c r="AB211" s="350"/>
      <c r="AC211" s="350"/>
      <c r="AD211" s="350"/>
      <c r="AE211" s="350"/>
      <c r="AF211" s="350"/>
      <c r="AG211" s="350"/>
      <c r="AH211" s="350"/>
      <c r="AI211" s="350"/>
      <c r="AJ211" s="350"/>
      <c r="AK211" s="350"/>
      <c r="AL211" s="350"/>
      <c r="AM211" s="350"/>
      <c r="AN211" s="350"/>
    </row>
    <row r="212" spans="1:40" ht="16.5" customHeight="1">
      <c r="A212" s="350"/>
      <c r="B212" s="350"/>
      <c r="C212" s="350"/>
      <c r="D212" s="350"/>
      <c r="E212" s="350"/>
      <c r="F212" s="350"/>
      <c r="G212" s="350"/>
      <c r="H212" s="350"/>
      <c r="I212" s="350"/>
      <c r="J212" s="350"/>
      <c r="K212" s="350"/>
      <c r="L212" s="350"/>
      <c r="M212" s="353"/>
      <c r="N212" s="350"/>
      <c r="O212" s="350"/>
      <c r="P212" s="350"/>
      <c r="Q212" s="350"/>
      <c r="R212" s="353"/>
      <c r="S212" s="353"/>
      <c r="T212" s="350"/>
      <c r="U212" s="350"/>
      <c r="V212" s="350"/>
      <c r="W212" s="350"/>
      <c r="X212" s="350"/>
      <c r="Y212" s="350"/>
      <c r="Z212" s="350"/>
      <c r="AA212" s="350"/>
      <c r="AB212" s="350"/>
      <c r="AC212" s="350"/>
      <c r="AD212" s="350"/>
      <c r="AE212" s="350"/>
      <c r="AF212" s="350"/>
      <c r="AG212" s="350"/>
      <c r="AH212" s="350"/>
      <c r="AI212" s="350"/>
      <c r="AJ212" s="350"/>
      <c r="AK212" s="350"/>
      <c r="AL212" s="350"/>
      <c r="AM212" s="350"/>
      <c r="AN212" s="350"/>
    </row>
    <row r="213" spans="1:40" ht="16.5" customHeight="1">
      <c r="A213" s="350"/>
      <c r="B213" s="350"/>
      <c r="C213" s="350"/>
      <c r="D213" s="350"/>
      <c r="E213" s="350"/>
      <c r="F213" s="350"/>
      <c r="G213" s="350"/>
      <c r="H213" s="350"/>
      <c r="I213" s="350"/>
      <c r="J213" s="350"/>
      <c r="K213" s="350"/>
      <c r="L213" s="350"/>
      <c r="M213" s="353"/>
      <c r="N213" s="350"/>
      <c r="O213" s="350"/>
      <c r="P213" s="350"/>
      <c r="Q213" s="350"/>
      <c r="R213" s="353"/>
      <c r="S213" s="353"/>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row>
    <row r="214" spans="1:40" ht="16.5" customHeight="1">
      <c r="A214" s="350"/>
      <c r="B214" s="350"/>
      <c r="C214" s="350"/>
      <c r="D214" s="350"/>
      <c r="E214" s="350"/>
      <c r="F214" s="350"/>
      <c r="G214" s="350"/>
      <c r="H214" s="350"/>
      <c r="I214" s="350"/>
      <c r="J214" s="350"/>
      <c r="K214" s="350"/>
      <c r="L214" s="350"/>
      <c r="M214" s="353"/>
      <c r="N214" s="350"/>
      <c r="O214" s="350"/>
      <c r="P214" s="350"/>
      <c r="Q214" s="350"/>
      <c r="R214" s="353"/>
      <c r="S214" s="353"/>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row>
    <row r="215" spans="1:40" ht="16.5" customHeight="1">
      <c r="A215" s="350"/>
      <c r="B215" s="350"/>
      <c r="C215" s="350"/>
      <c r="D215" s="350"/>
      <c r="E215" s="350"/>
      <c r="F215" s="350"/>
      <c r="G215" s="350"/>
      <c r="H215" s="350"/>
      <c r="I215" s="350"/>
      <c r="J215" s="350"/>
      <c r="K215" s="350"/>
      <c r="L215" s="350"/>
      <c r="M215" s="353"/>
      <c r="N215" s="350"/>
      <c r="O215" s="350"/>
      <c r="P215" s="350"/>
      <c r="Q215" s="350"/>
      <c r="R215" s="353"/>
      <c r="S215" s="353"/>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row>
    <row r="216" spans="1:40" ht="16.5" customHeight="1">
      <c r="A216" s="350"/>
      <c r="B216" s="350"/>
      <c r="C216" s="350"/>
      <c r="D216" s="350"/>
      <c r="E216" s="350"/>
      <c r="F216" s="350"/>
      <c r="G216" s="350"/>
      <c r="H216" s="350"/>
      <c r="I216" s="350"/>
      <c r="J216" s="350"/>
      <c r="K216" s="350"/>
      <c r="L216" s="350"/>
      <c r="M216" s="353"/>
      <c r="N216" s="350"/>
      <c r="O216" s="350"/>
      <c r="P216" s="350"/>
      <c r="Q216" s="350"/>
      <c r="R216" s="353"/>
      <c r="S216" s="353"/>
      <c r="T216" s="350"/>
      <c r="U216" s="350"/>
      <c r="V216" s="350"/>
      <c r="W216" s="350"/>
      <c r="X216" s="350"/>
      <c r="Y216" s="350"/>
      <c r="Z216" s="350"/>
      <c r="AA216" s="350"/>
      <c r="AB216" s="350"/>
      <c r="AC216" s="350"/>
      <c r="AD216" s="350"/>
      <c r="AE216" s="350"/>
      <c r="AF216" s="350"/>
      <c r="AG216" s="350"/>
      <c r="AH216" s="350"/>
      <c r="AI216" s="350"/>
      <c r="AJ216" s="350"/>
      <c r="AK216" s="350"/>
      <c r="AL216" s="350"/>
      <c r="AM216" s="350"/>
      <c r="AN216" s="350"/>
    </row>
    <row r="217" spans="1:40" ht="16.5" customHeight="1">
      <c r="A217" s="350"/>
      <c r="B217" s="350"/>
      <c r="C217" s="350"/>
      <c r="D217" s="350"/>
      <c r="E217" s="350"/>
      <c r="F217" s="350"/>
      <c r="G217" s="350"/>
      <c r="H217" s="350"/>
      <c r="I217" s="350"/>
      <c r="J217" s="350"/>
      <c r="K217" s="350"/>
      <c r="L217" s="350"/>
      <c r="M217" s="353"/>
      <c r="N217" s="350"/>
      <c r="O217" s="350"/>
      <c r="P217" s="350"/>
      <c r="Q217" s="350"/>
      <c r="R217" s="353"/>
      <c r="S217" s="353"/>
      <c r="T217" s="350"/>
      <c r="U217" s="350"/>
      <c r="V217" s="350"/>
      <c r="W217" s="350"/>
      <c r="X217" s="350"/>
      <c r="Y217" s="350"/>
      <c r="Z217" s="350"/>
      <c r="AA217" s="350"/>
      <c r="AB217" s="350"/>
      <c r="AC217" s="350"/>
      <c r="AD217" s="350"/>
      <c r="AE217" s="350"/>
      <c r="AF217" s="350"/>
      <c r="AG217" s="350"/>
      <c r="AH217" s="350"/>
      <c r="AI217" s="350"/>
      <c r="AJ217" s="350"/>
      <c r="AK217" s="350"/>
      <c r="AL217" s="350"/>
      <c r="AM217" s="350"/>
      <c r="AN217" s="350"/>
    </row>
    <row r="218" spans="1:40" ht="16.5" customHeight="1">
      <c r="A218" s="350"/>
      <c r="B218" s="350"/>
      <c r="C218" s="350"/>
      <c r="D218" s="350"/>
      <c r="E218" s="350"/>
      <c r="F218" s="350"/>
      <c r="G218" s="350"/>
      <c r="H218" s="350"/>
      <c r="I218" s="350"/>
      <c r="J218" s="350"/>
      <c r="K218" s="350"/>
      <c r="L218" s="350"/>
      <c r="M218" s="353"/>
      <c r="N218" s="350"/>
      <c r="O218" s="350"/>
      <c r="P218" s="350"/>
      <c r="Q218" s="350"/>
      <c r="R218" s="353"/>
      <c r="S218" s="353"/>
      <c r="T218" s="350"/>
      <c r="U218" s="350"/>
      <c r="V218" s="350"/>
      <c r="W218" s="350"/>
      <c r="X218" s="350"/>
      <c r="Y218" s="350"/>
      <c r="Z218" s="350"/>
      <c r="AA218" s="350"/>
      <c r="AB218" s="350"/>
      <c r="AC218" s="350"/>
      <c r="AD218" s="350"/>
      <c r="AE218" s="350"/>
      <c r="AF218" s="350"/>
      <c r="AG218" s="350"/>
      <c r="AH218" s="350"/>
      <c r="AI218" s="350"/>
      <c r="AJ218" s="350"/>
      <c r="AK218" s="350"/>
      <c r="AL218" s="350"/>
      <c r="AM218" s="350"/>
      <c r="AN218" s="350"/>
    </row>
    <row r="219" spans="1:40" ht="16.5" customHeight="1">
      <c r="A219" s="350"/>
      <c r="B219" s="350"/>
      <c r="C219" s="350"/>
      <c r="D219" s="350"/>
      <c r="E219" s="350"/>
      <c r="F219" s="350"/>
      <c r="G219" s="350"/>
      <c r="H219" s="350"/>
      <c r="I219" s="350"/>
      <c r="J219" s="350"/>
      <c r="K219" s="350"/>
      <c r="L219" s="350"/>
      <c r="M219" s="353"/>
      <c r="N219" s="350"/>
      <c r="O219" s="350"/>
      <c r="P219" s="350"/>
      <c r="Q219" s="350"/>
      <c r="R219" s="353"/>
      <c r="S219" s="353"/>
      <c r="T219" s="350"/>
      <c r="U219" s="350"/>
      <c r="V219" s="350"/>
      <c r="W219" s="350"/>
      <c r="X219" s="350"/>
      <c r="Y219" s="350"/>
      <c r="Z219" s="350"/>
      <c r="AA219" s="350"/>
      <c r="AB219" s="350"/>
      <c r="AC219" s="350"/>
      <c r="AD219" s="350"/>
      <c r="AE219" s="350"/>
      <c r="AF219" s="350"/>
      <c r="AG219" s="350"/>
      <c r="AH219" s="350"/>
      <c r="AI219" s="350"/>
      <c r="AJ219" s="350"/>
      <c r="AK219" s="350"/>
      <c r="AL219" s="350"/>
      <c r="AM219" s="350"/>
      <c r="AN219" s="350"/>
    </row>
    <row r="220" spans="1:40" ht="16.5" customHeight="1">
      <c r="A220" s="350"/>
      <c r="B220" s="350"/>
      <c r="C220" s="350"/>
      <c r="D220" s="350"/>
      <c r="E220" s="350"/>
      <c r="F220" s="350"/>
      <c r="G220" s="350"/>
      <c r="H220" s="350"/>
      <c r="I220" s="350"/>
      <c r="J220" s="350"/>
      <c r="K220" s="350"/>
      <c r="L220" s="350"/>
      <c r="M220" s="353"/>
      <c r="N220" s="350"/>
      <c r="O220" s="350"/>
      <c r="P220" s="350"/>
      <c r="Q220" s="350"/>
      <c r="R220" s="353"/>
      <c r="S220" s="353"/>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row>
    <row r="221" spans="1:40" ht="16.5" customHeight="1">
      <c r="A221" s="350"/>
      <c r="B221" s="350"/>
      <c r="C221" s="350"/>
      <c r="D221" s="350"/>
      <c r="E221" s="350"/>
      <c r="F221" s="350"/>
      <c r="G221" s="350"/>
      <c r="H221" s="350"/>
      <c r="I221" s="350"/>
      <c r="J221" s="350"/>
      <c r="K221" s="350"/>
      <c r="L221" s="350"/>
      <c r="M221" s="353"/>
      <c r="N221" s="350"/>
      <c r="O221" s="350"/>
      <c r="P221" s="350"/>
      <c r="Q221" s="350"/>
      <c r="R221" s="353"/>
      <c r="S221" s="353"/>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row>
    <row r="222" spans="1:40" ht="16.5" customHeight="1">
      <c r="A222" s="350"/>
      <c r="B222" s="350"/>
      <c r="C222" s="350"/>
      <c r="D222" s="350"/>
      <c r="E222" s="350"/>
      <c r="F222" s="350"/>
      <c r="G222" s="350"/>
      <c r="H222" s="350"/>
      <c r="I222" s="350"/>
      <c r="J222" s="350"/>
      <c r="K222" s="350"/>
      <c r="L222" s="350"/>
      <c r="M222" s="353"/>
      <c r="N222" s="350"/>
      <c r="O222" s="350"/>
      <c r="P222" s="350"/>
      <c r="Q222" s="350"/>
      <c r="R222" s="353"/>
      <c r="S222" s="353"/>
      <c r="T222" s="350"/>
      <c r="U222" s="350"/>
      <c r="V222" s="350"/>
      <c r="W222" s="350"/>
      <c r="X222" s="350"/>
      <c r="Y222" s="350"/>
      <c r="Z222" s="350"/>
      <c r="AA222" s="350"/>
      <c r="AB222" s="350"/>
      <c r="AC222" s="350"/>
      <c r="AD222" s="350"/>
      <c r="AE222" s="350"/>
      <c r="AF222" s="350"/>
      <c r="AG222" s="350"/>
      <c r="AH222" s="350"/>
      <c r="AI222" s="350"/>
      <c r="AJ222" s="350"/>
      <c r="AK222" s="350"/>
      <c r="AL222" s="350"/>
      <c r="AM222" s="350"/>
      <c r="AN222" s="350"/>
    </row>
    <row r="223" spans="1:40" ht="16.5" customHeight="1">
      <c r="A223" s="350"/>
      <c r="B223" s="350"/>
      <c r="C223" s="350"/>
      <c r="D223" s="350"/>
      <c r="E223" s="350"/>
      <c r="F223" s="350"/>
      <c r="G223" s="350"/>
      <c r="H223" s="350"/>
      <c r="I223" s="350"/>
      <c r="J223" s="350"/>
      <c r="K223" s="350"/>
      <c r="L223" s="350"/>
      <c r="M223" s="353"/>
      <c r="N223" s="350"/>
      <c r="O223" s="350"/>
      <c r="P223" s="350"/>
      <c r="Q223" s="350"/>
      <c r="R223" s="353"/>
      <c r="S223" s="353"/>
      <c r="T223" s="350"/>
      <c r="U223" s="350"/>
      <c r="V223" s="350"/>
      <c r="W223" s="350"/>
      <c r="X223" s="350"/>
      <c r="Y223" s="350"/>
      <c r="Z223" s="350"/>
      <c r="AA223" s="350"/>
      <c r="AB223" s="350"/>
      <c r="AC223" s="350"/>
      <c r="AD223" s="350"/>
      <c r="AE223" s="350"/>
      <c r="AF223" s="350"/>
      <c r="AG223" s="350"/>
      <c r="AH223" s="350"/>
      <c r="AI223" s="350"/>
      <c r="AJ223" s="350"/>
      <c r="AK223" s="350"/>
      <c r="AL223" s="350"/>
      <c r="AM223" s="350"/>
      <c r="AN223" s="350"/>
    </row>
    <row r="224" spans="1:40" ht="16.5" customHeight="1">
      <c r="A224" s="350"/>
      <c r="B224" s="350"/>
      <c r="C224" s="350"/>
      <c r="D224" s="350"/>
      <c r="E224" s="350"/>
      <c r="F224" s="350"/>
      <c r="G224" s="350"/>
      <c r="H224" s="350"/>
      <c r="I224" s="350"/>
      <c r="J224" s="350"/>
      <c r="K224" s="350"/>
      <c r="L224" s="350"/>
      <c r="M224" s="353"/>
      <c r="N224" s="350"/>
      <c r="O224" s="350"/>
      <c r="P224" s="350"/>
      <c r="Q224" s="350"/>
      <c r="R224" s="353"/>
      <c r="S224" s="353"/>
      <c r="T224" s="350"/>
      <c r="U224" s="350"/>
      <c r="V224" s="350"/>
      <c r="W224" s="350"/>
      <c r="X224" s="350"/>
      <c r="Y224" s="350"/>
      <c r="Z224" s="350"/>
      <c r="AA224" s="350"/>
      <c r="AB224" s="350"/>
      <c r="AC224" s="350"/>
      <c r="AD224" s="350"/>
      <c r="AE224" s="350"/>
      <c r="AF224" s="350"/>
      <c r="AG224" s="350"/>
      <c r="AH224" s="350"/>
      <c r="AI224" s="350"/>
      <c r="AJ224" s="350"/>
      <c r="AK224" s="350"/>
      <c r="AL224" s="350"/>
      <c r="AM224" s="350"/>
      <c r="AN224" s="350"/>
    </row>
    <row r="225" spans="1:40" ht="16.5" customHeight="1">
      <c r="A225" s="350"/>
      <c r="B225" s="350"/>
      <c r="C225" s="350"/>
      <c r="D225" s="350"/>
      <c r="E225" s="350"/>
      <c r="F225" s="350"/>
      <c r="G225" s="350"/>
      <c r="H225" s="350"/>
      <c r="I225" s="350"/>
      <c r="J225" s="350"/>
      <c r="K225" s="350"/>
      <c r="L225" s="350"/>
      <c r="M225" s="353"/>
      <c r="N225" s="350"/>
      <c r="O225" s="350"/>
      <c r="P225" s="350"/>
      <c r="Q225" s="350"/>
      <c r="R225" s="353"/>
      <c r="S225" s="353"/>
      <c r="T225" s="350"/>
      <c r="U225" s="350"/>
      <c r="V225" s="350"/>
      <c r="W225" s="350"/>
      <c r="X225" s="350"/>
      <c r="Y225" s="350"/>
      <c r="Z225" s="350"/>
      <c r="AA225" s="350"/>
      <c r="AB225" s="350"/>
      <c r="AC225" s="350"/>
      <c r="AD225" s="350"/>
      <c r="AE225" s="350"/>
      <c r="AF225" s="350"/>
      <c r="AG225" s="350"/>
      <c r="AH225" s="350"/>
      <c r="AI225" s="350"/>
      <c r="AJ225" s="350"/>
      <c r="AK225" s="350"/>
      <c r="AL225" s="350"/>
      <c r="AM225" s="350"/>
      <c r="AN225" s="350"/>
    </row>
    <row r="226" spans="1:40" ht="16.5" customHeight="1">
      <c r="A226" s="350"/>
      <c r="B226" s="350"/>
      <c r="C226" s="350"/>
      <c r="D226" s="350"/>
      <c r="E226" s="350"/>
      <c r="F226" s="350"/>
      <c r="G226" s="350"/>
      <c r="H226" s="350"/>
      <c r="I226" s="350"/>
      <c r="J226" s="350"/>
      <c r="K226" s="350"/>
      <c r="L226" s="350"/>
      <c r="M226" s="353"/>
      <c r="N226" s="350"/>
      <c r="O226" s="350"/>
      <c r="P226" s="350"/>
      <c r="Q226" s="350"/>
      <c r="R226" s="353"/>
      <c r="S226" s="353"/>
      <c r="T226" s="350"/>
      <c r="U226" s="350"/>
      <c r="V226" s="350"/>
      <c r="W226" s="350"/>
      <c r="X226" s="350"/>
      <c r="Y226" s="350"/>
      <c r="Z226" s="350"/>
      <c r="AA226" s="350"/>
      <c r="AB226" s="350"/>
      <c r="AC226" s="350"/>
      <c r="AD226" s="350"/>
      <c r="AE226" s="350"/>
      <c r="AF226" s="350"/>
      <c r="AG226" s="350"/>
      <c r="AH226" s="350"/>
      <c r="AI226" s="350"/>
      <c r="AJ226" s="350"/>
      <c r="AK226" s="350"/>
      <c r="AL226" s="350"/>
      <c r="AM226" s="350"/>
      <c r="AN226" s="350"/>
    </row>
    <row r="227" spans="1:40" ht="16.5" customHeight="1">
      <c r="A227" s="350"/>
      <c r="B227" s="350"/>
      <c r="C227" s="350"/>
      <c r="D227" s="350"/>
      <c r="E227" s="350"/>
      <c r="F227" s="350"/>
      <c r="G227" s="350"/>
      <c r="H227" s="350"/>
      <c r="I227" s="350"/>
      <c r="J227" s="350"/>
      <c r="K227" s="350"/>
      <c r="L227" s="350"/>
      <c r="M227" s="353"/>
      <c r="N227" s="350"/>
      <c r="O227" s="350"/>
      <c r="P227" s="350"/>
      <c r="Q227" s="350"/>
      <c r="R227" s="353"/>
      <c r="S227" s="353"/>
      <c r="T227" s="350"/>
      <c r="U227" s="350"/>
      <c r="V227" s="350"/>
      <c r="W227" s="350"/>
      <c r="X227" s="350"/>
      <c r="Y227" s="350"/>
      <c r="Z227" s="350"/>
      <c r="AA227" s="350"/>
      <c r="AB227" s="350"/>
      <c r="AC227" s="350"/>
      <c r="AD227" s="350"/>
      <c r="AE227" s="350"/>
      <c r="AF227" s="350"/>
      <c r="AG227" s="350"/>
      <c r="AH227" s="350"/>
      <c r="AI227" s="350"/>
      <c r="AJ227" s="350"/>
      <c r="AK227" s="350"/>
      <c r="AL227" s="350"/>
      <c r="AM227" s="350"/>
      <c r="AN227" s="350"/>
    </row>
    <row r="228" spans="1:40" ht="16.5" customHeight="1">
      <c r="A228" s="350"/>
      <c r="B228" s="350"/>
      <c r="C228" s="350"/>
      <c r="D228" s="350"/>
      <c r="E228" s="350"/>
      <c r="F228" s="350"/>
      <c r="G228" s="350"/>
      <c r="H228" s="350"/>
      <c r="I228" s="350"/>
      <c r="J228" s="350"/>
      <c r="K228" s="350"/>
      <c r="L228" s="350"/>
      <c r="M228" s="353"/>
      <c r="N228" s="350"/>
      <c r="O228" s="350"/>
      <c r="P228" s="350"/>
      <c r="Q228" s="350"/>
      <c r="R228" s="353"/>
      <c r="S228" s="353"/>
      <c r="T228" s="350"/>
      <c r="U228" s="350"/>
      <c r="V228" s="350"/>
      <c r="W228" s="350"/>
      <c r="X228" s="350"/>
      <c r="Y228" s="350"/>
      <c r="Z228" s="350"/>
      <c r="AA228" s="350"/>
      <c r="AB228" s="350"/>
      <c r="AC228" s="350"/>
      <c r="AD228" s="350"/>
      <c r="AE228" s="350"/>
      <c r="AF228" s="350"/>
      <c r="AG228" s="350"/>
      <c r="AH228" s="350"/>
      <c r="AI228" s="350"/>
      <c r="AJ228" s="350"/>
      <c r="AK228" s="350"/>
      <c r="AL228" s="350"/>
      <c r="AM228" s="350"/>
      <c r="AN228" s="350"/>
    </row>
    <row r="229" spans="1:40" ht="16.5" customHeight="1">
      <c r="A229" s="350"/>
      <c r="B229" s="350"/>
      <c r="C229" s="350"/>
      <c r="D229" s="350"/>
      <c r="E229" s="350"/>
      <c r="F229" s="350"/>
      <c r="G229" s="350"/>
      <c r="H229" s="350"/>
      <c r="I229" s="350"/>
      <c r="J229" s="350"/>
      <c r="K229" s="350"/>
      <c r="L229" s="350"/>
      <c r="M229" s="353"/>
      <c r="N229" s="350"/>
      <c r="O229" s="350"/>
      <c r="P229" s="350"/>
      <c r="Q229" s="350"/>
      <c r="R229" s="353"/>
      <c r="S229" s="353"/>
      <c r="T229" s="350"/>
      <c r="U229" s="350"/>
      <c r="V229" s="350"/>
      <c r="W229" s="350"/>
      <c r="X229" s="350"/>
      <c r="Y229" s="350"/>
      <c r="Z229" s="350"/>
      <c r="AA229" s="350"/>
      <c r="AB229" s="350"/>
      <c r="AC229" s="350"/>
      <c r="AD229" s="350"/>
      <c r="AE229" s="350"/>
      <c r="AF229" s="350"/>
      <c r="AG229" s="350"/>
      <c r="AH229" s="350"/>
      <c r="AI229" s="350"/>
      <c r="AJ229" s="350"/>
      <c r="AK229" s="350"/>
      <c r="AL229" s="350"/>
      <c r="AM229" s="350"/>
      <c r="AN229" s="350"/>
    </row>
    <row r="230" spans="1:40" ht="16.5" customHeight="1">
      <c r="A230" s="350"/>
      <c r="B230" s="350"/>
      <c r="C230" s="350"/>
      <c r="D230" s="350"/>
      <c r="E230" s="350"/>
      <c r="F230" s="350"/>
      <c r="G230" s="350"/>
      <c r="H230" s="350"/>
      <c r="I230" s="350"/>
      <c r="J230" s="350"/>
      <c r="K230" s="350"/>
      <c r="L230" s="350"/>
      <c r="M230" s="353"/>
      <c r="N230" s="350"/>
      <c r="O230" s="350"/>
      <c r="P230" s="350"/>
      <c r="Q230" s="350"/>
      <c r="R230" s="353"/>
      <c r="S230" s="353"/>
      <c r="T230" s="350"/>
      <c r="U230" s="350"/>
      <c r="V230" s="350"/>
      <c r="W230" s="350"/>
      <c r="X230" s="350"/>
      <c r="Y230" s="350"/>
      <c r="Z230" s="350"/>
      <c r="AA230" s="350"/>
      <c r="AB230" s="350"/>
      <c r="AC230" s="350"/>
      <c r="AD230" s="350"/>
      <c r="AE230" s="350"/>
      <c r="AF230" s="350"/>
      <c r="AG230" s="350"/>
      <c r="AH230" s="350"/>
      <c r="AI230" s="350"/>
      <c r="AJ230" s="350"/>
      <c r="AK230" s="350"/>
      <c r="AL230" s="350"/>
      <c r="AM230" s="350"/>
      <c r="AN230" s="350"/>
    </row>
    <row r="231" spans="1:40" ht="16.5" customHeight="1">
      <c r="A231" s="350"/>
      <c r="B231" s="350"/>
      <c r="C231" s="350"/>
      <c r="D231" s="350"/>
      <c r="E231" s="350"/>
      <c r="F231" s="350"/>
      <c r="G231" s="350"/>
      <c r="H231" s="350"/>
      <c r="I231" s="350"/>
      <c r="J231" s="350"/>
      <c r="K231" s="350"/>
      <c r="L231" s="350"/>
      <c r="M231" s="353"/>
      <c r="N231" s="350"/>
      <c r="O231" s="350"/>
      <c r="P231" s="350"/>
      <c r="Q231" s="350"/>
      <c r="R231" s="353"/>
      <c r="S231" s="353"/>
      <c r="T231" s="350"/>
      <c r="U231" s="350"/>
      <c r="V231" s="350"/>
      <c r="W231" s="350"/>
      <c r="X231" s="350"/>
      <c r="Y231" s="350"/>
      <c r="Z231" s="350"/>
      <c r="AA231" s="350"/>
      <c r="AB231" s="350"/>
      <c r="AC231" s="350"/>
      <c r="AD231" s="350"/>
      <c r="AE231" s="350"/>
      <c r="AF231" s="350"/>
      <c r="AG231" s="350"/>
      <c r="AH231" s="350"/>
      <c r="AI231" s="350"/>
      <c r="AJ231" s="350"/>
      <c r="AK231" s="350"/>
      <c r="AL231" s="350"/>
      <c r="AM231" s="350"/>
      <c r="AN231" s="350"/>
    </row>
    <row r="232" spans="1:40" ht="16.5" customHeight="1">
      <c r="A232" s="350"/>
      <c r="B232" s="350"/>
      <c r="C232" s="350"/>
      <c r="D232" s="350"/>
      <c r="E232" s="350"/>
      <c r="F232" s="350"/>
      <c r="G232" s="350"/>
      <c r="H232" s="350"/>
      <c r="I232" s="350"/>
      <c r="J232" s="350"/>
      <c r="K232" s="350"/>
      <c r="L232" s="350"/>
      <c r="M232" s="353"/>
      <c r="N232" s="350"/>
      <c r="O232" s="350"/>
      <c r="P232" s="350"/>
      <c r="Q232" s="350"/>
      <c r="R232" s="353"/>
      <c r="S232" s="353"/>
      <c r="T232" s="350"/>
      <c r="U232" s="350"/>
      <c r="V232" s="350"/>
      <c r="W232" s="350"/>
      <c r="X232" s="350"/>
      <c r="Y232" s="350"/>
      <c r="Z232" s="350"/>
      <c r="AA232" s="350"/>
      <c r="AB232" s="350"/>
      <c r="AC232" s="350"/>
      <c r="AD232" s="350"/>
      <c r="AE232" s="350"/>
      <c r="AF232" s="350"/>
      <c r="AG232" s="350"/>
      <c r="AH232" s="350"/>
      <c r="AI232" s="350"/>
      <c r="AJ232" s="350"/>
      <c r="AK232" s="350"/>
      <c r="AL232" s="350"/>
      <c r="AM232" s="350"/>
      <c r="AN232" s="350"/>
    </row>
    <row r="233" spans="1:40" ht="16.5" customHeight="1">
      <c r="A233" s="350"/>
      <c r="B233" s="350"/>
      <c r="C233" s="350"/>
      <c r="D233" s="350"/>
      <c r="E233" s="350"/>
      <c r="F233" s="350"/>
      <c r="G233" s="350"/>
      <c r="H233" s="350"/>
      <c r="I233" s="350"/>
      <c r="J233" s="350"/>
      <c r="K233" s="350"/>
      <c r="L233" s="350"/>
      <c r="M233" s="353"/>
      <c r="N233" s="350"/>
      <c r="O233" s="350"/>
      <c r="P233" s="350"/>
      <c r="Q233" s="350"/>
      <c r="R233" s="353"/>
      <c r="S233" s="353"/>
      <c r="T233" s="350"/>
      <c r="U233" s="350"/>
      <c r="V233" s="350"/>
      <c r="W233" s="350"/>
      <c r="X233" s="350"/>
      <c r="Y233" s="350"/>
      <c r="Z233" s="350"/>
      <c r="AA233" s="350"/>
      <c r="AB233" s="350"/>
      <c r="AC233" s="350"/>
      <c r="AD233" s="350"/>
      <c r="AE233" s="350"/>
      <c r="AF233" s="350"/>
      <c r="AG233" s="350"/>
      <c r="AH233" s="350"/>
      <c r="AI233" s="350"/>
      <c r="AJ233" s="350"/>
      <c r="AK233" s="350"/>
      <c r="AL233" s="350"/>
      <c r="AM233" s="350"/>
      <c r="AN233" s="350"/>
    </row>
    <row r="234" spans="1:40" ht="16.5" customHeight="1">
      <c r="A234" s="350"/>
      <c r="B234" s="350"/>
      <c r="C234" s="350"/>
      <c r="D234" s="350"/>
      <c r="E234" s="350"/>
      <c r="F234" s="350"/>
      <c r="G234" s="350"/>
      <c r="H234" s="350"/>
      <c r="I234" s="350"/>
      <c r="J234" s="350"/>
      <c r="K234" s="350"/>
      <c r="L234" s="350"/>
      <c r="M234" s="353"/>
      <c r="N234" s="350"/>
      <c r="O234" s="350"/>
      <c r="P234" s="350"/>
      <c r="Q234" s="350"/>
      <c r="R234" s="353"/>
      <c r="S234" s="353"/>
      <c r="T234" s="350"/>
      <c r="U234" s="350"/>
      <c r="V234" s="350"/>
      <c r="W234" s="350"/>
      <c r="X234" s="350"/>
      <c r="Y234" s="350"/>
      <c r="Z234" s="350"/>
      <c r="AA234" s="350"/>
      <c r="AB234" s="350"/>
      <c r="AC234" s="350"/>
      <c r="AD234" s="350"/>
      <c r="AE234" s="350"/>
      <c r="AF234" s="350"/>
      <c r="AG234" s="350"/>
      <c r="AH234" s="350"/>
      <c r="AI234" s="350"/>
      <c r="AJ234" s="350"/>
      <c r="AK234" s="350"/>
      <c r="AL234" s="350"/>
      <c r="AM234" s="350"/>
      <c r="AN234" s="350"/>
    </row>
    <row r="235" spans="1:40" ht="16.5" customHeight="1">
      <c r="A235" s="350"/>
      <c r="B235" s="350"/>
      <c r="C235" s="350"/>
      <c r="D235" s="350"/>
      <c r="E235" s="350"/>
      <c r="F235" s="350"/>
      <c r="G235" s="350"/>
      <c r="H235" s="350"/>
      <c r="I235" s="350"/>
      <c r="J235" s="350"/>
      <c r="K235" s="350"/>
      <c r="L235" s="350"/>
      <c r="M235" s="353"/>
      <c r="N235" s="350"/>
      <c r="O235" s="350"/>
      <c r="P235" s="350"/>
      <c r="Q235" s="350"/>
      <c r="R235" s="353"/>
      <c r="S235" s="353"/>
      <c r="T235" s="350"/>
      <c r="U235" s="350"/>
      <c r="V235" s="350"/>
      <c r="W235" s="350"/>
      <c r="X235" s="350"/>
      <c r="Y235" s="350"/>
      <c r="Z235" s="350"/>
      <c r="AA235" s="350"/>
      <c r="AB235" s="350"/>
      <c r="AC235" s="350"/>
      <c r="AD235" s="350"/>
      <c r="AE235" s="350"/>
      <c r="AF235" s="350"/>
      <c r="AG235" s="350"/>
      <c r="AH235" s="350"/>
      <c r="AI235" s="350"/>
      <c r="AJ235" s="350"/>
      <c r="AK235" s="350"/>
      <c r="AL235" s="350"/>
      <c r="AM235" s="350"/>
      <c r="AN235" s="350"/>
    </row>
    <row r="236" spans="1:40" ht="16.5" customHeight="1">
      <c r="A236" s="350"/>
      <c r="B236" s="350"/>
      <c r="C236" s="350"/>
      <c r="D236" s="350"/>
      <c r="E236" s="350"/>
      <c r="F236" s="350"/>
      <c r="G236" s="350"/>
      <c r="H236" s="350"/>
      <c r="I236" s="350"/>
      <c r="J236" s="350"/>
      <c r="K236" s="350"/>
      <c r="L236" s="350"/>
      <c r="M236" s="353"/>
      <c r="N236" s="350"/>
      <c r="O236" s="350"/>
      <c r="P236" s="350"/>
      <c r="Q236" s="350"/>
      <c r="R236" s="353"/>
      <c r="S236" s="353"/>
      <c r="T236" s="350"/>
      <c r="U236" s="350"/>
      <c r="V236" s="350"/>
      <c r="W236" s="350"/>
      <c r="X236" s="350"/>
      <c r="Y236" s="350"/>
      <c r="Z236" s="350"/>
      <c r="AA236" s="350"/>
      <c r="AB236" s="350"/>
      <c r="AC236" s="350"/>
      <c r="AD236" s="350"/>
      <c r="AE236" s="350"/>
      <c r="AF236" s="350"/>
      <c r="AG236" s="350"/>
      <c r="AH236" s="350"/>
      <c r="AI236" s="350"/>
      <c r="AJ236" s="350"/>
      <c r="AK236" s="350"/>
      <c r="AL236" s="350"/>
      <c r="AM236" s="350"/>
      <c r="AN236" s="350"/>
    </row>
    <row r="237" spans="1:40" ht="16.5" customHeight="1">
      <c r="A237" s="350"/>
      <c r="B237" s="350"/>
      <c r="C237" s="350"/>
      <c r="D237" s="350"/>
      <c r="E237" s="350"/>
      <c r="F237" s="350"/>
      <c r="G237" s="350"/>
      <c r="H237" s="350"/>
      <c r="I237" s="350"/>
      <c r="J237" s="350"/>
      <c r="K237" s="350"/>
      <c r="L237" s="350"/>
      <c r="M237" s="353"/>
      <c r="N237" s="350"/>
      <c r="O237" s="350"/>
      <c r="P237" s="350"/>
      <c r="Q237" s="350"/>
      <c r="R237" s="353"/>
      <c r="S237" s="353"/>
      <c r="T237" s="350"/>
      <c r="U237" s="350"/>
      <c r="V237" s="350"/>
      <c r="W237" s="350"/>
      <c r="X237" s="350"/>
      <c r="Y237" s="350"/>
      <c r="Z237" s="350"/>
      <c r="AA237" s="350"/>
      <c r="AB237" s="350"/>
      <c r="AC237" s="350"/>
      <c r="AD237" s="350"/>
      <c r="AE237" s="350"/>
      <c r="AF237" s="350"/>
      <c r="AG237" s="350"/>
      <c r="AH237" s="350"/>
      <c r="AI237" s="350"/>
      <c r="AJ237" s="350"/>
      <c r="AK237" s="350"/>
      <c r="AL237" s="350"/>
      <c r="AM237" s="350"/>
      <c r="AN237" s="350"/>
    </row>
    <row r="238" spans="1:40" ht="16.5" customHeight="1">
      <c r="A238" s="350"/>
      <c r="B238" s="350"/>
      <c r="C238" s="350"/>
      <c r="D238" s="350"/>
      <c r="E238" s="350"/>
      <c r="F238" s="350"/>
      <c r="G238" s="350"/>
      <c r="H238" s="350"/>
      <c r="I238" s="350"/>
      <c r="J238" s="350"/>
      <c r="K238" s="350"/>
      <c r="L238" s="350"/>
      <c r="M238" s="353"/>
      <c r="N238" s="350"/>
      <c r="O238" s="350"/>
      <c r="P238" s="350"/>
      <c r="Q238" s="350"/>
      <c r="R238" s="353"/>
      <c r="S238" s="353"/>
      <c r="T238" s="350"/>
      <c r="U238" s="350"/>
      <c r="V238" s="350"/>
      <c r="W238" s="350"/>
      <c r="X238" s="350"/>
      <c r="Y238" s="350"/>
      <c r="Z238" s="350"/>
      <c r="AA238" s="350"/>
      <c r="AB238" s="350"/>
      <c r="AC238" s="350"/>
      <c r="AD238" s="350"/>
      <c r="AE238" s="350"/>
      <c r="AF238" s="350"/>
      <c r="AG238" s="350"/>
      <c r="AH238" s="350"/>
      <c r="AI238" s="350"/>
      <c r="AJ238" s="350"/>
      <c r="AK238" s="350"/>
      <c r="AL238" s="350"/>
      <c r="AM238" s="350"/>
      <c r="AN238" s="350"/>
    </row>
    <row r="239" spans="1:40" ht="16.5" customHeight="1">
      <c r="A239" s="350"/>
      <c r="B239" s="350"/>
      <c r="C239" s="350"/>
      <c r="D239" s="350"/>
      <c r="E239" s="350"/>
      <c r="F239" s="350"/>
      <c r="G239" s="350"/>
      <c r="H239" s="350"/>
      <c r="I239" s="350"/>
      <c r="J239" s="350"/>
      <c r="K239" s="350"/>
      <c r="L239" s="350"/>
      <c r="M239" s="353"/>
      <c r="N239" s="350"/>
      <c r="O239" s="350"/>
      <c r="P239" s="350"/>
      <c r="Q239" s="350"/>
      <c r="R239" s="353"/>
      <c r="S239" s="353"/>
      <c r="T239" s="350"/>
      <c r="U239" s="350"/>
      <c r="V239" s="350"/>
      <c r="W239" s="350"/>
      <c r="X239" s="350"/>
      <c r="Y239" s="350"/>
      <c r="Z239" s="350"/>
      <c r="AA239" s="350"/>
      <c r="AB239" s="350"/>
      <c r="AC239" s="350"/>
      <c r="AD239" s="350"/>
      <c r="AE239" s="350"/>
      <c r="AF239" s="350"/>
      <c r="AG239" s="350"/>
      <c r="AH239" s="350"/>
      <c r="AI239" s="350"/>
      <c r="AJ239" s="350"/>
      <c r="AK239" s="350"/>
      <c r="AL239" s="350"/>
      <c r="AM239" s="350"/>
      <c r="AN239" s="350"/>
    </row>
    <row r="240" spans="1:40" ht="16.5" customHeight="1">
      <c r="A240" s="350"/>
      <c r="B240" s="350"/>
      <c r="C240" s="350"/>
      <c r="D240" s="350"/>
      <c r="E240" s="350"/>
      <c r="F240" s="350"/>
      <c r="G240" s="350"/>
      <c r="H240" s="350"/>
      <c r="I240" s="350"/>
      <c r="J240" s="350"/>
      <c r="K240" s="350"/>
      <c r="L240" s="350"/>
      <c r="M240" s="353"/>
      <c r="N240" s="350"/>
      <c r="O240" s="350"/>
      <c r="P240" s="350"/>
      <c r="Q240" s="350"/>
      <c r="R240" s="353"/>
      <c r="S240" s="353"/>
      <c r="T240" s="350"/>
      <c r="U240" s="350"/>
      <c r="V240" s="350"/>
      <c r="W240" s="350"/>
      <c r="X240" s="350"/>
      <c r="Y240" s="350"/>
      <c r="Z240" s="350"/>
      <c r="AA240" s="350"/>
      <c r="AB240" s="350"/>
      <c r="AC240" s="350"/>
      <c r="AD240" s="350"/>
      <c r="AE240" s="350"/>
      <c r="AF240" s="350"/>
      <c r="AG240" s="350"/>
      <c r="AH240" s="350"/>
      <c r="AI240" s="350"/>
      <c r="AJ240" s="350"/>
      <c r="AK240" s="350"/>
      <c r="AL240" s="350"/>
      <c r="AM240" s="350"/>
      <c r="AN240" s="350"/>
    </row>
    <row r="241" spans="1:40" ht="16.5" customHeight="1">
      <c r="A241" s="350"/>
      <c r="B241" s="350"/>
      <c r="C241" s="350"/>
      <c r="D241" s="350"/>
      <c r="E241" s="350"/>
      <c r="F241" s="350"/>
      <c r="G241" s="350"/>
      <c r="H241" s="350"/>
      <c r="I241" s="350"/>
      <c r="J241" s="350"/>
      <c r="K241" s="350"/>
      <c r="L241" s="350"/>
      <c r="M241" s="353"/>
      <c r="N241" s="350"/>
      <c r="O241" s="350"/>
      <c r="P241" s="350"/>
      <c r="Q241" s="350"/>
      <c r="R241" s="353"/>
      <c r="S241" s="353"/>
      <c r="T241" s="350"/>
      <c r="U241" s="350"/>
      <c r="V241" s="350"/>
      <c r="W241" s="350"/>
      <c r="X241" s="350"/>
      <c r="Y241" s="350"/>
      <c r="Z241" s="350"/>
      <c r="AA241" s="350"/>
      <c r="AB241" s="350"/>
      <c r="AC241" s="350"/>
      <c r="AD241" s="350"/>
      <c r="AE241" s="350"/>
      <c r="AF241" s="350"/>
      <c r="AG241" s="350"/>
      <c r="AH241" s="350"/>
      <c r="AI241" s="350"/>
      <c r="AJ241" s="350"/>
      <c r="AK241" s="350"/>
      <c r="AL241" s="350"/>
      <c r="AM241" s="350"/>
      <c r="AN241" s="350"/>
    </row>
    <row r="242" spans="1:40" ht="16.5" customHeight="1">
      <c r="A242" s="350"/>
      <c r="B242" s="350"/>
      <c r="C242" s="350"/>
      <c r="D242" s="350"/>
      <c r="E242" s="350"/>
      <c r="F242" s="350"/>
      <c r="G242" s="350"/>
      <c r="H242" s="350"/>
      <c r="I242" s="350"/>
      <c r="J242" s="350"/>
      <c r="K242" s="350"/>
      <c r="L242" s="350"/>
      <c r="M242" s="353"/>
      <c r="N242" s="350"/>
      <c r="O242" s="350"/>
      <c r="P242" s="350"/>
      <c r="Q242" s="350"/>
      <c r="R242" s="353"/>
      <c r="S242" s="353"/>
      <c r="T242" s="350"/>
      <c r="U242" s="350"/>
      <c r="V242" s="350"/>
      <c r="W242" s="350"/>
      <c r="X242" s="350"/>
      <c r="Y242" s="350"/>
      <c r="Z242" s="350"/>
      <c r="AA242" s="350"/>
      <c r="AB242" s="350"/>
      <c r="AC242" s="350"/>
      <c r="AD242" s="350"/>
      <c r="AE242" s="350"/>
      <c r="AF242" s="350"/>
      <c r="AG242" s="350"/>
      <c r="AH242" s="350"/>
      <c r="AI242" s="350"/>
      <c r="AJ242" s="350"/>
      <c r="AK242" s="350"/>
      <c r="AL242" s="350"/>
      <c r="AM242" s="350"/>
      <c r="AN242" s="350"/>
    </row>
    <row r="243" spans="1:40" ht="16.5" customHeight="1">
      <c r="A243" s="350"/>
      <c r="B243" s="350"/>
      <c r="C243" s="350"/>
      <c r="D243" s="350"/>
      <c r="E243" s="350"/>
      <c r="F243" s="350"/>
      <c r="G243" s="350"/>
      <c r="H243" s="350"/>
      <c r="I243" s="350"/>
      <c r="J243" s="350"/>
      <c r="K243" s="350"/>
      <c r="L243" s="350"/>
      <c r="M243" s="353"/>
      <c r="N243" s="350"/>
      <c r="O243" s="350"/>
      <c r="P243" s="350"/>
      <c r="Q243" s="350"/>
      <c r="R243" s="353"/>
      <c r="S243" s="353"/>
      <c r="T243" s="350"/>
      <c r="U243" s="350"/>
      <c r="V243" s="350"/>
      <c r="W243" s="350"/>
      <c r="X243" s="350"/>
      <c r="Y243" s="350"/>
      <c r="Z243" s="350"/>
      <c r="AA243" s="350"/>
      <c r="AB243" s="350"/>
      <c r="AC243" s="350"/>
      <c r="AD243" s="350"/>
      <c r="AE243" s="350"/>
      <c r="AF243" s="350"/>
      <c r="AG243" s="350"/>
      <c r="AH243" s="350"/>
      <c r="AI243" s="350"/>
      <c r="AJ243" s="350"/>
      <c r="AK243" s="350"/>
      <c r="AL243" s="350"/>
      <c r="AM243" s="350"/>
      <c r="AN243" s="350"/>
    </row>
    <row r="244" spans="1:40" ht="16.5" customHeight="1">
      <c r="A244" s="350"/>
      <c r="B244" s="350"/>
      <c r="C244" s="350"/>
      <c r="D244" s="350"/>
      <c r="E244" s="350"/>
      <c r="F244" s="350"/>
      <c r="G244" s="350"/>
      <c r="H244" s="350"/>
      <c r="I244" s="350"/>
      <c r="J244" s="350"/>
      <c r="K244" s="350"/>
      <c r="L244" s="350"/>
      <c r="M244" s="353"/>
      <c r="N244" s="350"/>
      <c r="O244" s="350"/>
      <c r="P244" s="350"/>
      <c r="Q244" s="350"/>
      <c r="R244" s="353"/>
      <c r="S244" s="353"/>
      <c r="T244" s="350"/>
      <c r="U244" s="350"/>
      <c r="V244" s="350"/>
      <c r="W244" s="350"/>
      <c r="X244" s="350"/>
      <c r="Y244" s="350"/>
      <c r="Z244" s="350"/>
      <c r="AA244" s="350"/>
      <c r="AB244" s="350"/>
      <c r="AC244" s="350"/>
      <c r="AD244" s="350"/>
      <c r="AE244" s="350"/>
      <c r="AF244" s="350"/>
      <c r="AG244" s="350"/>
      <c r="AH244" s="350"/>
      <c r="AI244" s="350"/>
      <c r="AJ244" s="350"/>
      <c r="AK244" s="350"/>
      <c r="AL244" s="350"/>
      <c r="AM244" s="350"/>
      <c r="AN244" s="350"/>
    </row>
    <row r="245" spans="1:40" ht="16.5" customHeight="1">
      <c r="A245" s="350"/>
      <c r="B245" s="350"/>
      <c r="C245" s="350"/>
      <c r="D245" s="350"/>
      <c r="E245" s="350"/>
      <c r="F245" s="350"/>
      <c r="G245" s="350"/>
      <c r="H245" s="350"/>
      <c r="I245" s="350"/>
      <c r="J245" s="350"/>
      <c r="K245" s="350"/>
      <c r="L245" s="350"/>
      <c r="M245" s="353"/>
      <c r="N245" s="350"/>
      <c r="O245" s="350"/>
      <c r="P245" s="350"/>
      <c r="Q245" s="350"/>
      <c r="R245" s="353"/>
      <c r="S245" s="353"/>
      <c r="T245" s="350"/>
      <c r="U245" s="350"/>
      <c r="V245" s="350"/>
      <c r="W245" s="350"/>
      <c r="X245" s="350"/>
      <c r="Y245" s="350"/>
      <c r="Z245" s="350"/>
      <c r="AA245" s="350"/>
      <c r="AB245" s="350"/>
      <c r="AC245" s="350"/>
      <c r="AD245" s="350"/>
      <c r="AE245" s="350"/>
      <c r="AF245" s="350"/>
      <c r="AG245" s="350"/>
      <c r="AH245" s="350"/>
      <c r="AI245" s="350"/>
      <c r="AJ245" s="350"/>
      <c r="AK245" s="350"/>
      <c r="AL245" s="350"/>
      <c r="AM245" s="350"/>
      <c r="AN245" s="350"/>
    </row>
    <row r="246" spans="1:40" ht="16.5" customHeight="1">
      <c r="A246" s="350"/>
      <c r="B246" s="350"/>
      <c r="C246" s="350"/>
      <c r="D246" s="350"/>
      <c r="E246" s="350"/>
      <c r="F246" s="350"/>
      <c r="G246" s="350"/>
      <c r="H246" s="350"/>
      <c r="I246" s="350"/>
      <c r="J246" s="350"/>
      <c r="K246" s="350"/>
      <c r="L246" s="350"/>
      <c r="M246" s="353"/>
      <c r="N246" s="350"/>
      <c r="O246" s="350"/>
      <c r="P246" s="350"/>
      <c r="Q246" s="350"/>
      <c r="R246" s="353"/>
      <c r="S246" s="353"/>
      <c r="T246" s="350"/>
      <c r="U246" s="350"/>
      <c r="V246" s="350"/>
      <c r="W246" s="350"/>
      <c r="X246" s="350"/>
      <c r="Y246" s="350"/>
      <c r="Z246" s="350"/>
      <c r="AA246" s="350"/>
      <c r="AB246" s="350"/>
      <c r="AC246" s="350"/>
      <c r="AD246" s="350"/>
      <c r="AE246" s="350"/>
      <c r="AF246" s="350"/>
      <c r="AG246" s="350"/>
      <c r="AH246" s="350"/>
      <c r="AI246" s="350"/>
      <c r="AJ246" s="350"/>
      <c r="AK246" s="350"/>
      <c r="AL246" s="350"/>
      <c r="AM246" s="350"/>
      <c r="AN246" s="350"/>
    </row>
    <row r="247" spans="1:40" ht="16.5" customHeight="1">
      <c r="A247" s="350"/>
      <c r="B247" s="350"/>
      <c r="C247" s="350"/>
      <c r="D247" s="350"/>
      <c r="E247" s="350"/>
      <c r="F247" s="350"/>
      <c r="G247" s="350"/>
      <c r="H247" s="350"/>
      <c r="I247" s="350"/>
      <c r="J247" s="350"/>
      <c r="K247" s="350"/>
      <c r="L247" s="350"/>
      <c r="M247" s="353"/>
      <c r="N247" s="350"/>
      <c r="O247" s="350"/>
      <c r="P247" s="350"/>
      <c r="Q247" s="350"/>
      <c r="R247" s="353"/>
      <c r="S247" s="353"/>
      <c r="T247" s="350"/>
      <c r="U247" s="350"/>
      <c r="V247" s="350"/>
      <c r="W247" s="350"/>
      <c r="X247" s="350"/>
      <c r="Y247" s="350"/>
      <c r="Z247" s="350"/>
      <c r="AA247" s="350"/>
      <c r="AB247" s="350"/>
      <c r="AC247" s="350"/>
      <c r="AD247" s="350"/>
      <c r="AE247" s="350"/>
      <c r="AF247" s="350"/>
      <c r="AG247" s="350"/>
      <c r="AH247" s="350"/>
      <c r="AI247" s="350"/>
      <c r="AJ247" s="350"/>
      <c r="AK247" s="350"/>
      <c r="AL247" s="350"/>
      <c r="AM247" s="350"/>
      <c r="AN247" s="350"/>
    </row>
    <row r="248" spans="1:40" ht="16.5" customHeight="1">
      <c r="A248" s="350"/>
      <c r="B248" s="350"/>
      <c r="C248" s="350"/>
      <c r="D248" s="350"/>
      <c r="E248" s="350"/>
      <c r="F248" s="350"/>
      <c r="G248" s="350"/>
      <c r="H248" s="350"/>
      <c r="I248" s="350"/>
      <c r="J248" s="350"/>
      <c r="K248" s="350"/>
      <c r="L248" s="350"/>
      <c r="M248" s="353"/>
      <c r="N248" s="350"/>
      <c r="O248" s="350"/>
      <c r="P248" s="350"/>
      <c r="Q248" s="350"/>
      <c r="R248" s="353"/>
      <c r="S248" s="353"/>
      <c r="T248" s="350"/>
      <c r="U248" s="350"/>
      <c r="V248" s="350"/>
      <c r="W248" s="350"/>
      <c r="X248" s="350"/>
      <c r="Y248" s="350"/>
      <c r="Z248" s="350"/>
      <c r="AA248" s="350"/>
      <c r="AB248" s="350"/>
      <c r="AC248" s="350"/>
      <c r="AD248" s="350"/>
      <c r="AE248" s="350"/>
      <c r="AF248" s="350"/>
      <c r="AG248" s="350"/>
      <c r="AH248" s="350"/>
      <c r="AI248" s="350"/>
      <c r="AJ248" s="350"/>
      <c r="AK248" s="350"/>
      <c r="AL248" s="350"/>
      <c r="AM248" s="350"/>
      <c r="AN248" s="350"/>
    </row>
    <row r="249" spans="1:40" ht="16.5" customHeight="1">
      <c r="A249" s="350"/>
      <c r="B249" s="350"/>
      <c r="C249" s="350"/>
      <c r="D249" s="350"/>
      <c r="E249" s="350"/>
      <c r="F249" s="350"/>
      <c r="G249" s="350"/>
      <c r="H249" s="350"/>
      <c r="I249" s="350"/>
      <c r="J249" s="350"/>
      <c r="K249" s="350"/>
      <c r="L249" s="350"/>
      <c r="M249" s="353"/>
      <c r="N249" s="350"/>
      <c r="O249" s="350"/>
      <c r="P249" s="350"/>
      <c r="Q249" s="350"/>
      <c r="R249" s="353"/>
      <c r="S249" s="353"/>
      <c r="T249" s="350"/>
      <c r="U249" s="350"/>
      <c r="V249" s="350"/>
      <c r="W249" s="350"/>
      <c r="X249" s="350"/>
      <c r="Y249" s="350"/>
      <c r="Z249" s="350"/>
      <c r="AA249" s="350"/>
      <c r="AB249" s="350"/>
      <c r="AC249" s="350"/>
      <c r="AD249" s="350"/>
      <c r="AE249" s="350"/>
      <c r="AF249" s="350"/>
      <c r="AG249" s="350"/>
      <c r="AH249" s="350"/>
      <c r="AI249" s="350"/>
      <c r="AJ249" s="350"/>
      <c r="AK249" s="350"/>
      <c r="AL249" s="350"/>
      <c r="AM249" s="350"/>
      <c r="AN249" s="350"/>
    </row>
    <row r="250" spans="1:40" ht="16.5" customHeight="1">
      <c r="A250" s="350"/>
      <c r="B250" s="350"/>
      <c r="C250" s="350"/>
      <c r="D250" s="350"/>
      <c r="E250" s="350"/>
      <c r="F250" s="350"/>
      <c r="G250" s="350"/>
      <c r="H250" s="350"/>
      <c r="I250" s="350"/>
      <c r="J250" s="350"/>
      <c r="K250" s="350"/>
      <c r="L250" s="350"/>
      <c r="M250" s="353"/>
      <c r="N250" s="350"/>
      <c r="O250" s="350"/>
      <c r="P250" s="350"/>
      <c r="Q250" s="350"/>
      <c r="R250" s="353"/>
      <c r="S250" s="353"/>
      <c r="T250" s="350"/>
      <c r="U250" s="350"/>
      <c r="V250" s="350"/>
      <c r="W250" s="350"/>
      <c r="X250" s="350"/>
      <c r="Y250" s="350"/>
      <c r="Z250" s="350"/>
      <c r="AA250" s="350"/>
      <c r="AB250" s="350"/>
      <c r="AC250" s="350"/>
      <c r="AD250" s="350"/>
      <c r="AE250" s="350"/>
      <c r="AF250" s="350"/>
      <c r="AG250" s="350"/>
      <c r="AH250" s="350"/>
      <c r="AI250" s="350"/>
      <c r="AJ250" s="350"/>
      <c r="AK250" s="350"/>
      <c r="AL250" s="350"/>
      <c r="AM250" s="350"/>
      <c r="AN250" s="350"/>
    </row>
    <row r="251" spans="1:40" ht="16.5" customHeight="1">
      <c r="A251" s="350"/>
      <c r="B251" s="350"/>
      <c r="C251" s="350"/>
      <c r="D251" s="350"/>
      <c r="E251" s="350"/>
      <c r="F251" s="350"/>
      <c r="G251" s="350"/>
      <c r="H251" s="350"/>
      <c r="I251" s="350"/>
      <c r="J251" s="350"/>
      <c r="K251" s="350"/>
      <c r="L251" s="350"/>
      <c r="M251" s="353"/>
      <c r="N251" s="350"/>
      <c r="O251" s="350"/>
      <c r="P251" s="350"/>
      <c r="Q251" s="350"/>
      <c r="R251" s="353"/>
      <c r="S251" s="353"/>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row>
    <row r="252" spans="1:40" ht="16.5" customHeight="1">
      <c r="A252" s="350"/>
      <c r="B252" s="350"/>
      <c r="C252" s="350"/>
      <c r="D252" s="350"/>
      <c r="E252" s="350"/>
      <c r="F252" s="350"/>
      <c r="G252" s="350"/>
      <c r="H252" s="350"/>
      <c r="I252" s="350"/>
      <c r="J252" s="350"/>
      <c r="K252" s="350"/>
      <c r="L252" s="350"/>
      <c r="M252" s="353"/>
      <c r="N252" s="350"/>
      <c r="O252" s="350"/>
      <c r="P252" s="350"/>
      <c r="Q252" s="350"/>
      <c r="R252" s="353"/>
      <c r="S252" s="353"/>
      <c r="T252" s="350"/>
      <c r="U252" s="350"/>
      <c r="V252" s="350"/>
      <c r="W252" s="350"/>
      <c r="X252" s="350"/>
      <c r="Y252" s="350"/>
      <c r="Z252" s="350"/>
      <c r="AA252" s="350"/>
      <c r="AB252" s="350"/>
      <c r="AC252" s="350"/>
      <c r="AD252" s="350"/>
      <c r="AE252" s="350"/>
      <c r="AF252" s="350"/>
      <c r="AG252" s="350"/>
      <c r="AH252" s="350"/>
      <c r="AI252" s="350"/>
      <c r="AJ252" s="350"/>
      <c r="AK252" s="350"/>
      <c r="AL252" s="350"/>
      <c r="AM252" s="350"/>
      <c r="AN252" s="350"/>
    </row>
    <row r="253" spans="1:40" ht="16.5" customHeight="1">
      <c r="A253" s="350"/>
      <c r="B253" s="350"/>
      <c r="C253" s="350"/>
      <c r="D253" s="350"/>
      <c r="E253" s="350"/>
      <c r="F253" s="350"/>
      <c r="G253" s="350"/>
      <c r="H253" s="350"/>
      <c r="I253" s="350"/>
      <c r="J253" s="350"/>
      <c r="K253" s="350"/>
      <c r="L253" s="350"/>
      <c r="M253" s="353"/>
      <c r="N253" s="350"/>
      <c r="O253" s="350"/>
      <c r="P253" s="350"/>
      <c r="Q253" s="350"/>
      <c r="R253" s="353"/>
      <c r="S253" s="353"/>
      <c r="T253" s="350"/>
      <c r="U253" s="350"/>
      <c r="V253" s="350"/>
      <c r="W253" s="350"/>
      <c r="X253" s="350"/>
      <c r="Y253" s="350"/>
      <c r="Z253" s="350"/>
      <c r="AA253" s="350"/>
      <c r="AB253" s="350"/>
      <c r="AC253" s="350"/>
      <c r="AD253" s="350"/>
      <c r="AE253" s="350"/>
      <c r="AF253" s="350"/>
      <c r="AG253" s="350"/>
      <c r="AH253" s="350"/>
      <c r="AI253" s="350"/>
      <c r="AJ253" s="350"/>
      <c r="AK253" s="350"/>
      <c r="AL253" s="350"/>
      <c r="AM253" s="350"/>
      <c r="AN253" s="350"/>
    </row>
    <row r="254" spans="1:40" ht="16.5" customHeight="1">
      <c r="A254" s="350"/>
      <c r="B254" s="350"/>
      <c r="C254" s="350"/>
      <c r="D254" s="350"/>
      <c r="E254" s="350"/>
      <c r="F254" s="350"/>
      <c r="G254" s="350"/>
      <c r="H254" s="350"/>
      <c r="I254" s="350"/>
      <c r="J254" s="350"/>
      <c r="K254" s="350"/>
      <c r="L254" s="350"/>
      <c r="M254" s="353"/>
      <c r="N254" s="350"/>
      <c r="O254" s="350"/>
      <c r="P254" s="350"/>
      <c r="Q254" s="350"/>
      <c r="R254" s="353"/>
      <c r="S254" s="353"/>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row>
    <row r="255" spans="1:40" ht="16.5" customHeight="1">
      <c r="A255" s="350"/>
      <c r="B255" s="350"/>
      <c r="C255" s="350"/>
      <c r="D255" s="350"/>
      <c r="E255" s="350"/>
      <c r="F255" s="350"/>
      <c r="G255" s="350"/>
      <c r="H255" s="350"/>
      <c r="I255" s="350"/>
      <c r="J255" s="350"/>
      <c r="K255" s="350"/>
      <c r="L255" s="350"/>
      <c r="M255" s="353"/>
      <c r="N255" s="350"/>
      <c r="O255" s="350"/>
      <c r="P255" s="350"/>
      <c r="Q255" s="350"/>
      <c r="R255" s="353"/>
      <c r="S255" s="353"/>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row>
    <row r="256" spans="1:40" ht="16.5" customHeight="1">
      <c r="A256" s="350"/>
      <c r="B256" s="350"/>
      <c r="C256" s="350"/>
      <c r="D256" s="350"/>
      <c r="E256" s="350"/>
      <c r="F256" s="350"/>
      <c r="G256" s="350"/>
      <c r="H256" s="350"/>
      <c r="I256" s="350"/>
      <c r="J256" s="350"/>
      <c r="K256" s="350"/>
      <c r="L256" s="350"/>
      <c r="M256" s="353"/>
      <c r="N256" s="350"/>
      <c r="O256" s="350"/>
      <c r="P256" s="350"/>
      <c r="Q256" s="350"/>
      <c r="R256" s="353"/>
      <c r="S256" s="353"/>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row>
    <row r="257" spans="1:40" ht="16.5" customHeight="1">
      <c r="A257" s="350"/>
      <c r="B257" s="350"/>
      <c r="C257" s="350"/>
      <c r="D257" s="350"/>
      <c r="E257" s="350"/>
      <c r="F257" s="350"/>
      <c r="G257" s="350"/>
      <c r="H257" s="350"/>
      <c r="I257" s="350"/>
      <c r="J257" s="350"/>
      <c r="K257" s="350"/>
      <c r="L257" s="350"/>
      <c r="M257" s="353"/>
      <c r="N257" s="350"/>
      <c r="O257" s="350"/>
      <c r="P257" s="350"/>
      <c r="Q257" s="350"/>
      <c r="R257" s="353"/>
      <c r="S257" s="353"/>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row>
    <row r="258" spans="1:40" ht="16.5" customHeight="1">
      <c r="A258" s="350"/>
      <c r="B258" s="350"/>
      <c r="C258" s="350"/>
      <c r="D258" s="350"/>
      <c r="E258" s="350"/>
      <c r="F258" s="350"/>
      <c r="G258" s="350"/>
      <c r="H258" s="350"/>
      <c r="I258" s="350"/>
      <c r="J258" s="350"/>
      <c r="K258" s="350"/>
      <c r="L258" s="350"/>
      <c r="M258" s="353"/>
      <c r="N258" s="350"/>
      <c r="O258" s="350"/>
      <c r="P258" s="350"/>
      <c r="Q258" s="350"/>
      <c r="R258" s="353"/>
      <c r="S258" s="353"/>
      <c r="T258" s="350"/>
      <c r="U258" s="350"/>
      <c r="V258" s="350"/>
      <c r="W258" s="350"/>
      <c r="X258" s="350"/>
      <c r="Y258" s="350"/>
      <c r="Z258" s="350"/>
      <c r="AA258" s="350"/>
      <c r="AB258" s="350"/>
      <c r="AC258" s="350"/>
      <c r="AD258" s="350"/>
      <c r="AE258" s="350"/>
      <c r="AF258" s="350"/>
      <c r="AG258" s="350"/>
      <c r="AH258" s="350"/>
      <c r="AI258" s="350"/>
      <c r="AJ258" s="350"/>
      <c r="AK258" s="350"/>
      <c r="AL258" s="350"/>
      <c r="AM258" s="350"/>
      <c r="AN258" s="350"/>
    </row>
    <row r="259" spans="1:40" ht="16.5" customHeight="1">
      <c r="A259" s="350"/>
      <c r="B259" s="350"/>
      <c r="C259" s="350"/>
      <c r="D259" s="350"/>
      <c r="E259" s="350"/>
      <c r="F259" s="350"/>
      <c r="G259" s="350"/>
      <c r="H259" s="350"/>
      <c r="I259" s="350"/>
      <c r="J259" s="350"/>
      <c r="K259" s="350"/>
      <c r="L259" s="350"/>
      <c r="M259" s="353"/>
      <c r="N259" s="350"/>
      <c r="O259" s="350"/>
      <c r="P259" s="350"/>
      <c r="Q259" s="350"/>
      <c r="R259" s="353"/>
      <c r="S259" s="353"/>
      <c r="T259" s="350"/>
      <c r="U259" s="350"/>
      <c r="V259" s="350"/>
      <c r="W259" s="350"/>
      <c r="X259" s="350"/>
      <c r="Y259" s="350"/>
      <c r="Z259" s="350"/>
      <c r="AA259" s="350"/>
      <c r="AB259" s="350"/>
      <c r="AC259" s="350"/>
      <c r="AD259" s="350"/>
      <c r="AE259" s="350"/>
      <c r="AF259" s="350"/>
      <c r="AG259" s="350"/>
      <c r="AH259" s="350"/>
      <c r="AI259" s="350"/>
      <c r="AJ259" s="350"/>
      <c r="AK259" s="350"/>
      <c r="AL259" s="350"/>
      <c r="AM259" s="350"/>
      <c r="AN259" s="350"/>
    </row>
    <row r="260" spans="1:40" ht="16.5" customHeight="1">
      <c r="A260" s="350"/>
      <c r="B260" s="350"/>
      <c r="C260" s="350"/>
      <c r="D260" s="350"/>
      <c r="E260" s="350"/>
      <c r="F260" s="350"/>
      <c r="G260" s="350"/>
      <c r="H260" s="350"/>
      <c r="I260" s="350"/>
      <c r="J260" s="350"/>
      <c r="K260" s="350"/>
      <c r="L260" s="350"/>
      <c r="M260" s="353"/>
      <c r="N260" s="350"/>
      <c r="O260" s="350"/>
      <c r="P260" s="350"/>
      <c r="Q260" s="350"/>
      <c r="R260" s="353"/>
      <c r="S260" s="353"/>
      <c r="T260" s="350"/>
      <c r="U260" s="350"/>
      <c r="V260" s="350"/>
      <c r="W260" s="350"/>
      <c r="X260" s="350"/>
      <c r="Y260" s="350"/>
      <c r="Z260" s="350"/>
      <c r="AA260" s="350"/>
      <c r="AB260" s="350"/>
      <c r="AC260" s="350"/>
      <c r="AD260" s="350"/>
      <c r="AE260" s="350"/>
      <c r="AF260" s="350"/>
      <c r="AG260" s="350"/>
      <c r="AH260" s="350"/>
      <c r="AI260" s="350"/>
      <c r="AJ260" s="350"/>
      <c r="AK260" s="350"/>
      <c r="AL260" s="350"/>
      <c r="AM260" s="350"/>
      <c r="AN260" s="350"/>
    </row>
    <row r="261" spans="1:40" ht="16.5" customHeight="1">
      <c r="A261" s="350"/>
      <c r="B261" s="350"/>
      <c r="C261" s="350"/>
      <c r="D261" s="350"/>
      <c r="E261" s="350"/>
      <c r="F261" s="350"/>
      <c r="G261" s="350"/>
      <c r="H261" s="350"/>
      <c r="I261" s="350"/>
      <c r="J261" s="350"/>
      <c r="K261" s="350"/>
      <c r="L261" s="350"/>
      <c r="M261" s="353"/>
      <c r="N261" s="350"/>
      <c r="O261" s="350"/>
      <c r="P261" s="350"/>
      <c r="Q261" s="350"/>
      <c r="R261" s="353"/>
      <c r="S261" s="353"/>
      <c r="T261" s="350"/>
      <c r="U261" s="350"/>
      <c r="V261" s="350"/>
      <c r="W261" s="350"/>
      <c r="X261" s="350"/>
      <c r="Y261" s="350"/>
      <c r="Z261" s="350"/>
      <c r="AA261" s="350"/>
      <c r="AB261" s="350"/>
      <c r="AC261" s="350"/>
      <c r="AD261" s="350"/>
      <c r="AE261" s="350"/>
      <c r="AF261" s="350"/>
      <c r="AG261" s="350"/>
      <c r="AH261" s="350"/>
      <c r="AI261" s="350"/>
      <c r="AJ261" s="350"/>
      <c r="AK261" s="350"/>
      <c r="AL261" s="350"/>
      <c r="AM261" s="350"/>
      <c r="AN261" s="350"/>
    </row>
    <row r="262" spans="1:40" ht="16.5" customHeight="1">
      <c r="A262" s="350"/>
      <c r="B262" s="350"/>
      <c r="C262" s="350"/>
      <c r="D262" s="350"/>
      <c r="E262" s="350"/>
      <c r="F262" s="350"/>
      <c r="G262" s="350"/>
      <c r="H262" s="350"/>
      <c r="I262" s="350"/>
      <c r="J262" s="350"/>
      <c r="K262" s="350"/>
      <c r="L262" s="350"/>
      <c r="M262" s="353"/>
      <c r="N262" s="350"/>
      <c r="O262" s="350"/>
      <c r="P262" s="350"/>
      <c r="Q262" s="350"/>
      <c r="R262" s="353"/>
      <c r="S262" s="353"/>
      <c r="T262" s="350"/>
      <c r="U262" s="350"/>
      <c r="V262" s="350"/>
      <c r="W262" s="350"/>
      <c r="X262" s="350"/>
      <c r="Y262" s="350"/>
      <c r="Z262" s="350"/>
      <c r="AA262" s="350"/>
      <c r="AB262" s="350"/>
      <c r="AC262" s="350"/>
      <c r="AD262" s="350"/>
      <c r="AE262" s="350"/>
      <c r="AF262" s="350"/>
      <c r="AG262" s="350"/>
      <c r="AH262" s="350"/>
      <c r="AI262" s="350"/>
      <c r="AJ262" s="350"/>
      <c r="AK262" s="350"/>
      <c r="AL262" s="350"/>
      <c r="AM262" s="350"/>
      <c r="AN262" s="350"/>
    </row>
    <row r="263" spans="1:40" ht="16.5" customHeight="1">
      <c r="A263" s="350"/>
      <c r="B263" s="350"/>
      <c r="C263" s="350"/>
      <c r="D263" s="350"/>
      <c r="E263" s="350"/>
      <c r="F263" s="350"/>
      <c r="G263" s="350"/>
      <c r="H263" s="350"/>
      <c r="I263" s="350"/>
      <c r="J263" s="350"/>
      <c r="K263" s="350"/>
      <c r="L263" s="350"/>
      <c r="M263" s="353"/>
      <c r="N263" s="350"/>
      <c r="O263" s="350"/>
      <c r="P263" s="350"/>
      <c r="Q263" s="350"/>
      <c r="R263" s="353"/>
      <c r="S263" s="353"/>
      <c r="T263" s="350"/>
      <c r="U263" s="350"/>
      <c r="V263" s="350"/>
      <c r="W263" s="350"/>
      <c r="X263" s="350"/>
      <c r="Y263" s="350"/>
      <c r="Z263" s="350"/>
      <c r="AA263" s="350"/>
      <c r="AB263" s="350"/>
      <c r="AC263" s="350"/>
      <c r="AD263" s="350"/>
      <c r="AE263" s="350"/>
      <c r="AF263" s="350"/>
      <c r="AG263" s="350"/>
      <c r="AH263" s="350"/>
      <c r="AI263" s="350"/>
      <c r="AJ263" s="350"/>
      <c r="AK263" s="350"/>
      <c r="AL263" s="350"/>
      <c r="AM263" s="350"/>
      <c r="AN263" s="350"/>
    </row>
    <row r="264" spans="1:40" ht="16.5" customHeight="1">
      <c r="A264" s="350"/>
      <c r="B264" s="350"/>
      <c r="C264" s="350"/>
      <c r="D264" s="350"/>
      <c r="E264" s="350"/>
      <c r="F264" s="350"/>
      <c r="G264" s="350"/>
      <c r="H264" s="350"/>
      <c r="I264" s="350"/>
      <c r="J264" s="350"/>
      <c r="K264" s="350"/>
      <c r="L264" s="350"/>
      <c r="M264" s="353"/>
      <c r="N264" s="350"/>
      <c r="O264" s="350"/>
      <c r="P264" s="350"/>
      <c r="Q264" s="350"/>
      <c r="R264" s="353"/>
      <c r="S264" s="353"/>
      <c r="T264" s="350"/>
      <c r="U264" s="350"/>
      <c r="V264" s="350"/>
      <c r="W264" s="350"/>
      <c r="X264" s="350"/>
      <c r="Y264" s="350"/>
      <c r="Z264" s="350"/>
      <c r="AA264" s="350"/>
      <c r="AB264" s="350"/>
      <c r="AC264" s="350"/>
      <c r="AD264" s="350"/>
      <c r="AE264" s="350"/>
      <c r="AF264" s="350"/>
      <c r="AG264" s="350"/>
      <c r="AH264" s="350"/>
      <c r="AI264" s="350"/>
      <c r="AJ264" s="350"/>
      <c r="AK264" s="350"/>
      <c r="AL264" s="350"/>
      <c r="AM264" s="350"/>
      <c r="AN264" s="350"/>
    </row>
    <row r="265" spans="1:40" ht="16.5" customHeight="1">
      <c r="A265" s="350"/>
      <c r="B265" s="350"/>
      <c r="C265" s="350"/>
      <c r="D265" s="350"/>
      <c r="E265" s="350"/>
      <c r="F265" s="350"/>
      <c r="G265" s="350"/>
      <c r="H265" s="350"/>
      <c r="I265" s="350"/>
      <c r="J265" s="350"/>
      <c r="K265" s="350"/>
      <c r="L265" s="350"/>
      <c r="M265" s="353"/>
      <c r="N265" s="350"/>
      <c r="O265" s="350"/>
      <c r="P265" s="350"/>
      <c r="Q265" s="350"/>
      <c r="R265" s="353"/>
      <c r="S265" s="353"/>
      <c r="T265" s="350"/>
      <c r="U265" s="350"/>
      <c r="V265" s="350"/>
      <c r="W265" s="350"/>
      <c r="X265" s="350"/>
      <c r="Y265" s="350"/>
      <c r="Z265" s="350"/>
      <c r="AA265" s="350"/>
      <c r="AB265" s="350"/>
      <c r="AC265" s="350"/>
      <c r="AD265" s="350"/>
      <c r="AE265" s="350"/>
      <c r="AF265" s="350"/>
      <c r="AG265" s="350"/>
      <c r="AH265" s="350"/>
      <c r="AI265" s="350"/>
      <c r="AJ265" s="350"/>
      <c r="AK265" s="350"/>
      <c r="AL265" s="350"/>
      <c r="AM265" s="350"/>
      <c r="AN265" s="350"/>
    </row>
    <row r="266" spans="1:40" ht="16.5" customHeight="1">
      <c r="A266" s="350"/>
      <c r="B266" s="350"/>
      <c r="C266" s="350"/>
      <c r="D266" s="350"/>
      <c r="E266" s="350"/>
      <c r="F266" s="350"/>
      <c r="G266" s="350"/>
      <c r="H266" s="350"/>
      <c r="I266" s="350"/>
      <c r="J266" s="350"/>
      <c r="K266" s="350"/>
      <c r="L266" s="350"/>
      <c r="M266" s="353"/>
      <c r="N266" s="350"/>
      <c r="O266" s="350"/>
      <c r="P266" s="350"/>
      <c r="Q266" s="350"/>
      <c r="R266" s="353"/>
      <c r="S266" s="353"/>
      <c r="T266" s="350"/>
      <c r="U266" s="350"/>
      <c r="V266" s="350"/>
      <c r="W266" s="350"/>
      <c r="X266" s="350"/>
      <c r="Y266" s="350"/>
      <c r="Z266" s="350"/>
      <c r="AA266" s="350"/>
      <c r="AB266" s="350"/>
      <c r="AC266" s="350"/>
      <c r="AD266" s="350"/>
      <c r="AE266" s="350"/>
      <c r="AF266" s="350"/>
      <c r="AG266" s="350"/>
      <c r="AH266" s="350"/>
      <c r="AI266" s="350"/>
      <c r="AJ266" s="350"/>
      <c r="AK266" s="350"/>
      <c r="AL266" s="350"/>
      <c r="AM266" s="350"/>
      <c r="AN266" s="350"/>
    </row>
    <row r="267" spans="1:40" ht="16.5" customHeight="1">
      <c r="A267" s="350"/>
      <c r="B267" s="350"/>
      <c r="C267" s="350"/>
      <c r="D267" s="350"/>
      <c r="E267" s="350"/>
      <c r="F267" s="350"/>
      <c r="G267" s="350"/>
      <c r="H267" s="350"/>
      <c r="I267" s="350"/>
      <c r="J267" s="350"/>
      <c r="K267" s="350"/>
      <c r="L267" s="350"/>
      <c r="M267" s="353"/>
      <c r="N267" s="350"/>
      <c r="O267" s="350"/>
      <c r="P267" s="350"/>
      <c r="Q267" s="350"/>
      <c r="R267" s="353"/>
      <c r="S267" s="353"/>
      <c r="T267" s="350"/>
      <c r="U267" s="350"/>
      <c r="V267" s="350"/>
      <c r="W267" s="350"/>
      <c r="X267" s="350"/>
      <c r="Y267" s="350"/>
      <c r="Z267" s="350"/>
      <c r="AA267" s="350"/>
      <c r="AB267" s="350"/>
      <c r="AC267" s="350"/>
      <c r="AD267" s="350"/>
      <c r="AE267" s="350"/>
      <c r="AF267" s="350"/>
      <c r="AG267" s="350"/>
      <c r="AH267" s="350"/>
      <c r="AI267" s="350"/>
      <c r="AJ267" s="350"/>
      <c r="AK267" s="350"/>
      <c r="AL267" s="350"/>
      <c r="AM267" s="350"/>
      <c r="AN267" s="350"/>
    </row>
    <row r="268" spans="1:40" ht="16.5" customHeight="1">
      <c r="A268" s="350"/>
      <c r="B268" s="350"/>
      <c r="C268" s="350"/>
      <c r="D268" s="350"/>
      <c r="E268" s="350"/>
      <c r="F268" s="350"/>
      <c r="G268" s="350"/>
      <c r="H268" s="350"/>
      <c r="I268" s="350"/>
      <c r="J268" s="350"/>
      <c r="K268" s="350"/>
      <c r="L268" s="350"/>
      <c r="M268" s="353"/>
      <c r="N268" s="350"/>
      <c r="O268" s="350"/>
      <c r="P268" s="350"/>
      <c r="Q268" s="350"/>
      <c r="R268" s="353"/>
      <c r="S268" s="353"/>
      <c r="T268" s="350"/>
      <c r="U268" s="350"/>
      <c r="V268" s="350"/>
      <c r="W268" s="350"/>
      <c r="X268" s="350"/>
      <c r="Y268" s="350"/>
      <c r="Z268" s="350"/>
      <c r="AA268" s="350"/>
      <c r="AB268" s="350"/>
      <c r="AC268" s="350"/>
      <c r="AD268" s="350"/>
      <c r="AE268" s="350"/>
      <c r="AF268" s="350"/>
      <c r="AG268" s="350"/>
      <c r="AH268" s="350"/>
      <c r="AI268" s="350"/>
      <c r="AJ268" s="350"/>
      <c r="AK268" s="350"/>
      <c r="AL268" s="350"/>
      <c r="AM268" s="350"/>
      <c r="AN268" s="350"/>
    </row>
    <row r="269" spans="1:40" ht="16.5" customHeight="1">
      <c r="A269" s="350"/>
      <c r="B269" s="350"/>
      <c r="C269" s="350"/>
      <c r="D269" s="350"/>
      <c r="E269" s="350"/>
      <c r="F269" s="350"/>
      <c r="G269" s="350"/>
      <c r="H269" s="350"/>
      <c r="I269" s="350"/>
      <c r="J269" s="350"/>
      <c r="K269" s="350"/>
      <c r="L269" s="350"/>
      <c r="M269" s="353"/>
      <c r="N269" s="350"/>
      <c r="O269" s="350"/>
      <c r="P269" s="350"/>
      <c r="Q269" s="350"/>
      <c r="R269" s="353"/>
      <c r="S269" s="353"/>
      <c r="T269" s="350"/>
      <c r="U269" s="350"/>
      <c r="V269" s="350"/>
      <c r="W269" s="350"/>
      <c r="X269" s="350"/>
      <c r="Y269" s="350"/>
      <c r="Z269" s="350"/>
      <c r="AA269" s="350"/>
      <c r="AB269" s="350"/>
      <c r="AC269" s="350"/>
      <c r="AD269" s="350"/>
      <c r="AE269" s="350"/>
      <c r="AF269" s="350"/>
      <c r="AG269" s="350"/>
      <c r="AH269" s="350"/>
      <c r="AI269" s="350"/>
      <c r="AJ269" s="350"/>
      <c r="AK269" s="350"/>
      <c r="AL269" s="350"/>
      <c r="AM269" s="350"/>
      <c r="AN269" s="350"/>
    </row>
    <row r="270" spans="1:40" ht="16.5" customHeight="1">
      <c r="A270" s="350"/>
      <c r="B270" s="350"/>
      <c r="C270" s="350"/>
      <c r="D270" s="350"/>
      <c r="E270" s="350"/>
      <c r="F270" s="350"/>
      <c r="G270" s="350"/>
      <c r="H270" s="350"/>
      <c r="I270" s="350"/>
      <c r="J270" s="350"/>
      <c r="K270" s="350"/>
      <c r="L270" s="350"/>
      <c r="M270" s="353"/>
      <c r="N270" s="350"/>
      <c r="O270" s="350"/>
      <c r="P270" s="350"/>
      <c r="Q270" s="350"/>
      <c r="R270" s="353"/>
      <c r="S270" s="353"/>
      <c r="T270" s="350"/>
      <c r="U270" s="350"/>
      <c r="V270" s="350"/>
      <c r="W270" s="350"/>
      <c r="X270" s="350"/>
      <c r="Y270" s="350"/>
      <c r="Z270" s="350"/>
      <c r="AA270" s="350"/>
      <c r="AB270" s="350"/>
      <c r="AC270" s="350"/>
      <c r="AD270" s="350"/>
      <c r="AE270" s="350"/>
      <c r="AF270" s="350"/>
      <c r="AG270" s="350"/>
      <c r="AH270" s="350"/>
      <c r="AI270" s="350"/>
      <c r="AJ270" s="350"/>
      <c r="AK270" s="350"/>
      <c r="AL270" s="350"/>
      <c r="AM270" s="350"/>
      <c r="AN270" s="350"/>
    </row>
    <row r="271" spans="1:40" ht="16.5" customHeight="1">
      <c r="A271" s="350"/>
      <c r="B271" s="350"/>
      <c r="C271" s="350"/>
      <c r="D271" s="350"/>
      <c r="E271" s="350"/>
      <c r="F271" s="350"/>
      <c r="G271" s="350"/>
      <c r="H271" s="350"/>
      <c r="I271" s="350"/>
      <c r="J271" s="350"/>
      <c r="K271" s="350"/>
      <c r="L271" s="350"/>
      <c r="M271" s="353"/>
      <c r="N271" s="350"/>
      <c r="O271" s="350"/>
      <c r="P271" s="350"/>
      <c r="Q271" s="350"/>
      <c r="R271" s="353"/>
      <c r="S271" s="353"/>
      <c r="T271" s="350"/>
      <c r="U271" s="350"/>
      <c r="V271" s="350"/>
      <c r="W271" s="350"/>
      <c r="X271" s="350"/>
      <c r="Y271" s="350"/>
      <c r="Z271" s="350"/>
      <c r="AA271" s="350"/>
      <c r="AB271" s="350"/>
      <c r="AC271" s="350"/>
      <c r="AD271" s="350"/>
      <c r="AE271" s="350"/>
      <c r="AF271" s="350"/>
      <c r="AG271" s="350"/>
      <c r="AH271" s="350"/>
      <c r="AI271" s="350"/>
      <c r="AJ271" s="350"/>
      <c r="AK271" s="350"/>
      <c r="AL271" s="350"/>
      <c r="AM271" s="350"/>
      <c r="AN271" s="350"/>
    </row>
    <row r="272" spans="1:40" ht="16.5" customHeight="1">
      <c r="A272" s="350"/>
      <c r="B272" s="350"/>
      <c r="C272" s="350"/>
      <c r="D272" s="350"/>
      <c r="E272" s="350"/>
      <c r="F272" s="350"/>
      <c r="G272" s="350"/>
      <c r="H272" s="350"/>
      <c r="I272" s="350"/>
      <c r="J272" s="350"/>
      <c r="K272" s="350"/>
      <c r="L272" s="350"/>
      <c r="M272" s="353"/>
      <c r="N272" s="350"/>
      <c r="O272" s="350"/>
      <c r="P272" s="350"/>
      <c r="Q272" s="350"/>
      <c r="R272" s="353"/>
      <c r="S272" s="353"/>
      <c r="T272" s="350"/>
      <c r="U272" s="350"/>
      <c r="V272" s="350"/>
      <c r="W272" s="350"/>
      <c r="X272" s="350"/>
      <c r="Y272" s="350"/>
      <c r="Z272" s="350"/>
      <c r="AA272" s="350"/>
      <c r="AB272" s="350"/>
      <c r="AC272" s="350"/>
      <c r="AD272" s="350"/>
      <c r="AE272" s="350"/>
      <c r="AF272" s="350"/>
      <c r="AG272" s="350"/>
      <c r="AH272" s="350"/>
      <c r="AI272" s="350"/>
      <c r="AJ272" s="350"/>
      <c r="AK272" s="350"/>
      <c r="AL272" s="350"/>
      <c r="AM272" s="350"/>
      <c r="AN272" s="350"/>
    </row>
    <row r="273" spans="1:40" ht="16.5" customHeight="1">
      <c r="A273" s="350"/>
      <c r="B273" s="350"/>
      <c r="C273" s="350"/>
      <c r="D273" s="350"/>
      <c r="E273" s="350"/>
      <c r="F273" s="350"/>
      <c r="G273" s="350"/>
      <c r="H273" s="350"/>
      <c r="I273" s="350"/>
      <c r="J273" s="350"/>
      <c r="K273" s="350"/>
      <c r="L273" s="350"/>
      <c r="M273" s="353"/>
      <c r="N273" s="350"/>
      <c r="O273" s="350"/>
      <c r="P273" s="350"/>
      <c r="Q273" s="350"/>
      <c r="R273" s="353"/>
      <c r="S273" s="353"/>
      <c r="T273" s="350"/>
      <c r="U273" s="350"/>
      <c r="V273" s="350"/>
      <c r="W273" s="350"/>
      <c r="X273" s="350"/>
      <c r="Y273" s="350"/>
      <c r="Z273" s="350"/>
      <c r="AA273" s="350"/>
      <c r="AB273" s="350"/>
      <c r="AC273" s="350"/>
      <c r="AD273" s="350"/>
      <c r="AE273" s="350"/>
      <c r="AF273" s="350"/>
      <c r="AG273" s="350"/>
      <c r="AH273" s="350"/>
      <c r="AI273" s="350"/>
      <c r="AJ273" s="350"/>
      <c r="AK273" s="350"/>
      <c r="AL273" s="350"/>
      <c r="AM273" s="350"/>
      <c r="AN273" s="350"/>
    </row>
    <row r="274" spans="1:40" ht="16.5" customHeight="1">
      <c r="A274" s="350"/>
      <c r="B274" s="350"/>
      <c r="C274" s="350"/>
      <c r="D274" s="350"/>
      <c r="E274" s="350"/>
      <c r="F274" s="350"/>
      <c r="G274" s="350"/>
      <c r="H274" s="350"/>
      <c r="I274" s="350"/>
      <c r="J274" s="350"/>
      <c r="K274" s="350"/>
      <c r="L274" s="350"/>
      <c r="M274" s="353"/>
      <c r="N274" s="350"/>
      <c r="O274" s="350"/>
      <c r="P274" s="350"/>
      <c r="Q274" s="350"/>
      <c r="R274" s="353"/>
      <c r="S274" s="353"/>
      <c r="T274" s="350"/>
      <c r="U274" s="350"/>
      <c r="V274" s="350"/>
      <c r="W274" s="350"/>
      <c r="X274" s="350"/>
      <c r="Y274" s="350"/>
      <c r="Z274" s="350"/>
      <c r="AA274" s="350"/>
      <c r="AB274" s="350"/>
      <c r="AC274" s="350"/>
      <c r="AD274" s="350"/>
      <c r="AE274" s="350"/>
      <c r="AF274" s="350"/>
      <c r="AG274" s="350"/>
      <c r="AH274" s="350"/>
      <c r="AI274" s="350"/>
      <c r="AJ274" s="350"/>
      <c r="AK274" s="350"/>
      <c r="AL274" s="350"/>
      <c r="AM274" s="350"/>
      <c r="AN274" s="350"/>
    </row>
    <row r="275" spans="1:40" ht="16.5" customHeight="1">
      <c r="A275" s="350"/>
      <c r="B275" s="350"/>
      <c r="C275" s="350"/>
      <c r="D275" s="350"/>
      <c r="E275" s="350"/>
      <c r="F275" s="350"/>
      <c r="G275" s="350"/>
      <c r="H275" s="350"/>
      <c r="I275" s="350"/>
      <c r="J275" s="350"/>
      <c r="K275" s="350"/>
      <c r="L275" s="350"/>
      <c r="M275" s="353"/>
      <c r="N275" s="350"/>
      <c r="O275" s="350"/>
      <c r="P275" s="350"/>
      <c r="Q275" s="350"/>
      <c r="R275" s="353"/>
      <c r="S275" s="353"/>
      <c r="T275" s="350"/>
      <c r="U275" s="350"/>
      <c r="V275" s="350"/>
      <c r="W275" s="350"/>
      <c r="X275" s="350"/>
      <c r="Y275" s="350"/>
      <c r="Z275" s="350"/>
      <c r="AA275" s="350"/>
      <c r="AB275" s="350"/>
      <c r="AC275" s="350"/>
      <c r="AD275" s="350"/>
      <c r="AE275" s="350"/>
      <c r="AF275" s="350"/>
      <c r="AG275" s="350"/>
      <c r="AH275" s="350"/>
      <c r="AI275" s="350"/>
      <c r="AJ275" s="350"/>
      <c r="AK275" s="350"/>
      <c r="AL275" s="350"/>
      <c r="AM275" s="350"/>
      <c r="AN275" s="350"/>
    </row>
    <row r="276" spans="1:40" ht="16.5" customHeight="1">
      <c r="A276" s="350"/>
      <c r="B276" s="350"/>
      <c r="C276" s="350"/>
      <c r="D276" s="350"/>
      <c r="E276" s="350"/>
      <c r="F276" s="350"/>
      <c r="G276" s="350"/>
      <c r="H276" s="350"/>
      <c r="I276" s="350"/>
      <c r="J276" s="350"/>
      <c r="K276" s="350"/>
      <c r="L276" s="350"/>
      <c r="M276" s="353"/>
      <c r="N276" s="350"/>
      <c r="O276" s="350"/>
      <c r="P276" s="350"/>
      <c r="Q276" s="350"/>
      <c r="R276" s="353"/>
      <c r="S276" s="353"/>
      <c r="T276" s="350"/>
      <c r="U276" s="350"/>
      <c r="V276" s="350"/>
      <c r="W276" s="350"/>
      <c r="X276" s="350"/>
      <c r="Y276" s="350"/>
      <c r="Z276" s="350"/>
      <c r="AA276" s="350"/>
      <c r="AB276" s="350"/>
      <c r="AC276" s="350"/>
      <c r="AD276" s="350"/>
      <c r="AE276" s="350"/>
      <c r="AF276" s="350"/>
      <c r="AG276" s="350"/>
      <c r="AH276" s="350"/>
      <c r="AI276" s="350"/>
      <c r="AJ276" s="350"/>
      <c r="AK276" s="350"/>
      <c r="AL276" s="350"/>
      <c r="AM276" s="350"/>
      <c r="AN276" s="350"/>
    </row>
    <row r="277" spans="1:40" ht="16.5" customHeight="1">
      <c r="A277" s="350"/>
      <c r="B277" s="350"/>
      <c r="C277" s="350"/>
      <c r="D277" s="350"/>
      <c r="E277" s="350"/>
      <c r="F277" s="350"/>
      <c r="G277" s="350"/>
      <c r="H277" s="350"/>
      <c r="I277" s="350"/>
      <c r="J277" s="350"/>
      <c r="K277" s="350"/>
      <c r="L277" s="350"/>
      <c r="M277" s="353"/>
      <c r="N277" s="350"/>
      <c r="O277" s="350"/>
      <c r="P277" s="350"/>
      <c r="Q277" s="350"/>
      <c r="R277" s="353"/>
      <c r="S277" s="353"/>
      <c r="T277" s="350"/>
      <c r="U277" s="350"/>
      <c r="V277" s="350"/>
      <c r="W277" s="350"/>
      <c r="X277" s="350"/>
      <c r="Y277" s="350"/>
      <c r="Z277" s="350"/>
      <c r="AA277" s="350"/>
      <c r="AB277" s="350"/>
      <c r="AC277" s="350"/>
      <c r="AD277" s="350"/>
      <c r="AE277" s="350"/>
      <c r="AF277" s="350"/>
      <c r="AG277" s="350"/>
      <c r="AH277" s="350"/>
      <c r="AI277" s="350"/>
      <c r="AJ277" s="350"/>
      <c r="AK277" s="350"/>
      <c r="AL277" s="350"/>
      <c r="AM277" s="350"/>
      <c r="AN277" s="350"/>
    </row>
    <row r="278" spans="1:40" ht="16.5" customHeight="1">
      <c r="A278" s="350"/>
      <c r="B278" s="350"/>
      <c r="C278" s="350"/>
      <c r="D278" s="350"/>
      <c r="E278" s="350"/>
      <c r="F278" s="350"/>
      <c r="G278" s="350"/>
      <c r="H278" s="350"/>
      <c r="I278" s="350"/>
      <c r="J278" s="350"/>
      <c r="K278" s="350"/>
      <c r="L278" s="350"/>
      <c r="M278" s="353"/>
      <c r="N278" s="350"/>
      <c r="O278" s="350"/>
      <c r="P278" s="350"/>
      <c r="Q278" s="350"/>
      <c r="R278" s="353"/>
      <c r="S278" s="353"/>
      <c r="T278" s="350"/>
      <c r="U278" s="350"/>
      <c r="V278" s="350"/>
      <c r="W278" s="350"/>
      <c r="X278" s="350"/>
      <c r="Y278" s="350"/>
      <c r="Z278" s="350"/>
      <c r="AA278" s="350"/>
      <c r="AB278" s="350"/>
      <c r="AC278" s="350"/>
      <c r="AD278" s="350"/>
      <c r="AE278" s="350"/>
      <c r="AF278" s="350"/>
      <c r="AG278" s="350"/>
      <c r="AH278" s="350"/>
      <c r="AI278" s="350"/>
      <c r="AJ278" s="350"/>
      <c r="AK278" s="350"/>
      <c r="AL278" s="350"/>
      <c r="AM278" s="350"/>
      <c r="AN278" s="350"/>
    </row>
    <row r="279" spans="1:40" ht="16.5" customHeight="1">
      <c r="A279" s="350"/>
      <c r="B279" s="350"/>
      <c r="C279" s="350"/>
      <c r="D279" s="350"/>
      <c r="E279" s="350"/>
      <c r="F279" s="350"/>
      <c r="G279" s="350"/>
      <c r="H279" s="350"/>
      <c r="I279" s="350"/>
      <c r="J279" s="350"/>
      <c r="K279" s="350"/>
      <c r="L279" s="350"/>
      <c r="M279" s="353"/>
      <c r="N279" s="350"/>
      <c r="O279" s="350"/>
      <c r="P279" s="350"/>
      <c r="Q279" s="350"/>
      <c r="R279" s="353"/>
      <c r="S279" s="353"/>
      <c r="T279" s="350"/>
      <c r="U279" s="350"/>
      <c r="V279" s="350"/>
      <c r="W279" s="350"/>
      <c r="X279" s="350"/>
      <c r="Y279" s="350"/>
      <c r="Z279" s="350"/>
      <c r="AA279" s="350"/>
      <c r="AB279" s="350"/>
      <c r="AC279" s="350"/>
      <c r="AD279" s="350"/>
      <c r="AE279" s="350"/>
      <c r="AF279" s="350"/>
      <c r="AG279" s="350"/>
      <c r="AH279" s="350"/>
      <c r="AI279" s="350"/>
      <c r="AJ279" s="350"/>
      <c r="AK279" s="350"/>
      <c r="AL279" s="350"/>
      <c r="AM279" s="350"/>
      <c r="AN279" s="350"/>
    </row>
    <row r="280" spans="1:40" ht="16.5" customHeight="1">
      <c r="A280" s="350"/>
      <c r="B280" s="350"/>
      <c r="C280" s="350"/>
      <c r="D280" s="350"/>
      <c r="E280" s="350"/>
      <c r="F280" s="350"/>
      <c r="G280" s="350"/>
      <c r="H280" s="350"/>
      <c r="I280" s="350"/>
      <c r="J280" s="350"/>
      <c r="K280" s="350"/>
      <c r="L280" s="350"/>
      <c r="M280" s="353"/>
      <c r="N280" s="350"/>
      <c r="O280" s="350"/>
      <c r="P280" s="350"/>
      <c r="Q280" s="350"/>
      <c r="R280" s="353"/>
      <c r="S280" s="353"/>
      <c r="T280" s="350"/>
      <c r="U280" s="350"/>
      <c r="V280" s="350"/>
      <c r="W280" s="350"/>
      <c r="X280" s="350"/>
      <c r="Y280" s="350"/>
      <c r="Z280" s="350"/>
      <c r="AA280" s="350"/>
      <c r="AB280" s="350"/>
      <c r="AC280" s="350"/>
      <c r="AD280" s="350"/>
      <c r="AE280" s="350"/>
      <c r="AF280" s="350"/>
      <c r="AG280" s="350"/>
      <c r="AH280" s="350"/>
      <c r="AI280" s="350"/>
      <c r="AJ280" s="350"/>
      <c r="AK280" s="350"/>
      <c r="AL280" s="350"/>
      <c r="AM280" s="350"/>
      <c r="AN280" s="350"/>
    </row>
    <row r="281" spans="1:40" ht="16.5" customHeight="1">
      <c r="A281" s="350"/>
      <c r="B281" s="350"/>
      <c r="C281" s="350"/>
      <c r="D281" s="350"/>
      <c r="E281" s="350"/>
      <c r="F281" s="350"/>
      <c r="G281" s="350"/>
      <c r="H281" s="350"/>
      <c r="I281" s="350"/>
      <c r="J281" s="350"/>
      <c r="K281" s="350"/>
      <c r="L281" s="350"/>
      <c r="M281" s="353"/>
      <c r="N281" s="350"/>
      <c r="O281" s="350"/>
      <c r="P281" s="350"/>
      <c r="Q281" s="350"/>
      <c r="R281" s="353"/>
      <c r="S281" s="353"/>
      <c r="T281" s="350"/>
      <c r="U281" s="350"/>
      <c r="V281" s="350"/>
      <c r="W281" s="350"/>
      <c r="X281" s="350"/>
      <c r="Y281" s="350"/>
      <c r="Z281" s="350"/>
      <c r="AA281" s="350"/>
      <c r="AB281" s="350"/>
      <c r="AC281" s="350"/>
      <c r="AD281" s="350"/>
      <c r="AE281" s="350"/>
      <c r="AF281" s="350"/>
      <c r="AG281" s="350"/>
      <c r="AH281" s="350"/>
      <c r="AI281" s="350"/>
      <c r="AJ281" s="350"/>
      <c r="AK281" s="350"/>
      <c r="AL281" s="350"/>
      <c r="AM281" s="350"/>
      <c r="AN281" s="350"/>
    </row>
    <row r="282" spans="1:40" ht="16.5" customHeight="1">
      <c r="A282" s="350"/>
      <c r="B282" s="350"/>
      <c r="C282" s="350"/>
      <c r="D282" s="350"/>
      <c r="E282" s="350"/>
      <c r="F282" s="350"/>
      <c r="G282" s="350"/>
      <c r="H282" s="350"/>
      <c r="I282" s="350"/>
      <c r="J282" s="350"/>
      <c r="K282" s="350"/>
      <c r="L282" s="350"/>
      <c r="M282" s="353"/>
      <c r="N282" s="350"/>
      <c r="O282" s="350"/>
      <c r="P282" s="350"/>
      <c r="Q282" s="350"/>
      <c r="R282" s="353"/>
      <c r="S282" s="353"/>
      <c r="T282" s="350"/>
      <c r="U282" s="350"/>
      <c r="V282" s="350"/>
      <c r="W282" s="350"/>
      <c r="X282" s="350"/>
      <c r="Y282" s="350"/>
      <c r="Z282" s="350"/>
      <c r="AA282" s="350"/>
      <c r="AB282" s="350"/>
      <c r="AC282" s="350"/>
      <c r="AD282" s="350"/>
      <c r="AE282" s="350"/>
      <c r="AF282" s="350"/>
      <c r="AG282" s="350"/>
      <c r="AH282" s="350"/>
      <c r="AI282" s="350"/>
      <c r="AJ282" s="350"/>
      <c r="AK282" s="350"/>
      <c r="AL282" s="350"/>
      <c r="AM282" s="350"/>
      <c r="AN282" s="350"/>
    </row>
    <row r="283" spans="1:40" ht="16.5" customHeight="1">
      <c r="A283" s="350"/>
      <c r="B283" s="350"/>
      <c r="C283" s="350"/>
      <c r="D283" s="350"/>
      <c r="E283" s="350"/>
      <c r="F283" s="350"/>
      <c r="G283" s="350"/>
      <c r="H283" s="350"/>
      <c r="I283" s="350"/>
      <c r="J283" s="350"/>
      <c r="K283" s="350"/>
      <c r="L283" s="350"/>
      <c r="M283" s="353"/>
      <c r="N283" s="350"/>
      <c r="O283" s="350"/>
      <c r="P283" s="350"/>
      <c r="Q283" s="350"/>
      <c r="R283" s="353"/>
      <c r="S283" s="353"/>
      <c r="T283" s="350"/>
      <c r="U283" s="350"/>
      <c r="V283" s="350"/>
      <c r="W283" s="350"/>
      <c r="X283" s="350"/>
      <c r="Y283" s="350"/>
      <c r="Z283" s="350"/>
      <c r="AA283" s="350"/>
      <c r="AB283" s="350"/>
      <c r="AC283" s="350"/>
      <c r="AD283" s="350"/>
      <c r="AE283" s="350"/>
      <c r="AF283" s="350"/>
      <c r="AG283" s="350"/>
      <c r="AH283" s="350"/>
      <c r="AI283" s="350"/>
      <c r="AJ283" s="350"/>
      <c r="AK283" s="350"/>
      <c r="AL283" s="350"/>
      <c r="AM283" s="350"/>
      <c r="AN283" s="350"/>
    </row>
    <row r="284" spans="1:40" ht="16.5" customHeight="1">
      <c r="A284" s="350"/>
      <c r="B284" s="350"/>
      <c r="C284" s="350"/>
      <c r="D284" s="350"/>
      <c r="E284" s="350"/>
      <c r="F284" s="350"/>
      <c r="G284" s="350"/>
      <c r="H284" s="350"/>
      <c r="I284" s="350"/>
      <c r="J284" s="350"/>
      <c r="K284" s="350"/>
      <c r="L284" s="350"/>
      <c r="M284" s="353"/>
      <c r="N284" s="350"/>
      <c r="O284" s="350"/>
      <c r="P284" s="350"/>
      <c r="Q284" s="350"/>
      <c r="R284" s="353"/>
      <c r="S284" s="353"/>
      <c r="T284" s="350"/>
      <c r="U284" s="350"/>
      <c r="V284" s="350"/>
      <c r="W284" s="350"/>
      <c r="X284" s="350"/>
      <c r="Y284" s="350"/>
      <c r="Z284" s="350"/>
      <c r="AA284" s="350"/>
      <c r="AB284" s="350"/>
      <c r="AC284" s="350"/>
      <c r="AD284" s="350"/>
      <c r="AE284" s="350"/>
      <c r="AF284" s="350"/>
      <c r="AG284" s="350"/>
      <c r="AH284" s="350"/>
      <c r="AI284" s="350"/>
      <c r="AJ284" s="350"/>
      <c r="AK284" s="350"/>
      <c r="AL284" s="350"/>
      <c r="AM284" s="350"/>
      <c r="AN284" s="350"/>
    </row>
    <row r="285" spans="1:40" ht="16.5" customHeight="1">
      <c r="A285" s="350"/>
      <c r="B285" s="350"/>
      <c r="C285" s="350"/>
      <c r="D285" s="350"/>
      <c r="E285" s="350"/>
      <c r="F285" s="350"/>
      <c r="G285" s="350"/>
      <c r="H285" s="350"/>
      <c r="I285" s="350"/>
      <c r="J285" s="350"/>
      <c r="K285" s="350"/>
      <c r="L285" s="350"/>
      <c r="M285" s="353"/>
      <c r="N285" s="350"/>
      <c r="O285" s="350"/>
      <c r="P285" s="350"/>
      <c r="Q285" s="350"/>
      <c r="R285" s="353"/>
      <c r="S285" s="353"/>
      <c r="T285" s="350"/>
      <c r="U285" s="350"/>
      <c r="V285" s="350"/>
      <c r="W285" s="350"/>
      <c r="X285" s="350"/>
      <c r="Y285" s="350"/>
      <c r="Z285" s="350"/>
      <c r="AA285" s="350"/>
      <c r="AB285" s="350"/>
      <c r="AC285" s="350"/>
      <c r="AD285" s="350"/>
      <c r="AE285" s="350"/>
      <c r="AF285" s="350"/>
      <c r="AG285" s="350"/>
      <c r="AH285" s="350"/>
      <c r="AI285" s="350"/>
      <c r="AJ285" s="350"/>
      <c r="AK285" s="350"/>
      <c r="AL285" s="350"/>
      <c r="AM285" s="350"/>
      <c r="AN285" s="350"/>
    </row>
    <row r="286" spans="1:40" ht="16.5" customHeight="1">
      <c r="A286" s="350"/>
      <c r="B286" s="350"/>
      <c r="C286" s="350"/>
      <c r="D286" s="350"/>
      <c r="E286" s="350"/>
      <c r="F286" s="350"/>
      <c r="G286" s="350"/>
      <c r="H286" s="350"/>
      <c r="I286" s="350"/>
      <c r="J286" s="350"/>
      <c r="K286" s="350"/>
      <c r="L286" s="350"/>
      <c r="M286" s="353"/>
      <c r="N286" s="350"/>
      <c r="O286" s="350"/>
      <c r="P286" s="350"/>
      <c r="Q286" s="350"/>
      <c r="R286" s="353"/>
      <c r="S286" s="353"/>
      <c r="T286" s="350"/>
      <c r="U286" s="350"/>
      <c r="V286" s="350"/>
      <c r="W286" s="350"/>
      <c r="X286" s="350"/>
      <c r="Y286" s="350"/>
      <c r="Z286" s="350"/>
      <c r="AA286" s="350"/>
      <c r="AB286" s="350"/>
      <c r="AC286" s="350"/>
      <c r="AD286" s="350"/>
      <c r="AE286" s="350"/>
      <c r="AF286" s="350"/>
      <c r="AG286" s="350"/>
      <c r="AH286" s="350"/>
      <c r="AI286" s="350"/>
      <c r="AJ286" s="350"/>
      <c r="AK286" s="350"/>
      <c r="AL286" s="350"/>
      <c r="AM286" s="350"/>
      <c r="AN286" s="350"/>
    </row>
    <row r="287" spans="1:40" ht="16.5" customHeight="1">
      <c r="A287" s="350"/>
      <c r="B287" s="350"/>
      <c r="C287" s="350"/>
      <c r="D287" s="350"/>
      <c r="E287" s="350"/>
      <c r="F287" s="350"/>
      <c r="G287" s="350"/>
      <c r="H287" s="350"/>
      <c r="I287" s="350"/>
      <c r="J287" s="350"/>
      <c r="K287" s="350"/>
      <c r="L287" s="350"/>
      <c r="M287" s="353"/>
      <c r="N287" s="350"/>
      <c r="O287" s="350"/>
      <c r="P287" s="350"/>
      <c r="Q287" s="350"/>
      <c r="R287" s="353"/>
      <c r="S287" s="353"/>
      <c r="T287" s="350"/>
      <c r="U287" s="350"/>
      <c r="V287" s="350"/>
      <c r="W287" s="350"/>
      <c r="X287" s="350"/>
      <c r="Y287" s="350"/>
      <c r="Z287" s="350"/>
      <c r="AA287" s="350"/>
      <c r="AB287" s="350"/>
      <c r="AC287" s="350"/>
      <c r="AD287" s="350"/>
      <c r="AE287" s="350"/>
      <c r="AF287" s="350"/>
      <c r="AG287" s="350"/>
      <c r="AH287" s="350"/>
      <c r="AI287" s="350"/>
      <c r="AJ287" s="350"/>
      <c r="AK287" s="350"/>
      <c r="AL287" s="350"/>
      <c r="AM287" s="350"/>
      <c r="AN287" s="350"/>
    </row>
    <row r="288" spans="1:40" ht="16.5" customHeight="1">
      <c r="A288" s="350"/>
      <c r="B288" s="350"/>
      <c r="C288" s="350"/>
      <c r="D288" s="350"/>
      <c r="E288" s="350"/>
      <c r="F288" s="350"/>
      <c r="G288" s="350"/>
      <c r="H288" s="350"/>
      <c r="I288" s="350"/>
      <c r="J288" s="350"/>
      <c r="K288" s="350"/>
      <c r="L288" s="350"/>
      <c r="M288" s="353"/>
      <c r="N288" s="350"/>
      <c r="O288" s="350"/>
      <c r="P288" s="350"/>
      <c r="Q288" s="350"/>
      <c r="R288" s="353"/>
      <c r="S288" s="353"/>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row>
    <row r="289" spans="1:40" ht="16.5" customHeight="1">
      <c r="A289" s="350"/>
      <c r="B289" s="350"/>
      <c r="C289" s="350"/>
      <c r="D289" s="350"/>
      <c r="E289" s="350"/>
      <c r="F289" s="350"/>
      <c r="G289" s="350"/>
      <c r="H289" s="350"/>
      <c r="I289" s="350"/>
      <c r="J289" s="350"/>
      <c r="K289" s="350"/>
      <c r="L289" s="350"/>
      <c r="M289" s="353"/>
      <c r="N289" s="350"/>
      <c r="O289" s="350"/>
      <c r="P289" s="350"/>
      <c r="Q289" s="350"/>
      <c r="R289" s="353"/>
      <c r="S289" s="353"/>
      <c r="T289" s="350"/>
      <c r="U289" s="350"/>
      <c r="V289" s="350"/>
      <c r="W289" s="350"/>
      <c r="X289" s="350"/>
      <c r="Y289" s="350"/>
      <c r="Z289" s="350"/>
      <c r="AA289" s="350"/>
      <c r="AB289" s="350"/>
      <c r="AC289" s="350"/>
      <c r="AD289" s="350"/>
      <c r="AE289" s="350"/>
      <c r="AF289" s="350"/>
      <c r="AG289" s="350"/>
      <c r="AH289" s="350"/>
      <c r="AI289" s="350"/>
      <c r="AJ289" s="350"/>
      <c r="AK289" s="350"/>
      <c r="AL289" s="350"/>
      <c r="AM289" s="350"/>
      <c r="AN289" s="350"/>
    </row>
    <row r="290" spans="1:40" ht="16.5" customHeight="1">
      <c r="A290" s="350"/>
      <c r="B290" s="350"/>
      <c r="C290" s="350"/>
      <c r="D290" s="350"/>
      <c r="E290" s="350"/>
      <c r="F290" s="350"/>
      <c r="G290" s="350"/>
      <c r="H290" s="350"/>
      <c r="I290" s="350"/>
      <c r="J290" s="350"/>
      <c r="K290" s="350"/>
      <c r="L290" s="350"/>
      <c r="M290" s="353"/>
      <c r="N290" s="350"/>
      <c r="O290" s="350"/>
      <c r="P290" s="350"/>
      <c r="Q290" s="350"/>
      <c r="R290" s="353"/>
      <c r="S290" s="353"/>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row>
    <row r="291" spans="1:40" ht="16.5" customHeight="1">
      <c r="A291" s="350"/>
      <c r="B291" s="350"/>
      <c r="C291" s="350"/>
      <c r="D291" s="350"/>
      <c r="E291" s="350"/>
      <c r="F291" s="350"/>
      <c r="G291" s="350"/>
      <c r="H291" s="350"/>
      <c r="I291" s="350"/>
      <c r="J291" s="350"/>
      <c r="K291" s="350"/>
      <c r="L291" s="350"/>
      <c r="M291" s="353"/>
      <c r="N291" s="350"/>
      <c r="O291" s="350"/>
      <c r="P291" s="350"/>
      <c r="Q291" s="350"/>
      <c r="R291" s="353"/>
      <c r="S291" s="353"/>
      <c r="T291" s="350"/>
      <c r="U291" s="350"/>
      <c r="V291" s="350"/>
      <c r="W291" s="350"/>
      <c r="X291" s="350"/>
      <c r="Y291" s="350"/>
      <c r="Z291" s="350"/>
      <c r="AA291" s="350"/>
      <c r="AB291" s="350"/>
      <c r="AC291" s="350"/>
      <c r="AD291" s="350"/>
      <c r="AE291" s="350"/>
      <c r="AF291" s="350"/>
      <c r="AG291" s="350"/>
      <c r="AH291" s="350"/>
      <c r="AI291" s="350"/>
      <c r="AJ291" s="350"/>
      <c r="AK291" s="350"/>
      <c r="AL291" s="350"/>
      <c r="AM291" s="350"/>
      <c r="AN291" s="350"/>
    </row>
    <row r="292" spans="1:40" ht="16.5" customHeight="1">
      <c r="A292" s="350"/>
      <c r="B292" s="350"/>
      <c r="C292" s="350"/>
      <c r="D292" s="350"/>
      <c r="E292" s="350"/>
      <c r="F292" s="350"/>
      <c r="G292" s="350"/>
      <c r="H292" s="350"/>
      <c r="I292" s="350"/>
      <c r="J292" s="350"/>
      <c r="K292" s="350"/>
      <c r="L292" s="350"/>
      <c r="M292" s="353"/>
      <c r="N292" s="350"/>
      <c r="O292" s="350"/>
      <c r="P292" s="350"/>
      <c r="Q292" s="350"/>
      <c r="R292" s="353"/>
      <c r="S292" s="353"/>
      <c r="T292" s="350"/>
      <c r="U292" s="350"/>
      <c r="V292" s="350"/>
      <c r="W292" s="350"/>
      <c r="X292" s="350"/>
      <c r="Y292" s="350"/>
      <c r="Z292" s="350"/>
      <c r="AA292" s="350"/>
      <c r="AB292" s="350"/>
      <c r="AC292" s="350"/>
      <c r="AD292" s="350"/>
      <c r="AE292" s="350"/>
      <c r="AF292" s="350"/>
      <c r="AG292" s="350"/>
      <c r="AH292" s="350"/>
      <c r="AI292" s="350"/>
      <c r="AJ292" s="350"/>
      <c r="AK292" s="350"/>
      <c r="AL292" s="350"/>
      <c r="AM292" s="350"/>
      <c r="AN292" s="350"/>
    </row>
    <row r="293" spans="1:40" ht="16.5" customHeight="1">
      <c r="A293" s="350"/>
      <c r="B293" s="350"/>
      <c r="C293" s="350"/>
      <c r="D293" s="350"/>
      <c r="E293" s="350"/>
      <c r="F293" s="350"/>
      <c r="G293" s="350"/>
      <c r="H293" s="350"/>
      <c r="I293" s="350"/>
      <c r="J293" s="350"/>
      <c r="K293" s="350"/>
      <c r="L293" s="350"/>
      <c r="M293" s="353"/>
      <c r="N293" s="350"/>
      <c r="O293" s="350"/>
      <c r="P293" s="350"/>
      <c r="Q293" s="350"/>
      <c r="R293" s="353"/>
      <c r="S293" s="353"/>
      <c r="T293" s="350"/>
      <c r="U293" s="350"/>
      <c r="V293" s="350"/>
      <c r="W293" s="350"/>
      <c r="X293" s="350"/>
      <c r="Y293" s="350"/>
      <c r="Z293" s="350"/>
      <c r="AA293" s="350"/>
      <c r="AB293" s="350"/>
      <c r="AC293" s="350"/>
      <c r="AD293" s="350"/>
      <c r="AE293" s="350"/>
      <c r="AF293" s="350"/>
      <c r="AG293" s="350"/>
      <c r="AH293" s="350"/>
      <c r="AI293" s="350"/>
      <c r="AJ293" s="350"/>
      <c r="AK293" s="350"/>
      <c r="AL293" s="350"/>
      <c r="AM293" s="350"/>
      <c r="AN293" s="350"/>
    </row>
    <row r="294" spans="1:40" ht="16.5" customHeight="1">
      <c r="A294" s="350"/>
      <c r="B294" s="350"/>
      <c r="C294" s="350"/>
      <c r="D294" s="350"/>
      <c r="E294" s="350"/>
      <c r="F294" s="350"/>
      <c r="G294" s="350"/>
      <c r="H294" s="350"/>
      <c r="I294" s="350"/>
      <c r="J294" s="350"/>
      <c r="K294" s="350"/>
      <c r="L294" s="350"/>
      <c r="M294" s="353"/>
      <c r="N294" s="350"/>
      <c r="O294" s="350"/>
      <c r="P294" s="350"/>
      <c r="Q294" s="350"/>
      <c r="R294" s="353"/>
      <c r="S294" s="353"/>
      <c r="T294" s="350"/>
      <c r="U294" s="350"/>
      <c r="V294" s="350"/>
      <c r="W294" s="350"/>
      <c r="X294" s="350"/>
      <c r="Y294" s="350"/>
      <c r="Z294" s="350"/>
      <c r="AA294" s="350"/>
      <c r="AB294" s="350"/>
      <c r="AC294" s="350"/>
      <c r="AD294" s="350"/>
      <c r="AE294" s="350"/>
      <c r="AF294" s="350"/>
      <c r="AG294" s="350"/>
      <c r="AH294" s="350"/>
      <c r="AI294" s="350"/>
      <c r="AJ294" s="350"/>
      <c r="AK294" s="350"/>
      <c r="AL294" s="350"/>
      <c r="AM294" s="350"/>
      <c r="AN294" s="350"/>
    </row>
    <row r="295" spans="1:40" ht="16.5" customHeight="1">
      <c r="A295" s="350"/>
      <c r="B295" s="350"/>
      <c r="C295" s="350"/>
      <c r="D295" s="350"/>
      <c r="E295" s="350"/>
      <c r="F295" s="350"/>
      <c r="G295" s="350"/>
      <c r="H295" s="350"/>
      <c r="I295" s="350"/>
      <c r="J295" s="350"/>
      <c r="K295" s="350"/>
      <c r="L295" s="350"/>
      <c r="M295" s="353"/>
      <c r="N295" s="350"/>
      <c r="O295" s="350"/>
      <c r="P295" s="350"/>
      <c r="Q295" s="350"/>
      <c r="R295" s="353"/>
      <c r="S295" s="353"/>
      <c r="T295" s="350"/>
      <c r="U295" s="350"/>
      <c r="V295" s="350"/>
      <c r="W295" s="350"/>
      <c r="X295" s="350"/>
      <c r="Y295" s="350"/>
      <c r="Z295" s="350"/>
      <c r="AA295" s="350"/>
      <c r="AB295" s="350"/>
      <c r="AC295" s="350"/>
      <c r="AD295" s="350"/>
      <c r="AE295" s="350"/>
      <c r="AF295" s="350"/>
      <c r="AG295" s="350"/>
      <c r="AH295" s="350"/>
      <c r="AI295" s="350"/>
      <c r="AJ295" s="350"/>
      <c r="AK295" s="350"/>
      <c r="AL295" s="350"/>
      <c r="AM295" s="350"/>
      <c r="AN295" s="350"/>
    </row>
    <row r="296" spans="1:40" ht="16.5" customHeight="1">
      <c r="A296" s="350"/>
      <c r="B296" s="350"/>
      <c r="C296" s="350"/>
      <c r="D296" s="350"/>
      <c r="E296" s="350"/>
      <c r="F296" s="350"/>
      <c r="G296" s="350"/>
      <c r="H296" s="350"/>
      <c r="I296" s="350"/>
      <c r="J296" s="350"/>
      <c r="K296" s="350"/>
      <c r="L296" s="350"/>
      <c r="M296" s="353"/>
      <c r="N296" s="350"/>
      <c r="O296" s="350"/>
      <c r="P296" s="350"/>
      <c r="Q296" s="350"/>
      <c r="R296" s="353"/>
      <c r="S296" s="353"/>
      <c r="T296" s="350"/>
      <c r="U296" s="350"/>
      <c r="V296" s="350"/>
      <c r="W296" s="350"/>
      <c r="X296" s="350"/>
      <c r="Y296" s="350"/>
      <c r="Z296" s="350"/>
      <c r="AA296" s="350"/>
      <c r="AB296" s="350"/>
      <c r="AC296" s="350"/>
      <c r="AD296" s="350"/>
      <c r="AE296" s="350"/>
      <c r="AF296" s="350"/>
      <c r="AG296" s="350"/>
      <c r="AH296" s="350"/>
      <c r="AI296" s="350"/>
      <c r="AJ296" s="350"/>
      <c r="AK296" s="350"/>
      <c r="AL296" s="350"/>
      <c r="AM296" s="350"/>
      <c r="AN296" s="350"/>
    </row>
    <row r="297" spans="1:40" ht="16.5" customHeight="1">
      <c r="A297" s="350"/>
      <c r="B297" s="350"/>
      <c r="C297" s="350"/>
      <c r="D297" s="350"/>
      <c r="E297" s="350"/>
      <c r="F297" s="350"/>
      <c r="G297" s="350"/>
      <c r="H297" s="350"/>
      <c r="I297" s="350"/>
      <c r="J297" s="350"/>
      <c r="K297" s="350"/>
      <c r="L297" s="350"/>
      <c r="M297" s="353"/>
      <c r="N297" s="350"/>
      <c r="O297" s="350"/>
      <c r="P297" s="350"/>
      <c r="Q297" s="350"/>
      <c r="R297" s="353"/>
      <c r="S297" s="353"/>
      <c r="T297" s="350"/>
      <c r="U297" s="350"/>
      <c r="V297" s="350"/>
      <c r="W297" s="350"/>
      <c r="X297" s="350"/>
      <c r="Y297" s="350"/>
      <c r="Z297" s="350"/>
      <c r="AA297" s="350"/>
      <c r="AB297" s="350"/>
      <c r="AC297" s="350"/>
      <c r="AD297" s="350"/>
      <c r="AE297" s="350"/>
      <c r="AF297" s="350"/>
      <c r="AG297" s="350"/>
      <c r="AH297" s="350"/>
      <c r="AI297" s="350"/>
      <c r="AJ297" s="350"/>
      <c r="AK297" s="350"/>
      <c r="AL297" s="350"/>
      <c r="AM297" s="350"/>
      <c r="AN297" s="350"/>
    </row>
    <row r="298" spans="1:40" ht="16.5" customHeight="1">
      <c r="A298" s="350"/>
      <c r="B298" s="350"/>
      <c r="C298" s="350"/>
      <c r="D298" s="350"/>
      <c r="E298" s="350"/>
      <c r="F298" s="350"/>
      <c r="G298" s="350"/>
      <c r="H298" s="350"/>
      <c r="I298" s="350"/>
      <c r="J298" s="350"/>
      <c r="K298" s="350"/>
      <c r="L298" s="350"/>
      <c r="M298" s="353"/>
      <c r="N298" s="350"/>
      <c r="O298" s="350"/>
      <c r="P298" s="350"/>
      <c r="Q298" s="350"/>
      <c r="R298" s="353"/>
      <c r="S298" s="353"/>
      <c r="T298" s="350"/>
      <c r="U298" s="350"/>
      <c r="V298" s="350"/>
      <c r="W298" s="350"/>
      <c r="X298" s="350"/>
      <c r="Y298" s="350"/>
      <c r="Z298" s="350"/>
      <c r="AA298" s="350"/>
      <c r="AB298" s="350"/>
      <c r="AC298" s="350"/>
      <c r="AD298" s="350"/>
      <c r="AE298" s="350"/>
      <c r="AF298" s="350"/>
      <c r="AG298" s="350"/>
      <c r="AH298" s="350"/>
      <c r="AI298" s="350"/>
      <c r="AJ298" s="350"/>
      <c r="AK298" s="350"/>
      <c r="AL298" s="350"/>
      <c r="AM298" s="350"/>
      <c r="AN298" s="350"/>
    </row>
    <row r="299" spans="1:40" ht="16.5" customHeight="1">
      <c r="A299" s="350"/>
      <c r="B299" s="350"/>
      <c r="C299" s="350"/>
      <c r="D299" s="350"/>
      <c r="E299" s="350"/>
      <c r="F299" s="350"/>
      <c r="G299" s="350"/>
      <c r="H299" s="350"/>
      <c r="I299" s="350"/>
      <c r="J299" s="350"/>
      <c r="K299" s="350"/>
      <c r="L299" s="350"/>
      <c r="M299" s="353"/>
      <c r="N299" s="350"/>
      <c r="O299" s="350"/>
      <c r="P299" s="350"/>
      <c r="Q299" s="350"/>
      <c r="R299" s="353"/>
      <c r="S299" s="353"/>
      <c r="T299" s="350"/>
      <c r="U299" s="350"/>
      <c r="V299" s="350"/>
      <c r="W299" s="350"/>
      <c r="X299" s="350"/>
      <c r="Y299" s="350"/>
      <c r="Z299" s="350"/>
      <c r="AA299" s="350"/>
      <c r="AB299" s="350"/>
      <c r="AC299" s="350"/>
      <c r="AD299" s="350"/>
      <c r="AE299" s="350"/>
      <c r="AF299" s="350"/>
      <c r="AG299" s="350"/>
      <c r="AH299" s="350"/>
      <c r="AI299" s="350"/>
      <c r="AJ299" s="350"/>
      <c r="AK299" s="350"/>
      <c r="AL299" s="350"/>
      <c r="AM299" s="350"/>
      <c r="AN299" s="350"/>
    </row>
    <row r="300" spans="1:40" ht="16.5" customHeight="1">
      <c r="A300" s="350"/>
      <c r="B300" s="350"/>
      <c r="C300" s="350"/>
      <c r="D300" s="350"/>
      <c r="E300" s="350"/>
      <c r="F300" s="350"/>
      <c r="G300" s="350"/>
      <c r="H300" s="350"/>
      <c r="I300" s="350"/>
      <c r="J300" s="350"/>
      <c r="K300" s="350"/>
      <c r="L300" s="350"/>
      <c r="M300" s="353"/>
      <c r="N300" s="350"/>
      <c r="O300" s="350"/>
      <c r="P300" s="350"/>
      <c r="Q300" s="350"/>
      <c r="R300" s="353"/>
      <c r="S300" s="353"/>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row>
    <row r="301" spans="1:40" ht="16.5" customHeight="1">
      <c r="A301" s="350"/>
      <c r="B301" s="350"/>
      <c r="C301" s="350"/>
      <c r="D301" s="350"/>
      <c r="E301" s="350"/>
      <c r="F301" s="350"/>
      <c r="G301" s="350"/>
      <c r="H301" s="350"/>
      <c r="I301" s="350"/>
      <c r="J301" s="350"/>
      <c r="K301" s="350"/>
      <c r="L301" s="350"/>
      <c r="M301" s="353"/>
      <c r="N301" s="350"/>
      <c r="O301" s="350"/>
      <c r="P301" s="350"/>
      <c r="Q301" s="350"/>
      <c r="R301" s="353"/>
      <c r="S301" s="353"/>
      <c r="T301" s="350"/>
      <c r="U301" s="350"/>
      <c r="V301" s="350"/>
      <c r="W301" s="350"/>
      <c r="X301" s="350"/>
      <c r="Y301" s="350"/>
      <c r="Z301" s="350"/>
      <c r="AA301" s="350"/>
      <c r="AB301" s="350"/>
      <c r="AC301" s="350"/>
      <c r="AD301" s="350"/>
      <c r="AE301" s="350"/>
      <c r="AF301" s="350"/>
      <c r="AG301" s="350"/>
      <c r="AH301" s="350"/>
      <c r="AI301" s="350"/>
      <c r="AJ301" s="350"/>
      <c r="AK301" s="350"/>
      <c r="AL301" s="350"/>
      <c r="AM301" s="350"/>
      <c r="AN301" s="350"/>
    </row>
    <row r="302" spans="1:40" ht="16.5" customHeight="1">
      <c r="A302" s="350"/>
      <c r="B302" s="350"/>
      <c r="C302" s="350"/>
      <c r="D302" s="350"/>
      <c r="E302" s="350"/>
      <c r="F302" s="350"/>
      <c r="G302" s="350"/>
      <c r="H302" s="350"/>
      <c r="I302" s="350"/>
      <c r="J302" s="350"/>
      <c r="K302" s="350"/>
      <c r="L302" s="350"/>
      <c r="M302" s="353"/>
      <c r="N302" s="350"/>
      <c r="O302" s="350"/>
      <c r="P302" s="350"/>
      <c r="Q302" s="350"/>
      <c r="R302" s="353"/>
      <c r="S302" s="353"/>
      <c r="T302" s="350"/>
      <c r="U302" s="350"/>
      <c r="V302" s="350"/>
      <c r="W302" s="350"/>
      <c r="X302" s="350"/>
      <c r="Y302" s="350"/>
      <c r="Z302" s="350"/>
      <c r="AA302" s="350"/>
      <c r="AB302" s="350"/>
      <c r="AC302" s="350"/>
      <c r="AD302" s="350"/>
      <c r="AE302" s="350"/>
      <c r="AF302" s="350"/>
      <c r="AG302" s="350"/>
      <c r="AH302" s="350"/>
      <c r="AI302" s="350"/>
      <c r="AJ302" s="350"/>
      <c r="AK302" s="350"/>
      <c r="AL302" s="350"/>
      <c r="AM302" s="350"/>
      <c r="AN302" s="350"/>
    </row>
    <row r="303" spans="1:40" ht="16.5" customHeight="1">
      <c r="A303" s="350"/>
      <c r="B303" s="350"/>
      <c r="C303" s="350"/>
      <c r="D303" s="350"/>
      <c r="E303" s="350"/>
      <c r="F303" s="350"/>
      <c r="G303" s="350"/>
      <c r="H303" s="350"/>
      <c r="I303" s="350"/>
      <c r="J303" s="350"/>
      <c r="K303" s="350"/>
      <c r="L303" s="350"/>
      <c r="M303" s="353"/>
      <c r="N303" s="350"/>
      <c r="O303" s="350"/>
      <c r="P303" s="350"/>
      <c r="Q303" s="350"/>
      <c r="R303" s="353"/>
      <c r="S303" s="353"/>
      <c r="T303" s="350"/>
      <c r="U303" s="350"/>
      <c r="V303" s="350"/>
      <c r="W303" s="350"/>
      <c r="X303" s="350"/>
      <c r="Y303" s="350"/>
      <c r="Z303" s="350"/>
      <c r="AA303" s="350"/>
      <c r="AB303" s="350"/>
      <c r="AC303" s="350"/>
      <c r="AD303" s="350"/>
      <c r="AE303" s="350"/>
      <c r="AF303" s="350"/>
      <c r="AG303" s="350"/>
      <c r="AH303" s="350"/>
      <c r="AI303" s="350"/>
      <c r="AJ303" s="350"/>
      <c r="AK303" s="350"/>
      <c r="AL303" s="350"/>
      <c r="AM303" s="350"/>
      <c r="AN303" s="350"/>
    </row>
    <row r="304" spans="1:40" ht="16.5" customHeight="1">
      <c r="A304" s="350"/>
      <c r="B304" s="350"/>
      <c r="C304" s="350"/>
      <c r="D304" s="350"/>
      <c r="E304" s="350"/>
      <c r="F304" s="350"/>
      <c r="G304" s="350"/>
      <c r="H304" s="350"/>
      <c r="I304" s="350"/>
      <c r="J304" s="350"/>
      <c r="K304" s="350"/>
      <c r="L304" s="350"/>
      <c r="M304" s="353"/>
      <c r="N304" s="350"/>
      <c r="O304" s="350"/>
      <c r="P304" s="350"/>
      <c r="Q304" s="350"/>
      <c r="R304" s="353"/>
      <c r="S304" s="353"/>
      <c r="T304" s="350"/>
      <c r="U304" s="350"/>
      <c r="V304" s="350"/>
      <c r="W304" s="350"/>
      <c r="X304" s="350"/>
      <c r="Y304" s="350"/>
      <c r="Z304" s="350"/>
      <c r="AA304" s="350"/>
      <c r="AB304" s="350"/>
      <c r="AC304" s="350"/>
      <c r="AD304" s="350"/>
      <c r="AE304" s="350"/>
      <c r="AF304" s="350"/>
      <c r="AG304" s="350"/>
      <c r="AH304" s="350"/>
      <c r="AI304" s="350"/>
      <c r="AJ304" s="350"/>
      <c r="AK304" s="350"/>
      <c r="AL304" s="350"/>
      <c r="AM304" s="350"/>
      <c r="AN304" s="350"/>
    </row>
    <row r="305" spans="1:40" ht="16.5" customHeight="1">
      <c r="A305" s="350"/>
      <c r="B305" s="350"/>
      <c r="C305" s="350"/>
      <c r="D305" s="350"/>
      <c r="E305" s="350"/>
      <c r="F305" s="350"/>
      <c r="G305" s="350"/>
      <c r="H305" s="350"/>
      <c r="I305" s="350"/>
      <c r="J305" s="350"/>
      <c r="K305" s="350"/>
      <c r="L305" s="350"/>
      <c r="M305" s="353"/>
      <c r="N305" s="350"/>
      <c r="O305" s="350"/>
      <c r="P305" s="350"/>
      <c r="Q305" s="350"/>
      <c r="R305" s="353"/>
      <c r="S305" s="353"/>
      <c r="T305" s="350"/>
      <c r="U305" s="350"/>
      <c r="V305" s="350"/>
      <c r="W305" s="350"/>
      <c r="X305" s="350"/>
      <c r="Y305" s="350"/>
      <c r="Z305" s="350"/>
      <c r="AA305" s="350"/>
      <c r="AB305" s="350"/>
      <c r="AC305" s="350"/>
      <c r="AD305" s="350"/>
      <c r="AE305" s="350"/>
      <c r="AF305" s="350"/>
      <c r="AG305" s="350"/>
      <c r="AH305" s="350"/>
      <c r="AI305" s="350"/>
      <c r="AJ305" s="350"/>
      <c r="AK305" s="350"/>
      <c r="AL305" s="350"/>
      <c r="AM305" s="350"/>
      <c r="AN305" s="350"/>
    </row>
    <row r="306" spans="1:40" ht="16.5" customHeight="1">
      <c r="A306" s="350"/>
      <c r="B306" s="350"/>
      <c r="C306" s="350"/>
      <c r="D306" s="350"/>
      <c r="E306" s="350"/>
      <c r="F306" s="350"/>
      <c r="G306" s="350"/>
      <c r="H306" s="350"/>
      <c r="I306" s="350"/>
      <c r="J306" s="350"/>
      <c r="K306" s="350"/>
      <c r="L306" s="350"/>
      <c r="M306" s="353"/>
      <c r="N306" s="350"/>
      <c r="O306" s="350"/>
      <c r="P306" s="350"/>
      <c r="Q306" s="350"/>
      <c r="R306" s="353"/>
      <c r="S306" s="353"/>
      <c r="T306" s="350"/>
      <c r="U306" s="350"/>
      <c r="V306" s="350"/>
      <c r="W306" s="350"/>
      <c r="X306" s="350"/>
      <c r="Y306" s="350"/>
      <c r="Z306" s="350"/>
      <c r="AA306" s="350"/>
      <c r="AB306" s="350"/>
      <c r="AC306" s="350"/>
      <c r="AD306" s="350"/>
      <c r="AE306" s="350"/>
      <c r="AF306" s="350"/>
      <c r="AG306" s="350"/>
      <c r="AH306" s="350"/>
      <c r="AI306" s="350"/>
      <c r="AJ306" s="350"/>
      <c r="AK306" s="350"/>
      <c r="AL306" s="350"/>
      <c r="AM306" s="350"/>
      <c r="AN306" s="350"/>
    </row>
    <row r="307" spans="1:40" ht="16.5" customHeight="1">
      <c r="A307" s="350"/>
      <c r="B307" s="350"/>
      <c r="C307" s="350"/>
      <c r="D307" s="350"/>
      <c r="E307" s="350"/>
      <c r="F307" s="350"/>
      <c r="G307" s="350"/>
      <c r="H307" s="350"/>
      <c r="I307" s="350"/>
      <c r="J307" s="350"/>
      <c r="K307" s="350"/>
      <c r="L307" s="350"/>
      <c r="M307" s="353"/>
      <c r="N307" s="350"/>
      <c r="O307" s="350"/>
      <c r="P307" s="350"/>
      <c r="Q307" s="350"/>
      <c r="R307" s="353"/>
      <c r="S307" s="353"/>
      <c r="T307" s="350"/>
      <c r="U307" s="350"/>
      <c r="V307" s="350"/>
      <c r="W307" s="350"/>
      <c r="X307" s="350"/>
      <c r="Y307" s="350"/>
      <c r="Z307" s="350"/>
      <c r="AA307" s="350"/>
      <c r="AB307" s="350"/>
      <c r="AC307" s="350"/>
      <c r="AD307" s="350"/>
      <c r="AE307" s="350"/>
      <c r="AF307" s="350"/>
      <c r="AG307" s="350"/>
      <c r="AH307" s="350"/>
      <c r="AI307" s="350"/>
      <c r="AJ307" s="350"/>
      <c r="AK307" s="350"/>
      <c r="AL307" s="350"/>
      <c r="AM307" s="350"/>
      <c r="AN307" s="350"/>
    </row>
    <row r="308" spans="1:40" ht="16.5" customHeight="1">
      <c r="A308" s="350"/>
      <c r="B308" s="350"/>
      <c r="C308" s="350"/>
      <c r="D308" s="350"/>
      <c r="E308" s="350"/>
      <c r="F308" s="350"/>
      <c r="G308" s="350"/>
      <c r="H308" s="350"/>
      <c r="I308" s="350"/>
      <c r="J308" s="350"/>
      <c r="K308" s="350"/>
      <c r="L308" s="350"/>
      <c r="M308" s="353"/>
      <c r="N308" s="350"/>
      <c r="O308" s="350"/>
      <c r="P308" s="350"/>
      <c r="Q308" s="350"/>
      <c r="R308" s="353"/>
      <c r="S308" s="353"/>
      <c r="T308" s="350"/>
      <c r="U308" s="350"/>
      <c r="V308" s="350"/>
      <c r="W308" s="350"/>
      <c r="X308" s="350"/>
      <c r="Y308" s="350"/>
      <c r="Z308" s="350"/>
      <c r="AA308" s="350"/>
      <c r="AB308" s="350"/>
      <c r="AC308" s="350"/>
      <c r="AD308" s="350"/>
      <c r="AE308" s="350"/>
      <c r="AF308" s="350"/>
      <c r="AG308" s="350"/>
      <c r="AH308" s="350"/>
      <c r="AI308" s="350"/>
      <c r="AJ308" s="350"/>
      <c r="AK308" s="350"/>
      <c r="AL308" s="350"/>
      <c r="AM308" s="350"/>
      <c r="AN308" s="350"/>
    </row>
    <row r="309" spans="1:40" ht="16.5" customHeight="1">
      <c r="A309" s="350"/>
      <c r="B309" s="350"/>
      <c r="C309" s="350"/>
      <c r="D309" s="350"/>
      <c r="E309" s="350"/>
      <c r="F309" s="350"/>
      <c r="G309" s="350"/>
      <c r="H309" s="350"/>
      <c r="I309" s="350"/>
      <c r="J309" s="350"/>
      <c r="K309" s="350"/>
      <c r="L309" s="350"/>
      <c r="M309" s="353"/>
      <c r="N309" s="350"/>
      <c r="O309" s="350"/>
      <c r="P309" s="350"/>
      <c r="Q309" s="350"/>
      <c r="R309" s="353"/>
      <c r="S309" s="353"/>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row>
    <row r="310" spans="1:40" ht="16.5" customHeight="1">
      <c r="A310" s="350"/>
      <c r="B310" s="350"/>
      <c r="C310" s="350"/>
      <c r="D310" s="350"/>
      <c r="E310" s="350"/>
      <c r="F310" s="350"/>
      <c r="G310" s="350"/>
      <c r="H310" s="350"/>
      <c r="I310" s="350"/>
      <c r="J310" s="350"/>
      <c r="K310" s="350"/>
      <c r="L310" s="350"/>
      <c r="M310" s="353"/>
      <c r="N310" s="350"/>
      <c r="O310" s="350"/>
      <c r="P310" s="350"/>
      <c r="Q310" s="350"/>
      <c r="R310" s="353"/>
      <c r="S310" s="353"/>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row>
    <row r="311" spans="1:40" ht="16.5" customHeight="1">
      <c r="A311" s="350"/>
      <c r="B311" s="350"/>
      <c r="C311" s="350"/>
      <c r="D311" s="350"/>
      <c r="E311" s="350"/>
      <c r="F311" s="350"/>
      <c r="G311" s="350"/>
      <c r="H311" s="350"/>
      <c r="I311" s="350"/>
      <c r="J311" s="350"/>
      <c r="K311" s="350"/>
      <c r="L311" s="350"/>
      <c r="M311" s="353"/>
      <c r="N311" s="350"/>
      <c r="O311" s="350"/>
      <c r="P311" s="350"/>
      <c r="Q311" s="350"/>
      <c r="R311" s="353"/>
      <c r="S311" s="353"/>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row>
    <row r="312" spans="1:40" ht="16.5" customHeight="1">
      <c r="A312" s="350"/>
      <c r="B312" s="350"/>
      <c r="C312" s="350"/>
      <c r="D312" s="350"/>
      <c r="E312" s="350"/>
      <c r="F312" s="350"/>
      <c r="G312" s="350"/>
      <c r="H312" s="350"/>
      <c r="I312" s="350"/>
      <c r="J312" s="350"/>
      <c r="K312" s="350"/>
      <c r="L312" s="350"/>
      <c r="M312" s="353"/>
      <c r="N312" s="350"/>
      <c r="O312" s="350"/>
      <c r="P312" s="350"/>
      <c r="Q312" s="350"/>
      <c r="R312" s="353"/>
      <c r="S312" s="353"/>
      <c r="T312" s="350"/>
      <c r="U312" s="350"/>
      <c r="V312" s="350"/>
      <c r="W312" s="350"/>
      <c r="X312" s="350"/>
      <c r="Y312" s="350"/>
      <c r="Z312" s="350"/>
      <c r="AA312" s="350"/>
      <c r="AB312" s="350"/>
      <c r="AC312" s="350"/>
      <c r="AD312" s="350"/>
      <c r="AE312" s="350"/>
      <c r="AF312" s="350"/>
      <c r="AG312" s="350"/>
      <c r="AH312" s="350"/>
      <c r="AI312" s="350"/>
      <c r="AJ312" s="350"/>
      <c r="AK312" s="350"/>
      <c r="AL312" s="350"/>
      <c r="AM312" s="350"/>
      <c r="AN312" s="350"/>
    </row>
    <row r="313" spans="1:40" ht="16.5" customHeight="1">
      <c r="A313" s="350"/>
      <c r="B313" s="350"/>
      <c r="C313" s="350"/>
      <c r="D313" s="350"/>
      <c r="E313" s="350"/>
      <c r="F313" s="350"/>
      <c r="G313" s="350"/>
      <c r="H313" s="350"/>
      <c r="I313" s="350"/>
      <c r="J313" s="350"/>
      <c r="K313" s="350"/>
      <c r="L313" s="350"/>
      <c r="M313" s="353"/>
      <c r="N313" s="350"/>
      <c r="O313" s="350"/>
      <c r="P313" s="350"/>
      <c r="Q313" s="350"/>
      <c r="R313" s="353"/>
      <c r="S313" s="353"/>
      <c r="T313" s="350"/>
      <c r="U313" s="350"/>
      <c r="V313" s="350"/>
      <c r="W313" s="350"/>
      <c r="X313" s="350"/>
      <c r="Y313" s="350"/>
      <c r="Z313" s="350"/>
      <c r="AA313" s="350"/>
      <c r="AB313" s="350"/>
      <c r="AC313" s="350"/>
      <c r="AD313" s="350"/>
      <c r="AE313" s="350"/>
      <c r="AF313" s="350"/>
      <c r="AG313" s="350"/>
      <c r="AH313" s="350"/>
      <c r="AI313" s="350"/>
      <c r="AJ313" s="350"/>
      <c r="AK313" s="350"/>
      <c r="AL313" s="350"/>
      <c r="AM313" s="350"/>
      <c r="AN313" s="350"/>
    </row>
    <row r="314" spans="1:40" ht="16.5" customHeight="1">
      <c r="A314" s="350"/>
      <c r="B314" s="350"/>
      <c r="C314" s="350"/>
      <c r="D314" s="350"/>
      <c r="E314" s="350"/>
      <c r="F314" s="350"/>
      <c r="G314" s="350"/>
      <c r="H314" s="350"/>
      <c r="I314" s="350"/>
      <c r="J314" s="350"/>
      <c r="K314" s="350"/>
      <c r="L314" s="350"/>
      <c r="M314" s="353"/>
      <c r="N314" s="350"/>
      <c r="O314" s="350"/>
      <c r="P314" s="350"/>
      <c r="Q314" s="350"/>
      <c r="R314" s="353"/>
      <c r="S314" s="353"/>
      <c r="T314" s="350"/>
      <c r="U314" s="350"/>
      <c r="V314" s="350"/>
      <c r="W314" s="350"/>
      <c r="X314" s="350"/>
      <c r="Y314" s="350"/>
      <c r="Z314" s="350"/>
      <c r="AA314" s="350"/>
      <c r="AB314" s="350"/>
      <c r="AC314" s="350"/>
      <c r="AD314" s="350"/>
      <c r="AE314" s="350"/>
      <c r="AF314" s="350"/>
      <c r="AG314" s="350"/>
      <c r="AH314" s="350"/>
      <c r="AI314" s="350"/>
      <c r="AJ314" s="350"/>
      <c r="AK314" s="350"/>
      <c r="AL314" s="350"/>
      <c r="AM314" s="350"/>
      <c r="AN314" s="350"/>
    </row>
    <row r="315" spans="1:40" ht="16.5" customHeight="1">
      <c r="A315" s="350"/>
      <c r="B315" s="350"/>
      <c r="C315" s="350"/>
      <c r="D315" s="350"/>
      <c r="E315" s="350"/>
      <c r="F315" s="350"/>
      <c r="G315" s="350"/>
      <c r="H315" s="350"/>
      <c r="I315" s="350"/>
      <c r="J315" s="350"/>
      <c r="K315" s="350"/>
      <c r="L315" s="350"/>
      <c r="M315" s="353"/>
      <c r="N315" s="350"/>
      <c r="O315" s="350"/>
      <c r="P315" s="350"/>
      <c r="Q315" s="350"/>
      <c r="R315" s="353"/>
      <c r="S315" s="353"/>
      <c r="T315" s="350"/>
      <c r="U315" s="350"/>
      <c r="V315" s="350"/>
      <c r="W315" s="350"/>
      <c r="X315" s="350"/>
      <c r="Y315" s="350"/>
      <c r="Z315" s="350"/>
      <c r="AA315" s="350"/>
      <c r="AB315" s="350"/>
      <c r="AC315" s="350"/>
      <c r="AD315" s="350"/>
      <c r="AE315" s="350"/>
      <c r="AF315" s="350"/>
      <c r="AG315" s="350"/>
      <c r="AH315" s="350"/>
      <c r="AI315" s="350"/>
      <c r="AJ315" s="350"/>
      <c r="AK315" s="350"/>
      <c r="AL315" s="350"/>
      <c r="AM315" s="350"/>
      <c r="AN315" s="350"/>
    </row>
    <row r="316" spans="1:40" ht="16.5" customHeight="1">
      <c r="A316" s="350"/>
      <c r="B316" s="350"/>
      <c r="C316" s="350"/>
      <c r="D316" s="350"/>
      <c r="E316" s="350"/>
      <c r="F316" s="350"/>
      <c r="G316" s="350"/>
      <c r="H316" s="350"/>
      <c r="I316" s="350"/>
      <c r="J316" s="350"/>
      <c r="K316" s="350"/>
      <c r="L316" s="350"/>
      <c r="M316" s="353"/>
      <c r="N316" s="350"/>
      <c r="O316" s="350"/>
      <c r="P316" s="350"/>
      <c r="Q316" s="350"/>
      <c r="R316" s="353"/>
      <c r="S316" s="353"/>
      <c r="T316" s="350"/>
      <c r="U316" s="350"/>
      <c r="V316" s="350"/>
      <c r="W316" s="350"/>
      <c r="X316" s="350"/>
      <c r="Y316" s="350"/>
      <c r="Z316" s="350"/>
      <c r="AA316" s="350"/>
      <c r="AB316" s="350"/>
      <c r="AC316" s="350"/>
      <c r="AD316" s="350"/>
      <c r="AE316" s="350"/>
      <c r="AF316" s="350"/>
      <c r="AG316" s="350"/>
      <c r="AH316" s="350"/>
      <c r="AI316" s="350"/>
      <c r="AJ316" s="350"/>
      <c r="AK316" s="350"/>
      <c r="AL316" s="350"/>
      <c r="AM316" s="350"/>
      <c r="AN316" s="350"/>
    </row>
    <row r="317" spans="1:40" ht="16.5" customHeight="1">
      <c r="A317" s="350"/>
      <c r="B317" s="350"/>
      <c r="C317" s="350"/>
      <c r="D317" s="350"/>
      <c r="E317" s="350"/>
      <c r="F317" s="350"/>
      <c r="G317" s="350"/>
      <c r="H317" s="350"/>
      <c r="I317" s="350"/>
      <c r="J317" s="350"/>
      <c r="K317" s="350"/>
      <c r="L317" s="350"/>
      <c r="M317" s="353"/>
      <c r="N317" s="350"/>
      <c r="O317" s="350"/>
      <c r="P317" s="350"/>
      <c r="Q317" s="350"/>
      <c r="R317" s="353"/>
      <c r="S317" s="353"/>
      <c r="T317" s="350"/>
      <c r="U317" s="350"/>
      <c r="V317" s="350"/>
      <c r="W317" s="350"/>
      <c r="X317" s="350"/>
      <c r="Y317" s="350"/>
      <c r="Z317" s="350"/>
      <c r="AA317" s="350"/>
      <c r="AB317" s="350"/>
      <c r="AC317" s="350"/>
      <c r="AD317" s="350"/>
      <c r="AE317" s="350"/>
      <c r="AF317" s="350"/>
      <c r="AG317" s="350"/>
      <c r="AH317" s="350"/>
      <c r="AI317" s="350"/>
      <c r="AJ317" s="350"/>
      <c r="AK317" s="350"/>
      <c r="AL317" s="350"/>
      <c r="AM317" s="350"/>
      <c r="AN317" s="350"/>
    </row>
    <row r="318" spans="1:40" ht="16.5" customHeight="1">
      <c r="A318" s="350"/>
      <c r="B318" s="350"/>
      <c r="C318" s="350"/>
      <c r="D318" s="350"/>
      <c r="E318" s="350"/>
      <c r="F318" s="350"/>
      <c r="G318" s="350"/>
      <c r="H318" s="350"/>
      <c r="I318" s="350"/>
      <c r="J318" s="350"/>
      <c r="K318" s="350"/>
      <c r="L318" s="350"/>
      <c r="M318" s="353"/>
      <c r="N318" s="350"/>
      <c r="O318" s="350"/>
      <c r="P318" s="350"/>
      <c r="Q318" s="350"/>
      <c r="R318" s="353"/>
      <c r="S318" s="353"/>
      <c r="T318" s="350"/>
      <c r="U318" s="350"/>
      <c r="V318" s="350"/>
      <c r="W318" s="350"/>
      <c r="X318" s="350"/>
      <c r="Y318" s="350"/>
      <c r="Z318" s="350"/>
      <c r="AA318" s="350"/>
      <c r="AB318" s="350"/>
      <c r="AC318" s="350"/>
      <c r="AD318" s="350"/>
      <c r="AE318" s="350"/>
      <c r="AF318" s="350"/>
      <c r="AG318" s="350"/>
      <c r="AH318" s="350"/>
      <c r="AI318" s="350"/>
      <c r="AJ318" s="350"/>
      <c r="AK318" s="350"/>
      <c r="AL318" s="350"/>
      <c r="AM318" s="350"/>
      <c r="AN318" s="350"/>
    </row>
    <row r="319" spans="1:40" ht="16.5" customHeight="1">
      <c r="A319" s="350"/>
      <c r="B319" s="350"/>
      <c r="C319" s="350"/>
      <c r="D319" s="350"/>
      <c r="E319" s="350"/>
      <c r="F319" s="350"/>
      <c r="G319" s="350"/>
      <c r="H319" s="350"/>
      <c r="I319" s="350"/>
      <c r="J319" s="350"/>
      <c r="K319" s="350"/>
      <c r="L319" s="350"/>
      <c r="M319" s="353"/>
      <c r="N319" s="350"/>
      <c r="O319" s="350"/>
      <c r="P319" s="350"/>
      <c r="Q319" s="350"/>
      <c r="R319" s="353"/>
      <c r="S319" s="353"/>
      <c r="T319" s="350"/>
      <c r="U319" s="350"/>
      <c r="V319" s="350"/>
      <c r="W319" s="350"/>
      <c r="X319" s="350"/>
      <c r="Y319" s="350"/>
      <c r="Z319" s="350"/>
      <c r="AA319" s="350"/>
      <c r="AB319" s="350"/>
      <c r="AC319" s="350"/>
      <c r="AD319" s="350"/>
      <c r="AE319" s="350"/>
      <c r="AF319" s="350"/>
      <c r="AG319" s="350"/>
      <c r="AH319" s="350"/>
      <c r="AI319" s="350"/>
      <c r="AJ319" s="350"/>
      <c r="AK319" s="350"/>
      <c r="AL319" s="350"/>
      <c r="AM319" s="350"/>
      <c r="AN319" s="350"/>
    </row>
    <row r="320" spans="1:40" ht="16.5" customHeight="1">
      <c r="A320" s="350"/>
      <c r="B320" s="350"/>
      <c r="C320" s="350"/>
      <c r="D320" s="350"/>
      <c r="E320" s="350"/>
      <c r="F320" s="350"/>
      <c r="G320" s="350"/>
      <c r="H320" s="350"/>
      <c r="I320" s="350"/>
      <c r="J320" s="350"/>
      <c r="K320" s="350"/>
      <c r="L320" s="350"/>
      <c r="M320" s="353"/>
      <c r="N320" s="350"/>
      <c r="O320" s="350"/>
      <c r="P320" s="350"/>
      <c r="Q320" s="350"/>
      <c r="R320" s="353"/>
      <c r="S320" s="353"/>
      <c r="T320" s="350"/>
      <c r="U320" s="350"/>
      <c r="V320" s="350"/>
      <c r="W320" s="350"/>
      <c r="X320" s="350"/>
      <c r="Y320" s="350"/>
      <c r="Z320" s="350"/>
      <c r="AA320" s="350"/>
      <c r="AB320" s="350"/>
      <c r="AC320" s="350"/>
      <c r="AD320" s="350"/>
      <c r="AE320" s="350"/>
      <c r="AF320" s="350"/>
      <c r="AG320" s="350"/>
      <c r="AH320" s="350"/>
      <c r="AI320" s="350"/>
      <c r="AJ320" s="350"/>
      <c r="AK320" s="350"/>
      <c r="AL320" s="350"/>
      <c r="AM320" s="350"/>
      <c r="AN320" s="350"/>
    </row>
    <row r="321" spans="1:40" ht="16.5" customHeight="1">
      <c r="A321" s="350"/>
      <c r="B321" s="350"/>
      <c r="C321" s="350"/>
      <c r="D321" s="350"/>
      <c r="E321" s="350"/>
      <c r="F321" s="350"/>
      <c r="G321" s="350"/>
      <c r="H321" s="350"/>
      <c r="I321" s="350"/>
      <c r="J321" s="350"/>
      <c r="K321" s="350"/>
      <c r="L321" s="350"/>
      <c r="M321" s="353"/>
      <c r="N321" s="350"/>
      <c r="O321" s="350"/>
      <c r="P321" s="350"/>
      <c r="Q321" s="350"/>
      <c r="R321" s="353"/>
      <c r="S321" s="353"/>
      <c r="T321" s="350"/>
      <c r="U321" s="350"/>
      <c r="V321" s="350"/>
      <c r="W321" s="350"/>
      <c r="X321" s="350"/>
      <c r="Y321" s="350"/>
      <c r="Z321" s="350"/>
      <c r="AA321" s="350"/>
      <c r="AB321" s="350"/>
      <c r="AC321" s="350"/>
      <c r="AD321" s="350"/>
      <c r="AE321" s="350"/>
      <c r="AF321" s="350"/>
      <c r="AG321" s="350"/>
      <c r="AH321" s="350"/>
      <c r="AI321" s="350"/>
      <c r="AJ321" s="350"/>
      <c r="AK321" s="350"/>
      <c r="AL321" s="350"/>
      <c r="AM321" s="350"/>
      <c r="AN321" s="350"/>
    </row>
    <row r="322" spans="1:40" ht="16.5" customHeight="1">
      <c r="A322" s="350"/>
      <c r="B322" s="350"/>
      <c r="C322" s="350"/>
      <c r="D322" s="350"/>
      <c r="E322" s="350"/>
      <c r="F322" s="350"/>
      <c r="G322" s="350"/>
      <c r="H322" s="350"/>
      <c r="I322" s="350"/>
      <c r="J322" s="350"/>
      <c r="K322" s="350"/>
      <c r="L322" s="350"/>
      <c r="M322" s="353"/>
      <c r="N322" s="350"/>
      <c r="O322" s="350"/>
      <c r="P322" s="350"/>
      <c r="Q322" s="350"/>
      <c r="R322" s="353"/>
      <c r="S322" s="353"/>
      <c r="T322" s="350"/>
      <c r="U322" s="350"/>
      <c r="V322" s="350"/>
      <c r="W322" s="350"/>
      <c r="X322" s="350"/>
      <c r="Y322" s="350"/>
      <c r="Z322" s="350"/>
      <c r="AA322" s="350"/>
      <c r="AB322" s="350"/>
      <c r="AC322" s="350"/>
      <c r="AD322" s="350"/>
      <c r="AE322" s="350"/>
      <c r="AF322" s="350"/>
      <c r="AG322" s="350"/>
      <c r="AH322" s="350"/>
      <c r="AI322" s="350"/>
      <c r="AJ322" s="350"/>
      <c r="AK322" s="350"/>
      <c r="AL322" s="350"/>
      <c r="AM322" s="350"/>
      <c r="AN322" s="350"/>
    </row>
    <row r="323" spans="1:40" ht="16.5" customHeight="1">
      <c r="A323" s="350"/>
      <c r="B323" s="350"/>
      <c r="C323" s="350"/>
      <c r="D323" s="350"/>
      <c r="E323" s="350"/>
      <c r="F323" s="350"/>
      <c r="G323" s="350"/>
      <c r="H323" s="350"/>
      <c r="I323" s="350"/>
      <c r="J323" s="350"/>
      <c r="K323" s="350"/>
      <c r="L323" s="350"/>
      <c r="M323" s="353"/>
      <c r="N323" s="350"/>
      <c r="O323" s="350"/>
      <c r="P323" s="350"/>
      <c r="Q323" s="350"/>
      <c r="R323" s="353"/>
      <c r="S323" s="353"/>
      <c r="T323" s="350"/>
      <c r="U323" s="350"/>
      <c r="V323" s="350"/>
      <c r="W323" s="350"/>
      <c r="X323" s="350"/>
      <c r="Y323" s="350"/>
      <c r="Z323" s="350"/>
      <c r="AA323" s="350"/>
      <c r="AB323" s="350"/>
      <c r="AC323" s="350"/>
      <c r="AD323" s="350"/>
      <c r="AE323" s="350"/>
      <c r="AF323" s="350"/>
      <c r="AG323" s="350"/>
      <c r="AH323" s="350"/>
      <c r="AI323" s="350"/>
      <c r="AJ323" s="350"/>
      <c r="AK323" s="350"/>
      <c r="AL323" s="350"/>
      <c r="AM323" s="350"/>
      <c r="AN323" s="350"/>
    </row>
    <row r="324" spans="1:40" ht="16.5" customHeight="1">
      <c r="A324" s="350"/>
      <c r="B324" s="350"/>
      <c r="C324" s="350"/>
      <c r="D324" s="350"/>
      <c r="E324" s="350"/>
      <c r="F324" s="350"/>
      <c r="G324" s="350"/>
      <c r="H324" s="350"/>
      <c r="I324" s="350"/>
      <c r="J324" s="350"/>
      <c r="K324" s="350"/>
      <c r="L324" s="350"/>
      <c r="M324" s="353"/>
      <c r="N324" s="350"/>
      <c r="O324" s="350"/>
      <c r="P324" s="350"/>
      <c r="Q324" s="350"/>
      <c r="R324" s="353"/>
      <c r="S324" s="353"/>
      <c r="T324" s="350"/>
      <c r="U324" s="350"/>
      <c r="V324" s="350"/>
      <c r="W324" s="350"/>
      <c r="X324" s="350"/>
      <c r="Y324" s="350"/>
      <c r="Z324" s="350"/>
      <c r="AA324" s="350"/>
      <c r="AB324" s="350"/>
      <c r="AC324" s="350"/>
      <c r="AD324" s="350"/>
      <c r="AE324" s="350"/>
      <c r="AF324" s="350"/>
      <c r="AG324" s="350"/>
      <c r="AH324" s="350"/>
      <c r="AI324" s="350"/>
      <c r="AJ324" s="350"/>
      <c r="AK324" s="350"/>
      <c r="AL324" s="350"/>
      <c r="AM324" s="350"/>
      <c r="AN324" s="350"/>
    </row>
    <row r="325" spans="1:40" ht="16.5" customHeight="1">
      <c r="A325" s="350"/>
      <c r="B325" s="350"/>
      <c r="C325" s="350"/>
      <c r="D325" s="350"/>
      <c r="E325" s="350"/>
      <c r="F325" s="350"/>
      <c r="G325" s="350"/>
      <c r="H325" s="350"/>
      <c r="I325" s="350"/>
      <c r="J325" s="350"/>
      <c r="K325" s="350"/>
      <c r="L325" s="350"/>
      <c r="M325" s="353"/>
      <c r="N325" s="350"/>
      <c r="O325" s="350"/>
      <c r="P325" s="350"/>
      <c r="Q325" s="350"/>
      <c r="R325" s="353"/>
      <c r="S325" s="353"/>
      <c r="T325" s="350"/>
      <c r="U325" s="350"/>
      <c r="V325" s="350"/>
      <c r="W325" s="350"/>
      <c r="X325" s="350"/>
      <c r="Y325" s="350"/>
      <c r="Z325" s="350"/>
      <c r="AA325" s="350"/>
      <c r="AB325" s="350"/>
      <c r="AC325" s="350"/>
      <c r="AD325" s="350"/>
      <c r="AE325" s="350"/>
      <c r="AF325" s="350"/>
      <c r="AG325" s="350"/>
      <c r="AH325" s="350"/>
      <c r="AI325" s="350"/>
      <c r="AJ325" s="350"/>
      <c r="AK325" s="350"/>
      <c r="AL325" s="350"/>
      <c r="AM325" s="350"/>
      <c r="AN325" s="350"/>
    </row>
    <row r="326" spans="1:40" ht="16.5" customHeight="1">
      <c r="A326" s="350"/>
      <c r="B326" s="350"/>
      <c r="C326" s="350"/>
      <c r="D326" s="350"/>
      <c r="E326" s="350"/>
      <c r="F326" s="350"/>
      <c r="G326" s="350"/>
      <c r="H326" s="350"/>
      <c r="I326" s="350"/>
      <c r="J326" s="350"/>
      <c r="K326" s="350"/>
      <c r="L326" s="350"/>
      <c r="M326" s="353"/>
      <c r="N326" s="350"/>
      <c r="O326" s="350"/>
      <c r="P326" s="350"/>
      <c r="Q326" s="350"/>
      <c r="R326" s="353"/>
      <c r="S326" s="353"/>
      <c r="T326" s="350"/>
      <c r="U326" s="350"/>
      <c r="V326" s="350"/>
      <c r="W326" s="350"/>
      <c r="X326" s="350"/>
      <c r="Y326" s="350"/>
      <c r="Z326" s="350"/>
      <c r="AA326" s="350"/>
      <c r="AB326" s="350"/>
      <c r="AC326" s="350"/>
      <c r="AD326" s="350"/>
      <c r="AE326" s="350"/>
      <c r="AF326" s="350"/>
      <c r="AG326" s="350"/>
      <c r="AH326" s="350"/>
      <c r="AI326" s="350"/>
      <c r="AJ326" s="350"/>
      <c r="AK326" s="350"/>
      <c r="AL326" s="350"/>
      <c r="AM326" s="350"/>
      <c r="AN326" s="350"/>
    </row>
    <row r="327" spans="1:40" ht="16.5" customHeight="1">
      <c r="A327" s="350"/>
      <c r="B327" s="350"/>
      <c r="C327" s="350"/>
      <c r="D327" s="350"/>
      <c r="E327" s="350"/>
      <c r="F327" s="350"/>
      <c r="G327" s="350"/>
      <c r="H327" s="350"/>
      <c r="I327" s="350"/>
      <c r="J327" s="350"/>
      <c r="K327" s="350"/>
      <c r="L327" s="350"/>
      <c r="M327" s="353"/>
      <c r="N327" s="350"/>
      <c r="O327" s="350"/>
      <c r="P327" s="350"/>
      <c r="Q327" s="350"/>
      <c r="R327" s="353"/>
      <c r="S327" s="353"/>
      <c r="T327" s="350"/>
      <c r="U327" s="350"/>
      <c r="V327" s="350"/>
      <c r="W327" s="350"/>
      <c r="X327" s="350"/>
      <c r="Y327" s="350"/>
      <c r="Z327" s="350"/>
      <c r="AA327" s="350"/>
      <c r="AB327" s="350"/>
      <c r="AC327" s="350"/>
      <c r="AD327" s="350"/>
      <c r="AE327" s="350"/>
      <c r="AF327" s="350"/>
      <c r="AG327" s="350"/>
      <c r="AH327" s="350"/>
      <c r="AI327" s="350"/>
      <c r="AJ327" s="350"/>
      <c r="AK327" s="350"/>
      <c r="AL327" s="350"/>
      <c r="AM327" s="350"/>
      <c r="AN327" s="350"/>
    </row>
    <row r="328" spans="1:40" ht="16.5" customHeight="1">
      <c r="A328" s="350"/>
      <c r="B328" s="350"/>
      <c r="C328" s="350"/>
      <c r="D328" s="350"/>
      <c r="E328" s="350"/>
      <c r="F328" s="350"/>
      <c r="G328" s="350"/>
      <c r="H328" s="350"/>
      <c r="I328" s="350"/>
      <c r="J328" s="350"/>
      <c r="K328" s="350"/>
      <c r="L328" s="350"/>
      <c r="M328" s="353"/>
      <c r="N328" s="350"/>
      <c r="O328" s="350"/>
      <c r="P328" s="350"/>
      <c r="Q328" s="350"/>
      <c r="R328" s="353"/>
      <c r="S328" s="353"/>
      <c r="T328" s="350"/>
      <c r="U328" s="350"/>
      <c r="V328" s="350"/>
      <c r="W328" s="350"/>
      <c r="X328" s="350"/>
      <c r="Y328" s="350"/>
      <c r="Z328" s="350"/>
      <c r="AA328" s="350"/>
      <c r="AB328" s="350"/>
      <c r="AC328" s="350"/>
      <c r="AD328" s="350"/>
      <c r="AE328" s="350"/>
      <c r="AF328" s="350"/>
      <c r="AG328" s="350"/>
      <c r="AH328" s="350"/>
      <c r="AI328" s="350"/>
      <c r="AJ328" s="350"/>
      <c r="AK328" s="350"/>
      <c r="AL328" s="350"/>
      <c r="AM328" s="350"/>
      <c r="AN328" s="350"/>
    </row>
    <row r="329" spans="1:40" ht="16.5" customHeight="1">
      <c r="A329" s="350"/>
      <c r="B329" s="350"/>
      <c r="C329" s="350"/>
      <c r="D329" s="350"/>
      <c r="E329" s="350"/>
      <c r="F329" s="350"/>
      <c r="G329" s="350"/>
      <c r="H329" s="350"/>
      <c r="I329" s="350"/>
      <c r="J329" s="350"/>
      <c r="K329" s="350"/>
      <c r="L329" s="350"/>
      <c r="M329" s="353"/>
      <c r="N329" s="350"/>
      <c r="O329" s="350"/>
      <c r="P329" s="350"/>
      <c r="Q329" s="350"/>
      <c r="R329" s="353"/>
      <c r="S329" s="353"/>
      <c r="T329" s="350"/>
      <c r="U329" s="350"/>
      <c r="V329" s="350"/>
      <c r="W329" s="350"/>
      <c r="X329" s="350"/>
      <c r="Y329" s="350"/>
      <c r="Z329" s="350"/>
      <c r="AA329" s="350"/>
      <c r="AB329" s="350"/>
      <c r="AC329" s="350"/>
      <c r="AD329" s="350"/>
      <c r="AE329" s="350"/>
      <c r="AF329" s="350"/>
      <c r="AG329" s="350"/>
      <c r="AH329" s="350"/>
      <c r="AI329" s="350"/>
      <c r="AJ329" s="350"/>
      <c r="AK329" s="350"/>
      <c r="AL329" s="350"/>
      <c r="AM329" s="350"/>
      <c r="AN329" s="350"/>
    </row>
    <row r="330" spans="1:40" ht="16.5" customHeight="1">
      <c r="A330" s="350"/>
      <c r="B330" s="350"/>
      <c r="C330" s="350"/>
      <c r="D330" s="350"/>
      <c r="E330" s="350"/>
      <c r="F330" s="350"/>
      <c r="G330" s="350"/>
      <c r="H330" s="350"/>
      <c r="I330" s="350"/>
      <c r="J330" s="350"/>
      <c r="K330" s="350"/>
      <c r="L330" s="350"/>
      <c r="M330" s="353"/>
      <c r="N330" s="350"/>
      <c r="O330" s="350"/>
      <c r="P330" s="350"/>
      <c r="Q330" s="350"/>
      <c r="R330" s="353"/>
      <c r="S330" s="353"/>
      <c r="T330" s="350"/>
      <c r="U330" s="350"/>
      <c r="V330" s="350"/>
      <c r="W330" s="350"/>
      <c r="X330" s="350"/>
      <c r="Y330" s="350"/>
      <c r="Z330" s="350"/>
      <c r="AA330" s="350"/>
      <c r="AB330" s="350"/>
      <c r="AC330" s="350"/>
      <c r="AD330" s="350"/>
      <c r="AE330" s="350"/>
      <c r="AF330" s="350"/>
      <c r="AG330" s="350"/>
      <c r="AH330" s="350"/>
      <c r="AI330" s="350"/>
      <c r="AJ330" s="350"/>
      <c r="AK330" s="350"/>
      <c r="AL330" s="350"/>
      <c r="AM330" s="350"/>
      <c r="AN330" s="350"/>
    </row>
    <row r="331" spans="1:40" ht="16.5" customHeight="1">
      <c r="A331" s="350"/>
      <c r="B331" s="350"/>
      <c r="C331" s="350"/>
      <c r="D331" s="350"/>
      <c r="E331" s="350"/>
      <c r="F331" s="350"/>
      <c r="G331" s="350"/>
      <c r="H331" s="350"/>
      <c r="I331" s="350"/>
      <c r="J331" s="350"/>
      <c r="K331" s="350"/>
      <c r="L331" s="350"/>
      <c r="M331" s="353"/>
      <c r="N331" s="350"/>
      <c r="O331" s="350"/>
      <c r="P331" s="350"/>
      <c r="Q331" s="350"/>
      <c r="R331" s="353"/>
      <c r="S331" s="353"/>
      <c r="T331" s="350"/>
      <c r="U331" s="350"/>
      <c r="V331" s="350"/>
      <c r="W331" s="350"/>
      <c r="X331" s="350"/>
      <c r="Y331" s="350"/>
      <c r="Z331" s="350"/>
      <c r="AA331" s="350"/>
      <c r="AB331" s="350"/>
      <c r="AC331" s="350"/>
      <c r="AD331" s="350"/>
      <c r="AE331" s="350"/>
      <c r="AF331" s="350"/>
      <c r="AG331" s="350"/>
      <c r="AH331" s="350"/>
      <c r="AI331" s="350"/>
      <c r="AJ331" s="350"/>
      <c r="AK331" s="350"/>
      <c r="AL331" s="350"/>
      <c r="AM331" s="350"/>
      <c r="AN331" s="350"/>
    </row>
    <row r="332" spans="1:40" ht="16.5" customHeight="1">
      <c r="A332" s="350"/>
      <c r="B332" s="350"/>
      <c r="C332" s="350"/>
      <c r="D332" s="350"/>
      <c r="E332" s="350"/>
      <c r="F332" s="350"/>
      <c r="G332" s="350"/>
      <c r="H332" s="350"/>
      <c r="I332" s="350"/>
      <c r="J332" s="350"/>
      <c r="K332" s="350"/>
      <c r="L332" s="350"/>
      <c r="M332" s="353"/>
      <c r="N332" s="350"/>
      <c r="O332" s="350"/>
      <c r="P332" s="350"/>
      <c r="Q332" s="350"/>
      <c r="R332" s="353"/>
      <c r="S332" s="353"/>
      <c r="T332" s="350"/>
      <c r="U332" s="350"/>
      <c r="V332" s="350"/>
      <c r="W332" s="350"/>
      <c r="X332" s="350"/>
      <c r="Y332" s="350"/>
      <c r="Z332" s="350"/>
      <c r="AA332" s="350"/>
      <c r="AB332" s="350"/>
      <c r="AC332" s="350"/>
      <c r="AD332" s="350"/>
      <c r="AE332" s="350"/>
      <c r="AF332" s="350"/>
      <c r="AG332" s="350"/>
      <c r="AH332" s="350"/>
      <c r="AI332" s="350"/>
      <c r="AJ332" s="350"/>
      <c r="AK332" s="350"/>
      <c r="AL332" s="350"/>
      <c r="AM332" s="350"/>
      <c r="AN332" s="350"/>
    </row>
    <row r="333" spans="1:40" ht="16.5" customHeight="1">
      <c r="A333" s="350"/>
      <c r="B333" s="350"/>
      <c r="C333" s="350"/>
      <c r="D333" s="350"/>
      <c r="E333" s="350"/>
      <c r="F333" s="350"/>
      <c r="G333" s="350"/>
      <c r="H333" s="350"/>
      <c r="I333" s="350"/>
      <c r="J333" s="350"/>
      <c r="K333" s="350"/>
      <c r="L333" s="350"/>
      <c r="M333" s="353"/>
      <c r="N333" s="350"/>
      <c r="O333" s="350"/>
      <c r="P333" s="350"/>
      <c r="Q333" s="350"/>
      <c r="R333" s="353"/>
      <c r="S333" s="353"/>
      <c r="T333" s="350"/>
      <c r="U333" s="350"/>
      <c r="V333" s="350"/>
      <c r="W333" s="350"/>
      <c r="X333" s="350"/>
      <c r="Y333" s="350"/>
      <c r="Z333" s="350"/>
      <c r="AA333" s="350"/>
      <c r="AB333" s="350"/>
      <c r="AC333" s="350"/>
      <c r="AD333" s="350"/>
      <c r="AE333" s="350"/>
      <c r="AF333" s="350"/>
      <c r="AG333" s="350"/>
      <c r="AH333" s="350"/>
      <c r="AI333" s="350"/>
      <c r="AJ333" s="350"/>
      <c r="AK333" s="350"/>
      <c r="AL333" s="350"/>
      <c r="AM333" s="350"/>
      <c r="AN333" s="350"/>
    </row>
    <row r="334" spans="1:40" ht="16.5" customHeight="1">
      <c r="A334" s="350"/>
      <c r="B334" s="350"/>
      <c r="C334" s="350"/>
      <c r="D334" s="350"/>
      <c r="E334" s="350"/>
      <c r="F334" s="350"/>
      <c r="G334" s="350"/>
      <c r="H334" s="350"/>
      <c r="I334" s="350"/>
      <c r="J334" s="350"/>
      <c r="K334" s="350"/>
      <c r="L334" s="350"/>
      <c r="M334" s="353"/>
      <c r="N334" s="350"/>
      <c r="O334" s="350"/>
      <c r="P334" s="350"/>
      <c r="Q334" s="350"/>
      <c r="R334" s="353"/>
      <c r="S334" s="353"/>
      <c r="T334" s="350"/>
      <c r="U334" s="350"/>
      <c r="V334" s="350"/>
      <c r="W334" s="350"/>
      <c r="X334" s="350"/>
      <c r="Y334" s="350"/>
      <c r="Z334" s="350"/>
      <c r="AA334" s="350"/>
      <c r="AB334" s="350"/>
      <c r="AC334" s="350"/>
      <c r="AD334" s="350"/>
      <c r="AE334" s="350"/>
      <c r="AF334" s="350"/>
      <c r="AG334" s="350"/>
      <c r="AH334" s="350"/>
      <c r="AI334" s="350"/>
      <c r="AJ334" s="350"/>
      <c r="AK334" s="350"/>
      <c r="AL334" s="350"/>
      <c r="AM334" s="350"/>
      <c r="AN334" s="350"/>
    </row>
    <row r="335" spans="1:40" ht="16.5" customHeight="1">
      <c r="A335" s="350"/>
      <c r="B335" s="350"/>
      <c r="C335" s="350"/>
      <c r="D335" s="350"/>
      <c r="E335" s="350"/>
      <c r="F335" s="350"/>
      <c r="G335" s="350"/>
      <c r="H335" s="350"/>
      <c r="I335" s="350"/>
      <c r="J335" s="350"/>
      <c r="K335" s="350"/>
      <c r="L335" s="350"/>
      <c r="M335" s="353"/>
      <c r="N335" s="350"/>
      <c r="O335" s="350"/>
      <c r="P335" s="350"/>
      <c r="Q335" s="350"/>
      <c r="R335" s="353"/>
      <c r="S335" s="353"/>
      <c r="T335" s="350"/>
      <c r="U335" s="350"/>
      <c r="V335" s="350"/>
      <c r="W335" s="350"/>
      <c r="X335" s="350"/>
      <c r="Y335" s="350"/>
      <c r="Z335" s="350"/>
      <c r="AA335" s="350"/>
      <c r="AB335" s="350"/>
      <c r="AC335" s="350"/>
      <c r="AD335" s="350"/>
      <c r="AE335" s="350"/>
      <c r="AF335" s="350"/>
      <c r="AG335" s="350"/>
      <c r="AH335" s="350"/>
      <c r="AI335" s="350"/>
      <c r="AJ335" s="350"/>
      <c r="AK335" s="350"/>
      <c r="AL335" s="350"/>
      <c r="AM335" s="350"/>
      <c r="AN335" s="350"/>
    </row>
    <row r="336" spans="1:40" ht="16.5" customHeight="1">
      <c r="A336" s="350"/>
      <c r="B336" s="350"/>
      <c r="C336" s="350"/>
      <c r="D336" s="350"/>
      <c r="E336" s="350"/>
      <c r="F336" s="350"/>
      <c r="G336" s="350"/>
      <c r="H336" s="350"/>
      <c r="I336" s="350"/>
      <c r="J336" s="350"/>
      <c r="K336" s="350"/>
      <c r="L336" s="350"/>
      <c r="M336" s="353"/>
      <c r="N336" s="350"/>
      <c r="O336" s="350"/>
      <c r="P336" s="350"/>
      <c r="Q336" s="350"/>
      <c r="R336" s="353"/>
      <c r="S336" s="353"/>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row>
    <row r="337" spans="1:40" ht="16.5" customHeight="1">
      <c r="A337" s="350"/>
      <c r="B337" s="350"/>
      <c r="C337" s="350"/>
      <c r="D337" s="350"/>
      <c r="E337" s="350"/>
      <c r="F337" s="350"/>
      <c r="G337" s="350"/>
      <c r="H337" s="350"/>
      <c r="I337" s="350"/>
      <c r="J337" s="350"/>
      <c r="K337" s="350"/>
      <c r="L337" s="350"/>
      <c r="M337" s="353"/>
      <c r="N337" s="350"/>
      <c r="O337" s="350"/>
      <c r="P337" s="350"/>
      <c r="Q337" s="350"/>
      <c r="R337" s="353"/>
      <c r="S337" s="353"/>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row>
    <row r="338" spans="1:40" ht="16.5" customHeight="1">
      <c r="A338" s="350"/>
      <c r="B338" s="350"/>
      <c r="C338" s="350"/>
      <c r="D338" s="350"/>
      <c r="E338" s="350"/>
      <c r="F338" s="350"/>
      <c r="G338" s="350"/>
      <c r="H338" s="350"/>
      <c r="I338" s="350"/>
      <c r="J338" s="350"/>
      <c r="K338" s="350"/>
      <c r="L338" s="350"/>
      <c r="M338" s="353"/>
      <c r="N338" s="350"/>
      <c r="O338" s="350"/>
      <c r="P338" s="350"/>
      <c r="Q338" s="350"/>
      <c r="R338" s="353"/>
      <c r="S338" s="353"/>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row>
    <row r="339" spans="1:40" ht="16.5" customHeight="1">
      <c r="A339" s="350"/>
      <c r="B339" s="350"/>
      <c r="C339" s="350"/>
      <c r="D339" s="350"/>
      <c r="E339" s="350"/>
      <c r="F339" s="350"/>
      <c r="G339" s="350"/>
      <c r="H339" s="350"/>
      <c r="I339" s="350"/>
      <c r="J339" s="350"/>
      <c r="K339" s="350"/>
      <c r="L339" s="350"/>
      <c r="M339" s="353"/>
      <c r="N339" s="350"/>
      <c r="O339" s="350"/>
      <c r="P339" s="350"/>
      <c r="Q339" s="350"/>
      <c r="R339" s="353"/>
      <c r="S339" s="353"/>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row>
    <row r="340" spans="1:40" ht="16.5" customHeight="1">
      <c r="A340" s="350"/>
      <c r="B340" s="350"/>
      <c r="C340" s="350"/>
      <c r="D340" s="350"/>
      <c r="E340" s="350"/>
      <c r="F340" s="350"/>
      <c r="G340" s="350"/>
      <c r="H340" s="350"/>
      <c r="I340" s="350"/>
      <c r="J340" s="350"/>
      <c r="K340" s="350"/>
      <c r="L340" s="350"/>
      <c r="M340" s="353"/>
      <c r="N340" s="350"/>
      <c r="O340" s="350"/>
      <c r="P340" s="350"/>
      <c r="Q340" s="350"/>
      <c r="R340" s="353"/>
      <c r="S340" s="353"/>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row>
    <row r="341" spans="1:40" ht="16.5" customHeight="1">
      <c r="A341" s="350"/>
      <c r="B341" s="350"/>
      <c r="C341" s="350"/>
      <c r="D341" s="350"/>
      <c r="E341" s="350"/>
      <c r="F341" s="350"/>
      <c r="G341" s="350"/>
      <c r="H341" s="350"/>
      <c r="I341" s="350"/>
      <c r="J341" s="350"/>
      <c r="K341" s="350"/>
      <c r="L341" s="350"/>
      <c r="M341" s="353"/>
      <c r="N341" s="350"/>
      <c r="O341" s="350"/>
      <c r="P341" s="350"/>
      <c r="Q341" s="350"/>
      <c r="R341" s="353"/>
      <c r="S341" s="353"/>
      <c r="T341" s="350"/>
      <c r="U341" s="350"/>
      <c r="V341" s="350"/>
      <c r="W341" s="350"/>
      <c r="X341" s="350"/>
      <c r="Y341" s="350"/>
      <c r="Z341" s="350"/>
      <c r="AA341" s="350"/>
      <c r="AB341" s="350"/>
      <c r="AC341" s="350"/>
      <c r="AD341" s="350"/>
      <c r="AE341" s="350"/>
      <c r="AF341" s="350"/>
      <c r="AG341" s="350"/>
      <c r="AH341" s="350"/>
      <c r="AI341" s="350"/>
      <c r="AJ341" s="350"/>
      <c r="AK341" s="350"/>
      <c r="AL341" s="350"/>
      <c r="AM341" s="350"/>
      <c r="AN341" s="350"/>
    </row>
    <row r="342" spans="1:40" ht="16.5" customHeight="1">
      <c r="A342" s="350"/>
      <c r="B342" s="350"/>
      <c r="C342" s="350"/>
      <c r="D342" s="350"/>
      <c r="E342" s="350"/>
      <c r="F342" s="350"/>
      <c r="G342" s="350"/>
      <c r="H342" s="350"/>
      <c r="I342" s="350"/>
      <c r="J342" s="350"/>
      <c r="K342" s="350"/>
      <c r="L342" s="350"/>
      <c r="M342" s="353"/>
      <c r="N342" s="350"/>
      <c r="O342" s="350"/>
      <c r="P342" s="350"/>
      <c r="Q342" s="350"/>
      <c r="R342" s="353"/>
      <c r="S342" s="353"/>
      <c r="T342" s="350"/>
      <c r="U342" s="350"/>
      <c r="V342" s="350"/>
      <c r="W342" s="350"/>
      <c r="X342" s="350"/>
      <c r="Y342" s="350"/>
      <c r="Z342" s="350"/>
      <c r="AA342" s="350"/>
      <c r="AB342" s="350"/>
      <c r="AC342" s="350"/>
      <c r="AD342" s="350"/>
      <c r="AE342" s="350"/>
      <c r="AF342" s="350"/>
      <c r="AG342" s="350"/>
      <c r="AH342" s="350"/>
      <c r="AI342" s="350"/>
      <c r="AJ342" s="350"/>
      <c r="AK342" s="350"/>
      <c r="AL342" s="350"/>
      <c r="AM342" s="350"/>
      <c r="AN342" s="350"/>
    </row>
    <row r="343" spans="1:40" ht="16.5" customHeight="1">
      <c r="A343" s="350"/>
      <c r="B343" s="350"/>
      <c r="C343" s="350"/>
      <c r="D343" s="350"/>
      <c r="E343" s="350"/>
      <c r="F343" s="350"/>
      <c r="G343" s="350"/>
      <c r="H343" s="350"/>
      <c r="I343" s="350"/>
      <c r="J343" s="350"/>
      <c r="K343" s="350"/>
      <c r="L343" s="350"/>
      <c r="M343" s="353"/>
      <c r="N343" s="350"/>
      <c r="O343" s="350"/>
      <c r="P343" s="350"/>
      <c r="Q343" s="350"/>
      <c r="R343" s="353"/>
      <c r="S343" s="353"/>
      <c r="T343" s="350"/>
      <c r="U343" s="350"/>
      <c r="V343" s="350"/>
      <c r="W343" s="350"/>
      <c r="X343" s="350"/>
      <c r="Y343" s="350"/>
      <c r="Z343" s="350"/>
      <c r="AA343" s="350"/>
      <c r="AB343" s="350"/>
      <c r="AC343" s="350"/>
      <c r="AD343" s="350"/>
      <c r="AE343" s="350"/>
      <c r="AF343" s="350"/>
      <c r="AG343" s="350"/>
      <c r="AH343" s="350"/>
      <c r="AI343" s="350"/>
      <c r="AJ343" s="350"/>
      <c r="AK343" s="350"/>
      <c r="AL343" s="350"/>
      <c r="AM343" s="350"/>
      <c r="AN343" s="350"/>
    </row>
    <row r="344" spans="1:40" ht="16.5" customHeight="1">
      <c r="A344" s="350"/>
      <c r="B344" s="350"/>
      <c r="C344" s="350"/>
      <c r="D344" s="350"/>
      <c r="E344" s="350"/>
      <c r="F344" s="350"/>
      <c r="G344" s="350"/>
      <c r="H344" s="350"/>
      <c r="I344" s="350"/>
      <c r="J344" s="350"/>
      <c r="K344" s="350"/>
      <c r="L344" s="350"/>
      <c r="M344" s="353"/>
      <c r="N344" s="350"/>
      <c r="O344" s="350"/>
      <c r="P344" s="350"/>
      <c r="Q344" s="350"/>
      <c r="R344" s="353"/>
      <c r="S344" s="353"/>
      <c r="T344" s="350"/>
      <c r="U344" s="350"/>
      <c r="V344" s="350"/>
      <c r="W344" s="350"/>
      <c r="X344" s="350"/>
      <c r="Y344" s="350"/>
      <c r="Z344" s="350"/>
      <c r="AA344" s="350"/>
      <c r="AB344" s="350"/>
      <c r="AC344" s="350"/>
      <c r="AD344" s="350"/>
      <c r="AE344" s="350"/>
      <c r="AF344" s="350"/>
      <c r="AG344" s="350"/>
      <c r="AH344" s="350"/>
      <c r="AI344" s="350"/>
      <c r="AJ344" s="350"/>
      <c r="AK344" s="350"/>
      <c r="AL344" s="350"/>
      <c r="AM344" s="350"/>
      <c r="AN344" s="350"/>
    </row>
    <row r="345" spans="1:40" ht="16.5" customHeight="1">
      <c r="A345" s="350"/>
      <c r="B345" s="350"/>
      <c r="C345" s="350"/>
      <c r="D345" s="350"/>
      <c r="E345" s="350"/>
      <c r="F345" s="350"/>
      <c r="G345" s="350"/>
      <c r="H345" s="350"/>
      <c r="I345" s="350"/>
      <c r="J345" s="350"/>
      <c r="K345" s="350"/>
      <c r="L345" s="350"/>
      <c r="M345" s="353"/>
      <c r="N345" s="350"/>
      <c r="O345" s="350"/>
      <c r="P345" s="350"/>
      <c r="Q345" s="350"/>
      <c r="R345" s="353"/>
      <c r="S345" s="353"/>
      <c r="T345" s="350"/>
      <c r="U345" s="350"/>
      <c r="V345" s="350"/>
      <c r="W345" s="350"/>
      <c r="X345" s="350"/>
      <c r="Y345" s="350"/>
      <c r="Z345" s="350"/>
      <c r="AA345" s="350"/>
      <c r="AB345" s="350"/>
      <c r="AC345" s="350"/>
      <c r="AD345" s="350"/>
      <c r="AE345" s="350"/>
      <c r="AF345" s="350"/>
      <c r="AG345" s="350"/>
      <c r="AH345" s="350"/>
      <c r="AI345" s="350"/>
      <c r="AJ345" s="350"/>
      <c r="AK345" s="350"/>
      <c r="AL345" s="350"/>
      <c r="AM345" s="350"/>
      <c r="AN345" s="350"/>
    </row>
    <row r="346" spans="1:40" ht="16.5" customHeight="1">
      <c r="A346" s="350"/>
      <c r="B346" s="350"/>
      <c r="C346" s="350"/>
      <c r="D346" s="350"/>
      <c r="E346" s="350"/>
      <c r="F346" s="350"/>
      <c r="G346" s="350"/>
      <c r="H346" s="350"/>
      <c r="I346" s="350"/>
      <c r="J346" s="350"/>
      <c r="K346" s="350"/>
      <c r="L346" s="350"/>
      <c r="M346" s="353"/>
      <c r="N346" s="350"/>
      <c r="O346" s="350"/>
      <c r="P346" s="350"/>
      <c r="Q346" s="350"/>
      <c r="R346" s="353"/>
      <c r="S346" s="353"/>
      <c r="T346" s="350"/>
      <c r="U346" s="350"/>
      <c r="V346" s="350"/>
      <c r="W346" s="350"/>
      <c r="X346" s="350"/>
      <c r="Y346" s="350"/>
      <c r="Z346" s="350"/>
      <c r="AA346" s="350"/>
      <c r="AB346" s="350"/>
      <c r="AC346" s="350"/>
      <c r="AD346" s="350"/>
      <c r="AE346" s="350"/>
      <c r="AF346" s="350"/>
      <c r="AG346" s="350"/>
      <c r="AH346" s="350"/>
      <c r="AI346" s="350"/>
      <c r="AJ346" s="350"/>
      <c r="AK346" s="350"/>
      <c r="AL346" s="350"/>
      <c r="AM346" s="350"/>
      <c r="AN346" s="350"/>
    </row>
    <row r="347" spans="1:40" ht="16.5" customHeight="1">
      <c r="A347" s="350"/>
      <c r="B347" s="350"/>
      <c r="C347" s="350"/>
      <c r="D347" s="350"/>
      <c r="E347" s="350"/>
      <c r="F347" s="350"/>
      <c r="G347" s="350"/>
      <c r="H347" s="350"/>
      <c r="I347" s="350"/>
      <c r="J347" s="350"/>
      <c r="K347" s="350"/>
      <c r="L347" s="350"/>
      <c r="M347" s="353"/>
      <c r="N347" s="350"/>
      <c r="O347" s="350"/>
      <c r="P347" s="350"/>
      <c r="Q347" s="350"/>
      <c r="R347" s="353"/>
      <c r="S347" s="353"/>
      <c r="T347" s="350"/>
      <c r="U347" s="350"/>
      <c r="V347" s="350"/>
      <c r="W347" s="350"/>
      <c r="X347" s="350"/>
      <c r="Y347" s="350"/>
      <c r="Z347" s="350"/>
      <c r="AA347" s="350"/>
      <c r="AB347" s="350"/>
      <c r="AC347" s="350"/>
      <c r="AD347" s="350"/>
      <c r="AE347" s="350"/>
      <c r="AF347" s="350"/>
      <c r="AG347" s="350"/>
      <c r="AH347" s="350"/>
      <c r="AI347" s="350"/>
      <c r="AJ347" s="350"/>
      <c r="AK347" s="350"/>
      <c r="AL347" s="350"/>
      <c r="AM347" s="350"/>
      <c r="AN347" s="350"/>
    </row>
    <row r="348" spans="1:40" ht="16.5" customHeight="1">
      <c r="A348" s="350"/>
      <c r="B348" s="350"/>
      <c r="C348" s="350"/>
      <c r="D348" s="350"/>
      <c r="E348" s="350"/>
      <c r="F348" s="350"/>
      <c r="G348" s="350"/>
      <c r="H348" s="350"/>
      <c r="I348" s="350"/>
      <c r="J348" s="350"/>
      <c r="K348" s="350"/>
      <c r="L348" s="350"/>
      <c r="M348" s="353"/>
      <c r="N348" s="350"/>
      <c r="O348" s="350"/>
      <c r="P348" s="350"/>
      <c r="Q348" s="350"/>
      <c r="R348" s="353"/>
      <c r="S348" s="353"/>
      <c r="T348" s="350"/>
      <c r="U348" s="350"/>
      <c r="V348" s="350"/>
      <c r="W348" s="350"/>
      <c r="X348" s="350"/>
      <c r="Y348" s="350"/>
      <c r="Z348" s="350"/>
      <c r="AA348" s="350"/>
      <c r="AB348" s="350"/>
      <c r="AC348" s="350"/>
      <c r="AD348" s="350"/>
      <c r="AE348" s="350"/>
      <c r="AF348" s="350"/>
      <c r="AG348" s="350"/>
      <c r="AH348" s="350"/>
      <c r="AI348" s="350"/>
      <c r="AJ348" s="350"/>
      <c r="AK348" s="350"/>
      <c r="AL348" s="350"/>
      <c r="AM348" s="350"/>
      <c r="AN348" s="350"/>
    </row>
    <row r="349" spans="1:40" ht="16.5" customHeight="1">
      <c r="A349" s="350"/>
      <c r="B349" s="350"/>
      <c r="C349" s="350"/>
      <c r="D349" s="350"/>
      <c r="E349" s="350"/>
      <c r="F349" s="350"/>
      <c r="G349" s="350"/>
      <c r="H349" s="350"/>
      <c r="I349" s="350"/>
      <c r="J349" s="350"/>
      <c r="K349" s="350"/>
      <c r="L349" s="350"/>
      <c r="M349" s="353"/>
      <c r="N349" s="350"/>
      <c r="O349" s="350"/>
      <c r="P349" s="350"/>
      <c r="Q349" s="350"/>
      <c r="R349" s="353"/>
      <c r="S349" s="353"/>
      <c r="T349" s="350"/>
      <c r="U349" s="350"/>
      <c r="V349" s="350"/>
      <c r="W349" s="350"/>
      <c r="X349" s="350"/>
      <c r="Y349" s="350"/>
      <c r="Z349" s="350"/>
      <c r="AA349" s="350"/>
      <c r="AB349" s="350"/>
      <c r="AC349" s="350"/>
      <c r="AD349" s="350"/>
      <c r="AE349" s="350"/>
      <c r="AF349" s="350"/>
      <c r="AG349" s="350"/>
      <c r="AH349" s="350"/>
      <c r="AI349" s="350"/>
      <c r="AJ349" s="350"/>
      <c r="AK349" s="350"/>
      <c r="AL349" s="350"/>
      <c r="AM349" s="350"/>
      <c r="AN349" s="350"/>
    </row>
    <row r="350" spans="1:40" ht="16.5" customHeight="1">
      <c r="A350" s="350"/>
      <c r="B350" s="350"/>
      <c r="C350" s="350"/>
      <c r="D350" s="350"/>
      <c r="E350" s="350"/>
      <c r="F350" s="350"/>
      <c r="G350" s="350"/>
      <c r="H350" s="350"/>
      <c r="I350" s="350"/>
      <c r="J350" s="350"/>
      <c r="K350" s="350"/>
      <c r="L350" s="350"/>
      <c r="M350" s="353"/>
      <c r="N350" s="350"/>
      <c r="O350" s="350"/>
      <c r="P350" s="350"/>
      <c r="Q350" s="350"/>
      <c r="R350" s="353"/>
      <c r="S350" s="353"/>
      <c r="T350" s="350"/>
      <c r="U350" s="350"/>
      <c r="V350" s="350"/>
      <c r="W350" s="350"/>
      <c r="X350" s="350"/>
      <c r="Y350" s="350"/>
      <c r="Z350" s="350"/>
      <c r="AA350" s="350"/>
      <c r="AB350" s="350"/>
      <c r="AC350" s="350"/>
      <c r="AD350" s="350"/>
      <c r="AE350" s="350"/>
      <c r="AF350" s="350"/>
      <c r="AG350" s="350"/>
      <c r="AH350" s="350"/>
      <c r="AI350" s="350"/>
      <c r="AJ350" s="350"/>
      <c r="AK350" s="350"/>
      <c r="AL350" s="350"/>
      <c r="AM350" s="350"/>
      <c r="AN350" s="350"/>
    </row>
    <row r="351" spans="1:40" ht="16.5" customHeight="1">
      <c r="A351" s="350"/>
      <c r="B351" s="350"/>
      <c r="C351" s="350"/>
      <c r="D351" s="350"/>
      <c r="E351" s="350"/>
      <c r="F351" s="350"/>
      <c r="G351" s="350"/>
      <c r="H351" s="350"/>
      <c r="I351" s="350"/>
      <c r="J351" s="350"/>
      <c r="K351" s="350"/>
      <c r="L351" s="350"/>
      <c r="M351" s="353"/>
      <c r="N351" s="350"/>
      <c r="O351" s="350"/>
      <c r="P351" s="350"/>
      <c r="Q351" s="350"/>
      <c r="R351" s="353"/>
      <c r="S351" s="353"/>
      <c r="T351" s="350"/>
      <c r="U351" s="350"/>
      <c r="V351" s="350"/>
      <c r="W351" s="350"/>
      <c r="X351" s="350"/>
      <c r="Y351" s="350"/>
      <c r="Z351" s="350"/>
      <c r="AA351" s="350"/>
      <c r="AB351" s="350"/>
      <c r="AC351" s="350"/>
      <c r="AD351" s="350"/>
      <c r="AE351" s="350"/>
      <c r="AF351" s="350"/>
      <c r="AG351" s="350"/>
      <c r="AH351" s="350"/>
      <c r="AI351" s="350"/>
      <c r="AJ351" s="350"/>
      <c r="AK351" s="350"/>
      <c r="AL351" s="350"/>
      <c r="AM351" s="350"/>
      <c r="AN351" s="350"/>
    </row>
    <row r="352" spans="1:40" ht="16.5" customHeight="1">
      <c r="A352" s="350"/>
      <c r="B352" s="350"/>
      <c r="C352" s="350"/>
      <c r="D352" s="350"/>
      <c r="E352" s="350"/>
      <c r="F352" s="350"/>
      <c r="G352" s="350"/>
      <c r="H352" s="350"/>
      <c r="I352" s="350"/>
      <c r="J352" s="350"/>
      <c r="K352" s="350"/>
      <c r="L352" s="350"/>
      <c r="M352" s="353"/>
      <c r="N352" s="350"/>
      <c r="O352" s="350"/>
      <c r="P352" s="350"/>
      <c r="Q352" s="350"/>
      <c r="R352" s="353"/>
      <c r="S352" s="353"/>
      <c r="T352" s="350"/>
      <c r="U352" s="350"/>
      <c r="V352" s="350"/>
      <c r="W352" s="350"/>
      <c r="X352" s="350"/>
      <c r="Y352" s="350"/>
      <c r="Z352" s="350"/>
      <c r="AA352" s="350"/>
      <c r="AB352" s="350"/>
      <c r="AC352" s="350"/>
      <c r="AD352" s="350"/>
      <c r="AE352" s="350"/>
      <c r="AF352" s="350"/>
      <c r="AG352" s="350"/>
      <c r="AH352" s="350"/>
      <c r="AI352" s="350"/>
      <c r="AJ352" s="350"/>
      <c r="AK352" s="350"/>
      <c r="AL352" s="350"/>
      <c r="AM352" s="350"/>
      <c r="AN352" s="350"/>
    </row>
    <row r="353" spans="1:40" ht="16.5" customHeight="1">
      <c r="A353" s="350"/>
      <c r="B353" s="350"/>
      <c r="C353" s="350"/>
      <c r="D353" s="350"/>
      <c r="E353" s="350"/>
      <c r="F353" s="350"/>
      <c r="G353" s="350"/>
      <c r="H353" s="350"/>
      <c r="I353" s="350"/>
      <c r="J353" s="350"/>
      <c r="K353" s="350"/>
      <c r="L353" s="350"/>
      <c r="M353" s="353"/>
      <c r="N353" s="350"/>
      <c r="O353" s="350"/>
      <c r="P353" s="350"/>
      <c r="Q353" s="350"/>
      <c r="R353" s="353"/>
      <c r="S353" s="353"/>
      <c r="T353" s="350"/>
      <c r="U353" s="350"/>
      <c r="V353" s="350"/>
      <c r="W353" s="350"/>
      <c r="X353" s="350"/>
      <c r="Y353" s="350"/>
      <c r="Z353" s="350"/>
      <c r="AA353" s="350"/>
      <c r="AB353" s="350"/>
      <c r="AC353" s="350"/>
      <c r="AD353" s="350"/>
      <c r="AE353" s="350"/>
      <c r="AF353" s="350"/>
      <c r="AG353" s="350"/>
      <c r="AH353" s="350"/>
      <c r="AI353" s="350"/>
      <c r="AJ353" s="350"/>
      <c r="AK353" s="350"/>
      <c r="AL353" s="350"/>
      <c r="AM353" s="350"/>
      <c r="AN353" s="350"/>
    </row>
    <row r="354" spans="1:40" ht="16.5" customHeight="1">
      <c r="A354" s="350"/>
      <c r="B354" s="350"/>
      <c r="C354" s="350"/>
      <c r="D354" s="350"/>
      <c r="E354" s="350"/>
      <c r="F354" s="350"/>
      <c r="G354" s="350"/>
      <c r="H354" s="350"/>
      <c r="I354" s="350"/>
      <c r="J354" s="350"/>
      <c r="K354" s="350"/>
      <c r="L354" s="350"/>
      <c r="M354" s="353"/>
      <c r="N354" s="350"/>
      <c r="O354" s="350"/>
      <c r="P354" s="350"/>
      <c r="Q354" s="350"/>
      <c r="R354" s="353"/>
      <c r="S354" s="353"/>
      <c r="T354" s="350"/>
      <c r="U354" s="350"/>
      <c r="V354" s="350"/>
      <c r="W354" s="350"/>
      <c r="X354" s="350"/>
      <c r="Y354" s="350"/>
      <c r="Z354" s="350"/>
      <c r="AA354" s="350"/>
      <c r="AB354" s="350"/>
      <c r="AC354" s="350"/>
      <c r="AD354" s="350"/>
      <c r="AE354" s="350"/>
      <c r="AF354" s="350"/>
      <c r="AG354" s="350"/>
      <c r="AH354" s="350"/>
      <c r="AI354" s="350"/>
      <c r="AJ354" s="350"/>
      <c r="AK354" s="350"/>
      <c r="AL354" s="350"/>
      <c r="AM354" s="350"/>
      <c r="AN354" s="350"/>
    </row>
    <row r="355" spans="1:40" ht="16.5" customHeight="1">
      <c r="A355" s="350"/>
      <c r="B355" s="350"/>
      <c r="C355" s="350"/>
      <c r="D355" s="350"/>
      <c r="E355" s="350"/>
      <c r="F355" s="350"/>
      <c r="G355" s="350"/>
      <c r="H355" s="350"/>
      <c r="I355" s="350"/>
      <c r="J355" s="350"/>
      <c r="K355" s="350"/>
      <c r="L355" s="350"/>
      <c r="M355" s="353"/>
      <c r="N355" s="350"/>
      <c r="O355" s="350"/>
      <c r="P355" s="350"/>
      <c r="Q355" s="350"/>
      <c r="R355" s="353"/>
      <c r="S355" s="353"/>
      <c r="T355" s="350"/>
      <c r="U355" s="350"/>
      <c r="V355" s="350"/>
      <c r="W355" s="350"/>
      <c r="X355" s="350"/>
      <c r="Y355" s="350"/>
      <c r="Z355" s="350"/>
      <c r="AA355" s="350"/>
      <c r="AB355" s="350"/>
      <c r="AC355" s="350"/>
      <c r="AD355" s="350"/>
      <c r="AE355" s="350"/>
      <c r="AF355" s="350"/>
      <c r="AG355" s="350"/>
      <c r="AH355" s="350"/>
      <c r="AI355" s="350"/>
      <c r="AJ355" s="350"/>
      <c r="AK355" s="350"/>
      <c r="AL355" s="350"/>
      <c r="AM355" s="350"/>
      <c r="AN355" s="350"/>
    </row>
    <row r="356" spans="1:40" ht="16.5" customHeight="1">
      <c r="A356" s="350"/>
      <c r="B356" s="350"/>
      <c r="C356" s="350"/>
      <c r="D356" s="350"/>
      <c r="E356" s="350"/>
      <c r="F356" s="350"/>
      <c r="G356" s="350"/>
      <c r="H356" s="350"/>
      <c r="I356" s="350"/>
      <c r="J356" s="350"/>
      <c r="K356" s="350"/>
      <c r="L356" s="350"/>
      <c r="M356" s="353"/>
      <c r="N356" s="350"/>
      <c r="O356" s="350"/>
      <c r="P356" s="350"/>
      <c r="Q356" s="350"/>
      <c r="R356" s="353"/>
      <c r="S356" s="353"/>
      <c r="T356" s="350"/>
      <c r="U356" s="350"/>
      <c r="V356" s="350"/>
      <c r="W356" s="350"/>
      <c r="X356" s="350"/>
      <c r="Y356" s="350"/>
      <c r="Z356" s="350"/>
      <c r="AA356" s="350"/>
      <c r="AB356" s="350"/>
      <c r="AC356" s="350"/>
      <c r="AD356" s="350"/>
      <c r="AE356" s="350"/>
      <c r="AF356" s="350"/>
      <c r="AG356" s="350"/>
      <c r="AH356" s="350"/>
      <c r="AI356" s="350"/>
      <c r="AJ356" s="350"/>
      <c r="AK356" s="350"/>
      <c r="AL356" s="350"/>
      <c r="AM356" s="350"/>
      <c r="AN356" s="350"/>
    </row>
    <row r="357" spans="1:40" ht="16.5" customHeight="1">
      <c r="A357" s="350"/>
      <c r="B357" s="350"/>
      <c r="C357" s="350"/>
      <c r="D357" s="350"/>
      <c r="E357" s="350"/>
      <c r="F357" s="350"/>
      <c r="G357" s="350"/>
      <c r="H357" s="350"/>
      <c r="I357" s="350"/>
      <c r="J357" s="350"/>
      <c r="K357" s="350"/>
      <c r="L357" s="350"/>
      <c r="M357" s="353"/>
      <c r="N357" s="350"/>
      <c r="O357" s="350"/>
      <c r="P357" s="350"/>
      <c r="Q357" s="350"/>
      <c r="R357" s="353"/>
      <c r="S357" s="353"/>
      <c r="T357" s="350"/>
      <c r="U357" s="350"/>
      <c r="V357" s="350"/>
      <c r="W357" s="350"/>
      <c r="X357" s="350"/>
      <c r="Y357" s="350"/>
      <c r="Z357" s="350"/>
      <c r="AA357" s="350"/>
      <c r="AB357" s="350"/>
      <c r="AC357" s="350"/>
      <c r="AD357" s="350"/>
      <c r="AE357" s="350"/>
      <c r="AF357" s="350"/>
      <c r="AG357" s="350"/>
      <c r="AH357" s="350"/>
      <c r="AI357" s="350"/>
      <c r="AJ357" s="350"/>
      <c r="AK357" s="350"/>
      <c r="AL357" s="350"/>
      <c r="AM357" s="350"/>
      <c r="AN357" s="350"/>
    </row>
    <row r="358" spans="1:40" ht="16.5" customHeight="1">
      <c r="A358" s="350"/>
      <c r="B358" s="350"/>
      <c r="C358" s="350"/>
      <c r="D358" s="350"/>
      <c r="E358" s="350"/>
      <c r="F358" s="350"/>
      <c r="G358" s="350"/>
      <c r="H358" s="350"/>
      <c r="I358" s="350"/>
      <c r="J358" s="350"/>
      <c r="K358" s="350"/>
      <c r="L358" s="350"/>
      <c r="M358" s="353"/>
      <c r="N358" s="350"/>
      <c r="O358" s="350"/>
      <c r="P358" s="350"/>
      <c r="Q358" s="350"/>
      <c r="R358" s="353"/>
      <c r="S358" s="353"/>
      <c r="T358" s="350"/>
      <c r="U358" s="350"/>
      <c r="V358" s="350"/>
      <c r="W358" s="350"/>
      <c r="X358" s="350"/>
      <c r="Y358" s="350"/>
      <c r="Z358" s="350"/>
      <c r="AA358" s="350"/>
      <c r="AB358" s="350"/>
      <c r="AC358" s="350"/>
      <c r="AD358" s="350"/>
      <c r="AE358" s="350"/>
      <c r="AF358" s="350"/>
      <c r="AG358" s="350"/>
      <c r="AH358" s="350"/>
      <c r="AI358" s="350"/>
      <c r="AJ358" s="350"/>
      <c r="AK358" s="350"/>
      <c r="AL358" s="350"/>
      <c r="AM358" s="350"/>
      <c r="AN358" s="350"/>
    </row>
    <row r="359" spans="1:40" ht="16.5" customHeight="1">
      <c r="A359" s="350"/>
      <c r="B359" s="350"/>
      <c r="C359" s="350"/>
      <c r="D359" s="350"/>
      <c r="E359" s="350"/>
      <c r="F359" s="350"/>
      <c r="G359" s="350"/>
      <c r="H359" s="350"/>
      <c r="I359" s="350"/>
      <c r="J359" s="350"/>
      <c r="K359" s="350"/>
      <c r="L359" s="350"/>
      <c r="M359" s="353"/>
      <c r="N359" s="350"/>
      <c r="O359" s="350"/>
      <c r="P359" s="350"/>
      <c r="Q359" s="350"/>
      <c r="R359" s="353"/>
      <c r="S359" s="353"/>
      <c r="T359" s="350"/>
      <c r="U359" s="350"/>
      <c r="V359" s="350"/>
      <c r="W359" s="350"/>
      <c r="X359" s="350"/>
      <c r="Y359" s="350"/>
      <c r="Z359" s="350"/>
      <c r="AA359" s="350"/>
      <c r="AB359" s="350"/>
      <c r="AC359" s="350"/>
      <c r="AD359" s="350"/>
      <c r="AE359" s="350"/>
      <c r="AF359" s="350"/>
      <c r="AG359" s="350"/>
      <c r="AH359" s="350"/>
      <c r="AI359" s="350"/>
      <c r="AJ359" s="350"/>
      <c r="AK359" s="350"/>
      <c r="AL359" s="350"/>
      <c r="AM359" s="350"/>
      <c r="AN359" s="350"/>
    </row>
    <row r="360" spans="1:40" ht="16.5" customHeight="1">
      <c r="A360" s="350"/>
      <c r="B360" s="350"/>
      <c r="C360" s="350"/>
      <c r="D360" s="350"/>
      <c r="E360" s="350"/>
      <c r="F360" s="350"/>
      <c r="G360" s="350"/>
      <c r="H360" s="350"/>
      <c r="I360" s="350"/>
      <c r="J360" s="350"/>
      <c r="K360" s="350"/>
      <c r="L360" s="350"/>
      <c r="M360" s="353"/>
      <c r="N360" s="350"/>
      <c r="O360" s="350"/>
      <c r="P360" s="350"/>
      <c r="Q360" s="350"/>
      <c r="R360" s="353"/>
      <c r="S360" s="353"/>
      <c r="T360" s="350"/>
      <c r="U360" s="350"/>
      <c r="V360" s="350"/>
      <c r="W360" s="350"/>
      <c r="X360" s="350"/>
      <c r="Y360" s="350"/>
      <c r="Z360" s="350"/>
      <c r="AA360" s="350"/>
      <c r="AB360" s="350"/>
      <c r="AC360" s="350"/>
      <c r="AD360" s="350"/>
      <c r="AE360" s="350"/>
      <c r="AF360" s="350"/>
      <c r="AG360" s="350"/>
      <c r="AH360" s="350"/>
      <c r="AI360" s="350"/>
      <c r="AJ360" s="350"/>
      <c r="AK360" s="350"/>
      <c r="AL360" s="350"/>
      <c r="AM360" s="350"/>
      <c r="AN360" s="350"/>
    </row>
    <row r="361" spans="1:40" ht="16.5" customHeight="1">
      <c r="A361" s="350"/>
      <c r="B361" s="350"/>
      <c r="C361" s="350"/>
      <c r="D361" s="350"/>
      <c r="E361" s="350"/>
      <c r="F361" s="350"/>
      <c r="G361" s="350"/>
      <c r="H361" s="350"/>
      <c r="I361" s="350"/>
      <c r="J361" s="350"/>
      <c r="K361" s="350"/>
      <c r="L361" s="350"/>
      <c r="M361" s="353"/>
      <c r="N361" s="350"/>
      <c r="O361" s="350"/>
      <c r="P361" s="350"/>
      <c r="Q361" s="350"/>
      <c r="R361" s="353"/>
      <c r="S361" s="353"/>
      <c r="T361" s="350"/>
      <c r="U361" s="350"/>
      <c r="V361" s="350"/>
      <c r="W361" s="350"/>
      <c r="X361" s="350"/>
      <c r="Y361" s="350"/>
      <c r="Z361" s="350"/>
      <c r="AA361" s="350"/>
      <c r="AB361" s="350"/>
      <c r="AC361" s="350"/>
      <c r="AD361" s="350"/>
      <c r="AE361" s="350"/>
      <c r="AF361" s="350"/>
      <c r="AG361" s="350"/>
      <c r="AH361" s="350"/>
      <c r="AI361" s="350"/>
      <c r="AJ361" s="350"/>
      <c r="AK361" s="350"/>
      <c r="AL361" s="350"/>
      <c r="AM361" s="350"/>
      <c r="AN361" s="350"/>
    </row>
    <row r="362" spans="1:40" ht="16.5" customHeight="1">
      <c r="A362" s="350"/>
      <c r="B362" s="350"/>
      <c r="C362" s="350"/>
      <c r="D362" s="350"/>
      <c r="E362" s="350"/>
      <c r="F362" s="350"/>
      <c r="G362" s="350"/>
      <c r="H362" s="350"/>
      <c r="I362" s="350"/>
      <c r="J362" s="350"/>
      <c r="K362" s="350"/>
      <c r="L362" s="350"/>
      <c r="M362" s="353"/>
      <c r="N362" s="350"/>
      <c r="O362" s="350"/>
      <c r="P362" s="350"/>
      <c r="Q362" s="350"/>
      <c r="R362" s="353"/>
      <c r="S362" s="353"/>
      <c r="T362" s="350"/>
      <c r="U362" s="350"/>
      <c r="V362" s="350"/>
      <c r="W362" s="350"/>
      <c r="X362" s="350"/>
      <c r="Y362" s="350"/>
      <c r="Z362" s="350"/>
      <c r="AA362" s="350"/>
      <c r="AB362" s="350"/>
      <c r="AC362" s="350"/>
      <c r="AD362" s="350"/>
      <c r="AE362" s="350"/>
      <c r="AF362" s="350"/>
      <c r="AG362" s="350"/>
      <c r="AH362" s="350"/>
      <c r="AI362" s="350"/>
      <c r="AJ362" s="350"/>
      <c r="AK362" s="350"/>
      <c r="AL362" s="350"/>
      <c r="AM362" s="350"/>
      <c r="AN362" s="350"/>
    </row>
    <row r="363" spans="1:40" ht="16.5" customHeight="1">
      <c r="A363" s="350"/>
      <c r="B363" s="350"/>
      <c r="C363" s="350"/>
      <c r="D363" s="350"/>
      <c r="E363" s="350"/>
      <c r="F363" s="350"/>
      <c r="G363" s="350"/>
      <c r="H363" s="350"/>
      <c r="I363" s="350"/>
      <c r="J363" s="350"/>
      <c r="K363" s="350"/>
      <c r="L363" s="350"/>
      <c r="M363" s="353"/>
      <c r="N363" s="350"/>
      <c r="O363" s="350"/>
      <c r="P363" s="350"/>
      <c r="Q363" s="350"/>
      <c r="R363" s="353"/>
      <c r="S363" s="353"/>
      <c r="T363" s="350"/>
      <c r="U363" s="350"/>
      <c r="V363" s="350"/>
      <c r="W363" s="350"/>
      <c r="X363" s="350"/>
      <c r="Y363" s="350"/>
      <c r="Z363" s="350"/>
      <c r="AA363" s="350"/>
      <c r="AB363" s="350"/>
      <c r="AC363" s="350"/>
      <c r="AD363" s="350"/>
      <c r="AE363" s="350"/>
      <c r="AF363" s="350"/>
      <c r="AG363" s="350"/>
      <c r="AH363" s="350"/>
      <c r="AI363" s="350"/>
      <c r="AJ363" s="350"/>
      <c r="AK363" s="350"/>
      <c r="AL363" s="350"/>
      <c r="AM363" s="350"/>
      <c r="AN363" s="350"/>
    </row>
    <row r="364" spans="1:40" ht="16.5" customHeight="1">
      <c r="A364" s="350"/>
      <c r="B364" s="350"/>
      <c r="C364" s="350"/>
      <c r="D364" s="350"/>
      <c r="E364" s="350"/>
      <c r="F364" s="350"/>
      <c r="G364" s="350"/>
      <c r="H364" s="350"/>
      <c r="I364" s="350"/>
      <c r="J364" s="350"/>
      <c r="K364" s="350"/>
      <c r="L364" s="350"/>
      <c r="M364" s="353"/>
      <c r="N364" s="350"/>
      <c r="O364" s="350"/>
      <c r="P364" s="350"/>
      <c r="Q364" s="350"/>
      <c r="R364" s="353"/>
      <c r="S364" s="353"/>
      <c r="T364" s="350"/>
      <c r="U364" s="350"/>
      <c r="V364" s="350"/>
      <c r="W364" s="350"/>
      <c r="X364" s="350"/>
      <c r="Y364" s="350"/>
      <c r="Z364" s="350"/>
      <c r="AA364" s="350"/>
      <c r="AB364" s="350"/>
      <c r="AC364" s="350"/>
      <c r="AD364" s="350"/>
      <c r="AE364" s="350"/>
      <c r="AF364" s="350"/>
      <c r="AG364" s="350"/>
      <c r="AH364" s="350"/>
      <c r="AI364" s="350"/>
      <c r="AJ364" s="350"/>
      <c r="AK364" s="350"/>
      <c r="AL364" s="350"/>
      <c r="AM364" s="350"/>
      <c r="AN364" s="350"/>
    </row>
    <row r="365" spans="1:40" ht="16.5" customHeight="1">
      <c r="A365" s="350"/>
      <c r="B365" s="350"/>
      <c r="C365" s="350"/>
      <c r="D365" s="350"/>
      <c r="E365" s="350"/>
      <c r="F365" s="350"/>
      <c r="G365" s="350"/>
      <c r="H365" s="350"/>
      <c r="I365" s="350"/>
      <c r="J365" s="350"/>
      <c r="K365" s="350"/>
      <c r="L365" s="350"/>
      <c r="M365" s="353"/>
      <c r="N365" s="350"/>
      <c r="O365" s="350"/>
      <c r="P365" s="350"/>
      <c r="Q365" s="350"/>
      <c r="R365" s="353"/>
      <c r="S365" s="353"/>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row>
    <row r="366" spans="1:40" ht="16.5" customHeight="1">
      <c r="A366" s="350"/>
      <c r="B366" s="350"/>
      <c r="C366" s="350"/>
      <c r="D366" s="350"/>
      <c r="E366" s="350"/>
      <c r="F366" s="350"/>
      <c r="G366" s="350"/>
      <c r="H366" s="350"/>
      <c r="I366" s="350"/>
      <c r="J366" s="350"/>
      <c r="K366" s="350"/>
      <c r="L366" s="350"/>
      <c r="M366" s="353"/>
      <c r="N366" s="350"/>
      <c r="O366" s="350"/>
      <c r="P366" s="350"/>
      <c r="Q366" s="350"/>
      <c r="R366" s="353"/>
      <c r="S366" s="353"/>
      <c r="T366" s="350"/>
      <c r="U366" s="350"/>
      <c r="V366" s="350"/>
      <c r="W366" s="350"/>
      <c r="X366" s="350"/>
      <c r="Y366" s="350"/>
      <c r="Z366" s="350"/>
      <c r="AA366" s="350"/>
      <c r="AB366" s="350"/>
      <c r="AC366" s="350"/>
      <c r="AD366" s="350"/>
      <c r="AE366" s="350"/>
      <c r="AF366" s="350"/>
      <c r="AG366" s="350"/>
      <c r="AH366" s="350"/>
      <c r="AI366" s="350"/>
      <c r="AJ366" s="350"/>
      <c r="AK366" s="350"/>
      <c r="AL366" s="350"/>
      <c r="AM366" s="350"/>
      <c r="AN366" s="350"/>
    </row>
    <row r="367" spans="1:40" ht="16.5" customHeight="1">
      <c r="A367" s="350"/>
      <c r="B367" s="350"/>
      <c r="C367" s="350"/>
      <c r="D367" s="350"/>
      <c r="E367" s="350"/>
      <c r="F367" s="350"/>
      <c r="G367" s="350"/>
      <c r="H367" s="350"/>
      <c r="I367" s="350"/>
      <c r="J367" s="350"/>
      <c r="K367" s="350"/>
      <c r="L367" s="350"/>
      <c r="M367" s="353"/>
      <c r="N367" s="350"/>
      <c r="O367" s="350"/>
      <c r="P367" s="350"/>
      <c r="Q367" s="350"/>
      <c r="R367" s="353"/>
      <c r="S367" s="353"/>
      <c r="T367" s="350"/>
      <c r="U367" s="350"/>
      <c r="V367" s="350"/>
      <c r="W367" s="350"/>
      <c r="X367" s="350"/>
      <c r="Y367" s="350"/>
      <c r="Z367" s="350"/>
      <c r="AA367" s="350"/>
      <c r="AB367" s="350"/>
      <c r="AC367" s="350"/>
      <c r="AD367" s="350"/>
      <c r="AE367" s="350"/>
      <c r="AF367" s="350"/>
      <c r="AG367" s="350"/>
      <c r="AH367" s="350"/>
      <c r="AI367" s="350"/>
      <c r="AJ367" s="350"/>
      <c r="AK367" s="350"/>
      <c r="AL367" s="350"/>
      <c r="AM367" s="350"/>
      <c r="AN367" s="350"/>
    </row>
    <row r="368" spans="1:40" ht="16.5" customHeight="1">
      <c r="A368" s="350"/>
      <c r="B368" s="350"/>
      <c r="C368" s="350"/>
      <c r="D368" s="350"/>
      <c r="E368" s="350"/>
      <c r="F368" s="350"/>
      <c r="G368" s="350"/>
      <c r="H368" s="350"/>
      <c r="I368" s="350"/>
      <c r="J368" s="350"/>
      <c r="K368" s="350"/>
      <c r="L368" s="350"/>
      <c r="M368" s="353"/>
      <c r="N368" s="350"/>
      <c r="O368" s="350"/>
      <c r="P368" s="350"/>
      <c r="Q368" s="350"/>
      <c r="R368" s="353"/>
      <c r="S368" s="353"/>
      <c r="T368" s="350"/>
      <c r="U368" s="350"/>
      <c r="V368" s="350"/>
      <c r="W368" s="350"/>
      <c r="X368" s="350"/>
      <c r="Y368" s="350"/>
      <c r="Z368" s="350"/>
      <c r="AA368" s="350"/>
      <c r="AB368" s="350"/>
      <c r="AC368" s="350"/>
      <c r="AD368" s="350"/>
      <c r="AE368" s="350"/>
      <c r="AF368" s="350"/>
      <c r="AG368" s="350"/>
      <c r="AH368" s="350"/>
      <c r="AI368" s="350"/>
      <c r="AJ368" s="350"/>
      <c r="AK368" s="350"/>
      <c r="AL368" s="350"/>
      <c r="AM368" s="350"/>
      <c r="AN368" s="350"/>
    </row>
    <row r="369" spans="1:40" ht="16.5" customHeight="1">
      <c r="A369" s="350"/>
      <c r="B369" s="350"/>
      <c r="C369" s="350"/>
      <c r="D369" s="350"/>
      <c r="E369" s="350"/>
      <c r="F369" s="350"/>
      <c r="G369" s="350"/>
      <c r="H369" s="350"/>
      <c r="I369" s="350"/>
      <c r="J369" s="350"/>
      <c r="K369" s="350"/>
      <c r="L369" s="350"/>
      <c r="M369" s="353"/>
      <c r="N369" s="350"/>
      <c r="O369" s="350"/>
      <c r="P369" s="350"/>
      <c r="Q369" s="350"/>
      <c r="R369" s="353"/>
      <c r="S369" s="353"/>
      <c r="T369" s="350"/>
      <c r="U369" s="350"/>
      <c r="V369" s="350"/>
      <c r="W369" s="350"/>
      <c r="X369" s="350"/>
      <c r="Y369" s="350"/>
      <c r="Z369" s="350"/>
      <c r="AA369" s="350"/>
      <c r="AB369" s="350"/>
      <c r="AC369" s="350"/>
      <c r="AD369" s="350"/>
      <c r="AE369" s="350"/>
      <c r="AF369" s="350"/>
      <c r="AG369" s="350"/>
      <c r="AH369" s="350"/>
      <c r="AI369" s="350"/>
      <c r="AJ369" s="350"/>
      <c r="AK369" s="350"/>
      <c r="AL369" s="350"/>
      <c r="AM369" s="350"/>
      <c r="AN369" s="350"/>
    </row>
    <row r="370" spans="1:40" ht="16.5" customHeight="1">
      <c r="A370" s="350"/>
      <c r="B370" s="350"/>
      <c r="C370" s="350"/>
      <c r="D370" s="350"/>
      <c r="E370" s="350"/>
      <c r="F370" s="350"/>
      <c r="G370" s="350"/>
      <c r="H370" s="350"/>
      <c r="I370" s="350"/>
      <c r="J370" s="350"/>
      <c r="K370" s="350"/>
      <c r="L370" s="350"/>
      <c r="M370" s="353"/>
      <c r="N370" s="350"/>
      <c r="O370" s="350"/>
      <c r="P370" s="350"/>
      <c r="Q370" s="350"/>
      <c r="R370" s="353"/>
      <c r="S370" s="353"/>
      <c r="T370" s="350"/>
      <c r="U370" s="350"/>
      <c r="V370" s="350"/>
      <c r="W370" s="350"/>
      <c r="X370" s="350"/>
      <c r="Y370" s="350"/>
      <c r="Z370" s="350"/>
      <c r="AA370" s="350"/>
      <c r="AB370" s="350"/>
      <c r="AC370" s="350"/>
      <c r="AD370" s="350"/>
      <c r="AE370" s="350"/>
      <c r="AF370" s="350"/>
      <c r="AG370" s="350"/>
      <c r="AH370" s="350"/>
      <c r="AI370" s="350"/>
      <c r="AJ370" s="350"/>
      <c r="AK370" s="350"/>
      <c r="AL370" s="350"/>
      <c r="AM370" s="350"/>
      <c r="AN370" s="350"/>
    </row>
    <row r="371" spans="1:40" ht="16.5" customHeight="1">
      <c r="A371" s="350"/>
      <c r="B371" s="350"/>
      <c r="C371" s="350"/>
      <c r="D371" s="350"/>
      <c r="E371" s="350"/>
      <c r="F371" s="350"/>
      <c r="G371" s="350"/>
      <c r="H371" s="350"/>
      <c r="I371" s="350"/>
      <c r="J371" s="350"/>
      <c r="K371" s="350"/>
      <c r="L371" s="350"/>
      <c r="M371" s="353"/>
      <c r="N371" s="350"/>
      <c r="O371" s="350"/>
      <c r="P371" s="350"/>
      <c r="Q371" s="350"/>
      <c r="R371" s="353"/>
      <c r="S371" s="353"/>
      <c r="T371" s="350"/>
      <c r="U371" s="350"/>
      <c r="V371" s="350"/>
      <c r="W371" s="350"/>
      <c r="X371" s="350"/>
      <c r="Y371" s="350"/>
      <c r="Z371" s="350"/>
      <c r="AA371" s="350"/>
      <c r="AB371" s="350"/>
      <c r="AC371" s="350"/>
      <c r="AD371" s="350"/>
      <c r="AE371" s="350"/>
      <c r="AF371" s="350"/>
      <c r="AG371" s="350"/>
      <c r="AH371" s="350"/>
      <c r="AI371" s="350"/>
      <c r="AJ371" s="350"/>
      <c r="AK371" s="350"/>
      <c r="AL371" s="350"/>
      <c r="AM371" s="350"/>
      <c r="AN371" s="350"/>
    </row>
    <row r="372" spans="1:40" ht="16.5" customHeight="1">
      <c r="A372" s="350"/>
      <c r="B372" s="350"/>
      <c r="C372" s="350"/>
      <c r="D372" s="350"/>
      <c r="E372" s="350"/>
      <c r="F372" s="350"/>
      <c r="G372" s="350"/>
      <c r="H372" s="350"/>
      <c r="I372" s="350"/>
      <c r="J372" s="350"/>
      <c r="K372" s="350"/>
      <c r="L372" s="350"/>
      <c r="M372" s="353"/>
      <c r="N372" s="350"/>
      <c r="O372" s="350"/>
      <c r="P372" s="350"/>
      <c r="Q372" s="350"/>
      <c r="R372" s="353"/>
      <c r="S372" s="353"/>
      <c r="T372" s="350"/>
      <c r="U372" s="350"/>
      <c r="V372" s="350"/>
      <c r="W372" s="350"/>
      <c r="X372" s="350"/>
      <c r="Y372" s="350"/>
      <c r="Z372" s="350"/>
      <c r="AA372" s="350"/>
      <c r="AB372" s="350"/>
      <c r="AC372" s="350"/>
      <c r="AD372" s="350"/>
      <c r="AE372" s="350"/>
      <c r="AF372" s="350"/>
      <c r="AG372" s="350"/>
      <c r="AH372" s="350"/>
      <c r="AI372" s="350"/>
      <c r="AJ372" s="350"/>
      <c r="AK372" s="350"/>
      <c r="AL372" s="350"/>
      <c r="AM372" s="350"/>
      <c r="AN372" s="350"/>
    </row>
    <row r="373" spans="1:40" ht="16.5" customHeight="1">
      <c r="A373" s="350"/>
      <c r="B373" s="350"/>
      <c r="C373" s="350"/>
      <c r="D373" s="350"/>
      <c r="E373" s="350"/>
      <c r="F373" s="350"/>
      <c r="G373" s="350"/>
      <c r="H373" s="350"/>
      <c r="I373" s="350"/>
      <c r="J373" s="350"/>
      <c r="K373" s="350"/>
      <c r="L373" s="350"/>
      <c r="M373" s="353"/>
      <c r="N373" s="350"/>
      <c r="O373" s="350"/>
      <c r="P373" s="350"/>
      <c r="Q373" s="350"/>
      <c r="R373" s="353"/>
      <c r="S373" s="353"/>
      <c r="T373" s="350"/>
      <c r="U373" s="350"/>
      <c r="V373" s="350"/>
      <c r="W373" s="350"/>
      <c r="X373" s="350"/>
      <c r="Y373" s="350"/>
      <c r="Z373" s="350"/>
      <c r="AA373" s="350"/>
      <c r="AB373" s="350"/>
      <c r="AC373" s="350"/>
      <c r="AD373" s="350"/>
      <c r="AE373" s="350"/>
      <c r="AF373" s="350"/>
      <c r="AG373" s="350"/>
      <c r="AH373" s="350"/>
      <c r="AI373" s="350"/>
      <c r="AJ373" s="350"/>
      <c r="AK373" s="350"/>
      <c r="AL373" s="350"/>
      <c r="AM373" s="350"/>
      <c r="AN373" s="350"/>
    </row>
    <row r="374" spans="1:40" ht="16.5" customHeight="1">
      <c r="A374" s="350"/>
      <c r="B374" s="350"/>
      <c r="C374" s="350"/>
      <c r="D374" s="350"/>
      <c r="E374" s="350"/>
      <c r="F374" s="350"/>
      <c r="G374" s="350"/>
      <c r="H374" s="350"/>
      <c r="I374" s="350"/>
      <c r="J374" s="350"/>
      <c r="K374" s="350"/>
      <c r="L374" s="350"/>
      <c r="M374" s="353"/>
      <c r="N374" s="350"/>
      <c r="O374" s="350"/>
      <c r="P374" s="350"/>
      <c r="Q374" s="350"/>
      <c r="R374" s="353"/>
      <c r="S374" s="353"/>
      <c r="T374" s="350"/>
      <c r="U374" s="350"/>
      <c r="V374" s="350"/>
      <c r="W374" s="350"/>
      <c r="X374" s="350"/>
      <c r="Y374" s="350"/>
      <c r="Z374" s="350"/>
      <c r="AA374" s="350"/>
      <c r="AB374" s="350"/>
      <c r="AC374" s="350"/>
      <c r="AD374" s="350"/>
      <c r="AE374" s="350"/>
      <c r="AF374" s="350"/>
      <c r="AG374" s="350"/>
      <c r="AH374" s="350"/>
      <c r="AI374" s="350"/>
      <c r="AJ374" s="350"/>
      <c r="AK374" s="350"/>
      <c r="AL374" s="350"/>
      <c r="AM374" s="350"/>
      <c r="AN374" s="350"/>
    </row>
    <row r="375" spans="1:40" ht="16.5" customHeight="1">
      <c r="A375" s="350"/>
      <c r="B375" s="350"/>
      <c r="C375" s="350"/>
      <c r="D375" s="350"/>
      <c r="E375" s="350"/>
      <c r="F375" s="350"/>
      <c r="G375" s="350"/>
      <c r="H375" s="350"/>
      <c r="I375" s="350"/>
      <c r="J375" s="350"/>
      <c r="K375" s="350"/>
      <c r="L375" s="350"/>
      <c r="M375" s="353"/>
      <c r="N375" s="350"/>
      <c r="O375" s="350"/>
      <c r="P375" s="350"/>
      <c r="Q375" s="350"/>
      <c r="R375" s="353"/>
      <c r="S375" s="353"/>
      <c r="T375" s="350"/>
      <c r="U375" s="350"/>
      <c r="V375" s="350"/>
      <c r="W375" s="350"/>
      <c r="X375" s="350"/>
      <c r="Y375" s="350"/>
      <c r="Z375" s="350"/>
      <c r="AA375" s="350"/>
      <c r="AB375" s="350"/>
      <c r="AC375" s="350"/>
      <c r="AD375" s="350"/>
      <c r="AE375" s="350"/>
      <c r="AF375" s="350"/>
      <c r="AG375" s="350"/>
      <c r="AH375" s="350"/>
      <c r="AI375" s="350"/>
      <c r="AJ375" s="350"/>
      <c r="AK375" s="350"/>
      <c r="AL375" s="350"/>
      <c r="AM375" s="350"/>
      <c r="AN375" s="350"/>
    </row>
    <row r="376" spans="1:40" ht="16.5" customHeight="1">
      <c r="A376" s="350"/>
      <c r="B376" s="350"/>
      <c r="C376" s="350"/>
      <c r="D376" s="350"/>
      <c r="E376" s="350"/>
      <c r="F376" s="350"/>
      <c r="G376" s="350"/>
      <c r="H376" s="350"/>
      <c r="I376" s="350"/>
      <c r="J376" s="350"/>
      <c r="K376" s="350"/>
      <c r="L376" s="350"/>
      <c r="M376" s="353"/>
      <c r="N376" s="350"/>
      <c r="O376" s="350"/>
      <c r="P376" s="350"/>
      <c r="Q376" s="350"/>
      <c r="R376" s="353"/>
      <c r="S376" s="353"/>
      <c r="T376" s="350"/>
      <c r="U376" s="350"/>
      <c r="V376" s="350"/>
      <c r="W376" s="350"/>
      <c r="X376" s="350"/>
      <c r="Y376" s="350"/>
      <c r="Z376" s="350"/>
      <c r="AA376" s="350"/>
      <c r="AB376" s="350"/>
      <c r="AC376" s="350"/>
      <c r="AD376" s="350"/>
      <c r="AE376" s="350"/>
      <c r="AF376" s="350"/>
      <c r="AG376" s="350"/>
      <c r="AH376" s="350"/>
      <c r="AI376" s="350"/>
      <c r="AJ376" s="350"/>
      <c r="AK376" s="350"/>
      <c r="AL376" s="350"/>
      <c r="AM376" s="350"/>
      <c r="AN376" s="350"/>
    </row>
    <row r="377" spans="1:40" ht="16.5" customHeight="1">
      <c r="A377" s="350"/>
      <c r="B377" s="350"/>
      <c r="C377" s="350"/>
      <c r="D377" s="350"/>
      <c r="E377" s="350"/>
      <c r="F377" s="350"/>
      <c r="G377" s="350"/>
      <c r="H377" s="350"/>
      <c r="I377" s="350"/>
      <c r="J377" s="350"/>
      <c r="K377" s="350"/>
      <c r="L377" s="350"/>
      <c r="M377" s="353"/>
      <c r="N377" s="350"/>
      <c r="O377" s="350"/>
      <c r="P377" s="350"/>
      <c r="Q377" s="350"/>
      <c r="R377" s="353"/>
      <c r="S377" s="353"/>
      <c r="T377" s="350"/>
      <c r="U377" s="350"/>
      <c r="V377" s="350"/>
      <c r="W377" s="350"/>
      <c r="X377" s="350"/>
      <c r="Y377" s="350"/>
      <c r="Z377" s="350"/>
      <c r="AA377" s="350"/>
      <c r="AB377" s="350"/>
      <c r="AC377" s="350"/>
      <c r="AD377" s="350"/>
      <c r="AE377" s="350"/>
      <c r="AF377" s="350"/>
      <c r="AG377" s="350"/>
      <c r="AH377" s="350"/>
      <c r="AI377" s="350"/>
      <c r="AJ377" s="350"/>
      <c r="AK377" s="350"/>
      <c r="AL377" s="350"/>
      <c r="AM377" s="350"/>
      <c r="AN377" s="350"/>
    </row>
    <row r="378" spans="1:40" ht="16.5" customHeight="1">
      <c r="A378" s="350"/>
      <c r="B378" s="350"/>
      <c r="C378" s="350"/>
      <c r="D378" s="350"/>
      <c r="E378" s="350"/>
      <c r="F378" s="350"/>
      <c r="G378" s="350"/>
      <c r="H378" s="350"/>
      <c r="I378" s="350"/>
      <c r="J378" s="350"/>
      <c r="K378" s="350"/>
      <c r="L378" s="350"/>
      <c r="M378" s="353"/>
      <c r="N378" s="350"/>
      <c r="O378" s="350"/>
      <c r="P378" s="350"/>
      <c r="Q378" s="350"/>
      <c r="R378" s="353"/>
      <c r="S378" s="353"/>
      <c r="T378" s="350"/>
      <c r="U378" s="350"/>
      <c r="V378" s="350"/>
      <c r="W378" s="350"/>
      <c r="X378" s="350"/>
      <c r="Y378" s="350"/>
      <c r="Z378" s="350"/>
      <c r="AA378" s="350"/>
      <c r="AB378" s="350"/>
      <c r="AC378" s="350"/>
      <c r="AD378" s="350"/>
      <c r="AE378" s="350"/>
      <c r="AF378" s="350"/>
      <c r="AG378" s="350"/>
      <c r="AH378" s="350"/>
      <c r="AI378" s="350"/>
      <c r="AJ378" s="350"/>
      <c r="AK378" s="350"/>
      <c r="AL378" s="350"/>
      <c r="AM378" s="350"/>
      <c r="AN378" s="350"/>
    </row>
    <row r="379" spans="1:40" ht="16.5" customHeight="1">
      <c r="A379" s="350"/>
      <c r="B379" s="350"/>
      <c r="C379" s="350"/>
      <c r="D379" s="350"/>
      <c r="E379" s="350"/>
      <c r="F379" s="350"/>
      <c r="G379" s="350"/>
      <c r="H379" s="350"/>
      <c r="I379" s="350"/>
      <c r="J379" s="350"/>
      <c r="K379" s="350"/>
      <c r="L379" s="350"/>
      <c r="M379" s="353"/>
      <c r="N379" s="350"/>
      <c r="O379" s="350"/>
      <c r="P379" s="350"/>
      <c r="Q379" s="350"/>
      <c r="R379" s="353"/>
      <c r="S379" s="353"/>
      <c r="T379" s="350"/>
      <c r="U379" s="350"/>
      <c r="V379" s="350"/>
      <c r="W379" s="350"/>
      <c r="X379" s="350"/>
      <c r="Y379" s="350"/>
      <c r="Z379" s="350"/>
      <c r="AA379" s="350"/>
      <c r="AB379" s="350"/>
      <c r="AC379" s="350"/>
      <c r="AD379" s="350"/>
      <c r="AE379" s="350"/>
      <c r="AF379" s="350"/>
      <c r="AG379" s="350"/>
      <c r="AH379" s="350"/>
      <c r="AI379" s="350"/>
      <c r="AJ379" s="350"/>
      <c r="AK379" s="350"/>
      <c r="AL379" s="350"/>
      <c r="AM379" s="350"/>
      <c r="AN379" s="350"/>
    </row>
    <row r="380" spans="1:40" ht="16.5" customHeight="1">
      <c r="A380" s="350"/>
      <c r="B380" s="350"/>
      <c r="C380" s="350"/>
      <c r="D380" s="350"/>
      <c r="E380" s="350"/>
      <c r="F380" s="350"/>
      <c r="G380" s="350"/>
      <c r="H380" s="350"/>
      <c r="I380" s="350"/>
      <c r="J380" s="350"/>
      <c r="K380" s="350"/>
      <c r="L380" s="350"/>
      <c r="M380" s="353"/>
      <c r="N380" s="350"/>
      <c r="O380" s="350"/>
      <c r="P380" s="350"/>
      <c r="Q380" s="350"/>
      <c r="R380" s="353"/>
      <c r="S380" s="353"/>
      <c r="T380" s="350"/>
      <c r="U380" s="350"/>
      <c r="V380" s="350"/>
      <c r="W380" s="350"/>
      <c r="X380" s="350"/>
      <c r="Y380" s="350"/>
      <c r="Z380" s="350"/>
      <c r="AA380" s="350"/>
      <c r="AB380" s="350"/>
      <c r="AC380" s="350"/>
      <c r="AD380" s="350"/>
      <c r="AE380" s="350"/>
      <c r="AF380" s="350"/>
      <c r="AG380" s="350"/>
      <c r="AH380" s="350"/>
      <c r="AI380" s="350"/>
      <c r="AJ380" s="350"/>
      <c r="AK380" s="350"/>
      <c r="AL380" s="350"/>
      <c r="AM380" s="350"/>
      <c r="AN380" s="350"/>
    </row>
    <row r="381" spans="1:40" ht="16.5" customHeight="1">
      <c r="A381" s="350"/>
      <c r="B381" s="350"/>
      <c r="C381" s="350"/>
      <c r="D381" s="350"/>
      <c r="E381" s="350"/>
      <c r="F381" s="350"/>
      <c r="G381" s="350"/>
      <c r="H381" s="350"/>
      <c r="I381" s="350"/>
      <c r="J381" s="350"/>
      <c r="K381" s="350"/>
      <c r="L381" s="350"/>
      <c r="M381" s="353"/>
      <c r="N381" s="350"/>
      <c r="O381" s="350"/>
      <c r="P381" s="350"/>
      <c r="Q381" s="350"/>
      <c r="R381" s="353"/>
      <c r="S381" s="353"/>
      <c r="T381" s="350"/>
      <c r="U381" s="350"/>
      <c r="V381" s="350"/>
      <c r="W381" s="350"/>
      <c r="X381" s="350"/>
      <c r="Y381" s="350"/>
      <c r="Z381" s="350"/>
      <c r="AA381" s="350"/>
      <c r="AB381" s="350"/>
      <c r="AC381" s="350"/>
      <c r="AD381" s="350"/>
      <c r="AE381" s="350"/>
      <c r="AF381" s="350"/>
      <c r="AG381" s="350"/>
      <c r="AH381" s="350"/>
      <c r="AI381" s="350"/>
      <c r="AJ381" s="350"/>
      <c r="AK381" s="350"/>
      <c r="AL381" s="350"/>
      <c r="AM381" s="350"/>
      <c r="AN381" s="350"/>
    </row>
    <row r="382" spans="1:40" ht="16.5" customHeight="1">
      <c r="A382" s="350"/>
      <c r="B382" s="350"/>
      <c r="C382" s="350"/>
      <c r="D382" s="350"/>
      <c r="E382" s="350"/>
      <c r="F382" s="350"/>
      <c r="G382" s="350"/>
      <c r="H382" s="350"/>
      <c r="I382" s="350"/>
      <c r="J382" s="350"/>
      <c r="K382" s="350"/>
      <c r="L382" s="350"/>
      <c r="M382" s="353"/>
      <c r="N382" s="350"/>
      <c r="O382" s="350"/>
      <c r="P382" s="350"/>
      <c r="Q382" s="350"/>
      <c r="R382" s="353"/>
      <c r="S382" s="353"/>
      <c r="T382" s="350"/>
      <c r="U382" s="350"/>
      <c r="V382" s="350"/>
      <c r="W382" s="350"/>
      <c r="X382" s="350"/>
      <c r="Y382" s="350"/>
      <c r="Z382" s="350"/>
      <c r="AA382" s="350"/>
      <c r="AB382" s="350"/>
      <c r="AC382" s="350"/>
      <c r="AD382" s="350"/>
      <c r="AE382" s="350"/>
      <c r="AF382" s="350"/>
      <c r="AG382" s="350"/>
      <c r="AH382" s="350"/>
      <c r="AI382" s="350"/>
      <c r="AJ382" s="350"/>
      <c r="AK382" s="350"/>
      <c r="AL382" s="350"/>
      <c r="AM382" s="350"/>
      <c r="AN382" s="350"/>
    </row>
    <row r="383" spans="1:40" ht="16.5" customHeight="1">
      <c r="A383" s="350"/>
      <c r="B383" s="350"/>
      <c r="C383" s="350"/>
      <c r="D383" s="350"/>
      <c r="E383" s="350"/>
      <c r="F383" s="350"/>
      <c r="G383" s="350"/>
      <c r="H383" s="350"/>
      <c r="I383" s="350"/>
      <c r="J383" s="350"/>
      <c r="K383" s="350"/>
      <c r="L383" s="350"/>
      <c r="M383" s="353"/>
      <c r="N383" s="350"/>
      <c r="O383" s="350"/>
      <c r="P383" s="350"/>
      <c r="Q383" s="350"/>
      <c r="R383" s="353"/>
      <c r="S383" s="353"/>
      <c r="T383" s="350"/>
      <c r="U383" s="350"/>
      <c r="V383" s="350"/>
      <c r="W383" s="350"/>
      <c r="X383" s="350"/>
      <c r="Y383" s="350"/>
      <c r="Z383" s="350"/>
      <c r="AA383" s="350"/>
      <c r="AB383" s="350"/>
      <c r="AC383" s="350"/>
      <c r="AD383" s="350"/>
      <c r="AE383" s="350"/>
      <c r="AF383" s="350"/>
      <c r="AG383" s="350"/>
      <c r="AH383" s="350"/>
      <c r="AI383" s="350"/>
      <c r="AJ383" s="350"/>
      <c r="AK383" s="350"/>
      <c r="AL383" s="350"/>
      <c r="AM383" s="350"/>
      <c r="AN383" s="350"/>
    </row>
    <row r="384" spans="1:40" ht="16.5" customHeight="1">
      <c r="A384" s="350"/>
      <c r="B384" s="350"/>
      <c r="C384" s="350"/>
      <c r="D384" s="350"/>
      <c r="E384" s="350"/>
      <c r="F384" s="350"/>
      <c r="G384" s="350"/>
      <c r="H384" s="350"/>
      <c r="I384" s="350"/>
      <c r="J384" s="350"/>
      <c r="K384" s="350"/>
      <c r="L384" s="350"/>
      <c r="M384" s="353"/>
      <c r="N384" s="350"/>
      <c r="O384" s="350"/>
      <c r="P384" s="350"/>
      <c r="Q384" s="350"/>
      <c r="R384" s="353"/>
      <c r="S384" s="353"/>
      <c r="T384" s="350"/>
      <c r="U384" s="350"/>
      <c r="V384" s="350"/>
      <c r="W384" s="350"/>
      <c r="X384" s="350"/>
      <c r="Y384" s="350"/>
      <c r="Z384" s="350"/>
      <c r="AA384" s="350"/>
      <c r="AB384" s="350"/>
      <c r="AC384" s="350"/>
      <c r="AD384" s="350"/>
      <c r="AE384" s="350"/>
      <c r="AF384" s="350"/>
      <c r="AG384" s="350"/>
      <c r="AH384" s="350"/>
      <c r="AI384" s="350"/>
      <c r="AJ384" s="350"/>
      <c r="AK384" s="350"/>
      <c r="AL384" s="350"/>
      <c r="AM384" s="350"/>
      <c r="AN384" s="350"/>
    </row>
    <row r="385" spans="1:40" ht="16.5" customHeight="1">
      <c r="A385" s="350"/>
      <c r="B385" s="350"/>
      <c r="C385" s="350"/>
      <c r="D385" s="350"/>
      <c r="E385" s="350"/>
      <c r="F385" s="350"/>
      <c r="G385" s="350"/>
      <c r="H385" s="350"/>
      <c r="I385" s="350"/>
      <c r="J385" s="350"/>
      <c r="K385" s="350"/>
      <c r="L385" s="350"/>
      <c r="M385" s="353"/>
      <c r="N385" s="350"/>
      <c r="O385" s="350"/>
      <c r="P385" s="350"/>
      <c r="Q385" s="350"/>
      <c r="R385" s="353"/>
      <c r="S385" s="353"/>
      <c r="T385" s="350"/>
      <c r="U385" s="350"/>
      <c r="V385" s="350"/>
      <c r="W385" s="350"/>
      <c r="X385" s="350"/>
      <c r="Y385" s="350"/>
      <c r="Z385" s="350"/>
      <c r="AA385" s="350"/>
      <c r="AB385" s="350"/>
      <c r="AC385" s="350"/>
      <c r="AD385" s="350"/>
      <c r="AE385" s="350"/>
      <c r="AF385" s="350"/>
      <c r="AG385" s="350"/>
      <c r="AH385" s="350"/>
      <c r="AI385" s="350"/>
      <c r="AJ385" s="350"/>
      <c r="AK385" s="350"/>
      <c r="AL385" s="350"/>
      <c r="AM385" s="350"/>
      <c r="AN385" s="350"/>
    </row>
    <row r="386" spans="1:40" ht="16.5" customHeight="1">
      <c r="A386" s="350"/>
      <c r="B386" s="350"/>
      <c r="C386" s="350"/>
      <c r="D386" s="350"/>
      <c r="E386" s="350"/>
      <c r="F386" s="350"/>
      <c r="G386" s="350"/>
      <c r="H386" s="350"/>
      <c r="I386" s="350"/>
      <c r="J386" s="350"/>
      <c r="K386" s="350"/>
      <c r="L386" s="350"/>
      <c r="M386" s="353"/>
      <c r="N386" s="350"/>
      <c r="O386" s="350"/>
      <c r="P386" s="350"/>
      <c r="Q386" s="350"/>
      <c r="R386" s="353"/>
      <c r="S386" s="353"/>
      <c r="T386" s="350"/>
      <c r="U386" s="350"/>
      <c r="V386" s="350"/>
      <c r="W386" s="350"/>
      <c r="X386" s="350"/>
      <c r="Y386" s="350"/>
      <c r="Z386" s="350"/>
      <c r="AA386" s="350"/>
      <c r="AB386" s="350"/>
      <c r="AC386" s="350"/>
      <c r="AD386" s="350"/>
      <c r="AE386" s="350"/>
      <c r="AF386" s="350"/>
      <c r="AG386" s="350"/>
      <c r="AH386" s="350"/>
      <c r="AI386" s="350"/>
      <c r="AJ386" s="350"/>
      <c r="AK386" s="350"/>
      <c r="AL386" s="350"/>
      <c r="AM386" s="350"/>
      <c r="AN386" s="350"/>
    </row>
    <row r="387" spans="1:40" ht="16.5" customHeight="1">
      <c r="A387" s="350"/>
      <c r="B387" s="350"/>
      <c r="C387" s="350"/>
      <c r="D387" s="350"/>
      <c r="E387" s="350"/>
      <c r="F387" s="350"/>
      <c r="G387" s="350"/>
      <c r="H387" s="350"/>
      <c r="I387" s="350"/>
      <c r="J387" s="350"/>
      <c r="K387" s="350"/>
      <c r="L387" s="350"/>
      <c r="M387" s="353"/>
      <c r="N387" s="350"/>
      <c r="O387" s="350"/>
      <c r="P387" s="350"/>
      <c r="Q387" s="350"/>
      <c r="R387" s="353"/>
      <c r="S387" s="353"/>
      <c r="T387" s="350"/>
      <c r="U387" s="350"/>
      <c r="V387" s="350"/>
      <c r="W387" s="350"/>
      <c r="X387" s="350"/>
      <c r="Y387" s="350"/>
      <c r="Z387" s="350"/>
      <c r="AA387" s="350"/>
      <c r="AB387" s="350"/>
      <c r="AC387" s="350"/>
      <c r="AD387" s="350"/>
      <c r="AE387" s="350"/>
      <c r="AF387" s="350"/>
      <c r="AG387" s="350"/>
      <c r="AH387" s="350"/>
      <c r="AI387" s="350"/>
      <c r="AJ387" s="350"/>
      <c r="AK387" s="350"/>
      <c r="AL387" s="350"/>
      <c r="AM387" s="350"/>
      <c r="AN387" s="350"/>
    </row>
    <row r="388" spans="1:40" ht="16.5" customHeight="1">
      <c r="A388" s="350"/>
      <c r="B388" s="350"/>
      <c r="C388" s="350"/>
      <c r="D388" s="350"/>
      <c r="E388" s="350"/>
      <c r="F388" s="350"/>
      <c r="G388" s="350"/>
      <c r="H388" s="350"/>
      <c r="I388" s="350"/>
      <c r="J388" s="350"/>
      <c r="K388" s="350"/>
      <c r="L388" s="350"/>
      <c r="M388" s="353"/>
      <c r="N388" s="350"/>
      <c r="O388" s="350"/>
      <c r="P388" s="350"/>
      <c r="Q388" s="350"/>
      <c r="R388" s="353"/>
      <c r="S388" s="353"/>
      <c r="T388" s="350"/>
      <c r="U388" s="350"/>
      <c r="V388" s="350"/>
      <c r="W388" s="350"/>
      <c r="X388" s="350"/>
      <c r="Y388" s="350"/>
      <c r="Z388" s="350"/>
      <c r="AA388" s="350"/>
      <c r="AB388" s="350"/>
      <c r="AC388" s="350"/>
      <c r="AD388" s="350"/>
      <c r="AE388" s="350"/>
      <c r="AF388" s="350"/>
      <c r="AG388" s="350"/>
      <c r="AH388" s="350"/>
      <c r="AI388" s="350"/>
      <c r="AJ388" s="350"/>
      <c r="AK388" s="350"/>
      <c r="AL388" s="350"/>
      <c r="AM388" s="350"/>
      <c r="AN388" s="350"/>
    </row>
    <row r="389" spans="1:40" ht="16.5" customHeight="1">
      <c r="A389" s="350"/>
      <c r="B389" s="350"/>
      <c r="C389" s="350"/>
      <c r="D389" s="350"/>
      <c r="E389" s="350"/>
      <c r="F389" s="350"/>
      <c r="G389" s="350"/>
      <c r="H389" s="350"/>
      <c r="I389" s="350"/>
      <c r="J389" s="350"/>
      <c r="K389" s="350"/>
      <c r="L389" s="350"/>
      <c r="M389" s="353"/>
      <c r="N389" s="350"/>
      <c r="O389" s="350"/>
      <c r="P389" s="350"/>
      <c r="Q389" s="350"/>
      <c r="R389" s="353"/>
      <c r="S389" s="353"/>
      <c r="T389" s="350"/>
      <c r="U389" s="350"/>
      <c r="V389" s="350"/>
      <c r="W389" s="350"/>
      <c r="X389" s="350"/>
      <c r="Y389" s="350"/>
      <c r="Z389" s="350"/>
      <c r="AA389" s="350"/>
      <c r="AB389" s="350"/>
      <c r="AC389" s="350"/>
      <c r="AD389" s="350"/>
      <c r="AE389" s="350"/>
      <c r="AF389" s="350"/>
      <c r="AG389" s="350"/>
      <c r="AH389" s="350"/>
      <c r="AI389" s="350"/>
      <c r="AJ389" s="350"/>
      <c r="AK389" s="350"/>
      <c r="AL389" s="350"/>
      <c r="AM389" s="350"/>
      <c r="AN389" s="350"/>
    </row>
    <row r="390" spans="1:40" ht="16.5" customHeight="1">
      <c r="A390" s="350"/>
      <c r="B390" s="350"/>
      <c r="C390" s="350"/>
      <c r="D390" s="350"/>
      <c r="E390" s="350"/>
      <c r="F390" s="350"/>
      <c r="G390" s="350"/>
      <c r="H390" s="350"/>
      <c r="I390" s="350"/>
      <c r="J390" s="350"/>
      <c r="K390" s="350"/>
      <c r="L390" s="350"/>
      <c r="M390" s="353"/>
      <c r="N390" s="350"/>
      <c r="O390" s="350"/>
      <c r="P390" s="350"/>
      <c r="Q390" s="350"/>
      <c r="R390" s="353"/>
      <c r="S390" s="353"/>
      <c r="T390" s="350"/>
      <c r="U390" s="350"/>
      <c r="V390" s="350"/>
      <c r="W390" s="350"/>
      <c r="X390" s="350"/>
      <c r="Y390" s="350"/>
      <c r="Z390" s="350"/>
      <c r="AA390" s="350"/>
      <c r="AB390" s="350"/>
      <c r="AC390" s="350"/>
      <c r="AD390" s="350"/>
      <c r="AE390" s="350"/>
      <c r="AF390" s="350"/>
      <c r="AG390" s="350"/>
      <c r="AH390" s="350"/>
      <c r="AI390" s="350"/>
      <c r="AJ390" s="350"/>
      <c r="AK390" s="350"/>
      <c r="AL390" s="350"/>
      <c r="AM390" s="350"/>
      <c r="AN390" s="350"/>
    </row>
    <row r="391" spans="1:40" ht="16.5" customHeight="1">
      <c r="A391" s="350"/>
      <c r="B391" s="350"/>
      <c r="C391" s="350"/>
      <c r="D391" s="350"/>
      <c r="E391" s="350"/>
      <c r="F391" s="350"/>
      <c r="G391" s="350"/>
      <c r="H391" s="350"/>
      <c r="I391" s="350"/>
      <c r="J391" s="350"/>
      <c r="K391" s="350"/>
      <c r="L391" s="350"/>
      <c r="M391" s="353"/>
      <c r="N391" s="350"/>
      <c r="O391" s="350"/>
      <c r="P391" s="350"/>
      <c r="Q391" s="350"/>
      <c r="R391" s="353"/>
      <c r="S391" s="353"/>
      <c r="T391" s="350"/>
      <c r="U391" s="350"/>
      <c r="V391" s="350"/>
      <c r="W391" s="350"/>
      <c r="X391" s="350"/>
      <c r="Y391" s="350"/>
      <c r="Z391" s="350"/>
      <c r="AA391" s="350"/>
      <c r="AB391" s="350"/>
      <c r="AC391" s="350"/>
      <c r="AD391" s="350"/>
      <c r="AE391" s="350"/>
      <c r="AF391" s="350"/>
      <c r="AG391" s="350"/>
      <c r="AH391" s="350"/>
      <c r="AI391" s="350"/>
      <c r="AJ391" s="350"/>
      <c r="AK391" s="350"/>
      <c r="AL391" s="350"/>
      <c r="AM391" s="350"/>
      <c r="AN391" s="350"/>
    </row>
    <row r="392" spans="1:40" ht="16.5" customHeight="1">
      <c r="A392" s="350"/>
      <c r="B392" s="350"/>
      <c r="C392" s="350"/>
      <c r="D392" s="350"/>
      <c r="E392" s="350"/>
      <c r="F392" s="350"/>
      <c r="G392" s="350"/>
      <c r="H392" s="350"/>
      <c r="I392" s="350"/>
      <c r="J392" s="350"/>
      <c r="K392" s="350"/>
      <c r="L392" s="350"/>
      <c r="M392" s="353"/>
      <c r="N392" s="350"/>
      <c r="O392" s="350"/>
      <c r="P392" s="350"/>
      <c r="Q392" s="350"/>
      <c r="R392" s="353"/>
      <c r="S392" s="353"/>
      <c r="T392" s="350"/>
      <c r="U392" s="350"/>
      <c r="V392" s="350"/>
      <c r="W392" s="350"/>
      <c r="X392" s="350"/>
      <c r="Y392" s="350"/>
      <c r="Z392" s="350"/>
      <c r="AA392" s="350"/>
      <c r="AB392" s="350"/>
      <c r="AC392" s="350"/>
      <c r="AD392" s="350"/>
      <c r="AE392" s="350"/>
      <c r="AF392" s="350"/>
      <c r="AG392" s="350"/>
      <c r="AH392" s="350"/>
      <c r="AI392" s="350"/>
      <c r="AJ392" s="350"/>
      <c r="AK392" s="350"/>
      <c r="AL392" s="350"/>
      <c r="AM392" s="350"/>
      <c r="AN392" s="350"/>
    </row>
    <row r="393" spans="1:40" ht="16.5" customHeight="1">
      <c r="A393" s="350"/>
      <c r="B393" s="350"/>
      <c r="C393" s="350"/>
      <c r="D393" s="350"/>
      <c r="E393" s="350"/>
      <c r="F393" s="350"/>
      <c r="G393" s="350"/>
      <c r="H393" s="350"/>
      <c r="I393" s="350"/>
      <c r="J393" s="350"/>
      <c r="K393" s="350"/>
      <c r="L393" s="350"/>
      <c r="M393" s="353"/>
      <c r="N393" s="350"/>
      <c r="O393" s="350"/>
      <c r="P393" s="350"/>
      <c r="Q393" s="350"/>
      <c r="R393" s="353"/>
      <c r="S393" s="353"/>
      <c r="T393" s="350"/>
      <c r="U393" s="350"/>
      <c r="V393" s="350"/>
      <c r="W393" s="350"/>
      <c r="X393" s="350"/>
      <c r="Y393" s="350"/>
      <c r="Z393" s="350"/>
      <c r="AA393" s="350"/>
      <c r="AB393" s="350"/>
      <c r="AC393" s="350"/>
      <c r="AD393" s="350"/>
      <c r="AE393" s="350"/>
      <c r="AF393" s="350"/>
      <c r="AG393" s="350"/>
      <c r="AH393" s="350"/>
      <c r="AI393" s="350"/>
      <c r="AJ393" s="350"/>
      <c r="AK393" s="350"/>
      <c r="AL393" s="350"/>
      <c r="AM393" s="350"/>
      <c r="AN393" s="350"/>
    </row>
    <row r="394" spans="1:40" ht="16.5" customHeight="1">
      <c r="A394" s="350"/>
      <c r="B394" s="350"/>
      <c r="C394" s="350"/>
      <c r="D394" s="350"/>
      <c r="E394" s="350"/>
      <c r="F394" s="350"/>
      <c r="G394" s="350"/>
      <c r="H394" s="350"/>
      <c r="I394" s="350"/>
      <c r="J394" s="350"/>
      <c r="K394" s="350"/>
      <c r="L394" s="350"/>
      <c r="M394" s="353"/>
      <c r="N394" s="350"/>
      <c r="O394" s="350"/>
      <c r="P394" s="350"/>
      <c r="Q394" s="350"/>
      <c r="R394" s="353"/>
      <c r="S394" s="353"/>
      <c r="T394" s="350"/>
      <c r="U394" s="350"/>
      <c r="V394" s="350"/>
      <c r="W394" s="350"/>
      <c r="X394" s="350"/>
      <c r="Y394" s="350"/>
      <c r="Z394" s="350"/>
      <c r="AA394" s="350"/>
      <c r="AB394" s="350"/>
      <c r="AC394" s="350"/>
      <c r="AD394" s="350"/>
      <c r="AE394" s="350"/>
      <c r="AF394" s="350"/>
      <c r="AG394" s="350"/>
      <c r="AH394" s="350"/>
      <c r="AI394" s="350"/>
      <c r="AJ394" s="350"/>
      <c r="AK394" s="350"/>
      <c r="AL394" s="350"/>
      <c r="AM394" s="350"/>
      <c r="AN394" s="350"/>
    </row>
    <row r="395" spans="1:40" ht="16.5" customHeight="1">
      <c r="A395" s="350"/>
      <c r="B395" s="350"/>
      <c r="C395" s="350"/>
      <c r="D395" s="350"/>
      <c r="E395" s="350"/>
      <c r="F395" s="350"/>
      <c r="G395" s="350"/>
      <c r="H395" s="350"/>
      <c r="I395" s="350"/>
      <c r="J395" s="350"/>
      <c r="K395" s="350"/>
      <c r="L395" s="350"/>
      <c r="M395" s="353"/>
      <c r="N395" s="350"/>
      <c r="O395" s="350"/>
      <c r="P395" s="350"/>
      <c r="Q395" s="350"/>
      <c r="R395" s="353"/>
      <c r="S395" s="353"/>
      <c r="T395" s="350"/>
      <c r="U395" s="350"/>
      <c r="V395" s="350"/>
      <c r="W395" s="350"/>
      <c r="X395" s="350"/>
      <c r="Y395" s="350"/>
      <c r="Z395" s="350"/>
      <c r="AA395" s="350"/>
      <c r="AB395" s="350"/>
      <c r="AC395" s="350"/>
      <c r="AD395" s="350"/>
      <c r="AE395" s="350"/>
      <c r="AF395" s="350"/>
      <c r="AG395" s="350"/>
      <c r="AH395" s="350"/>
      <c r="AI395" s="350"/>
      <c r="AJ395" s="350"/>
      <c r="AK395" s="350"/>
      <c r="AL395" s="350"/>
      <c r="AM395" s="350"/>
      <c r="AN395" s="350"/>
    </row>
    <row r="396" spans="1:40" ht="16.5" customHeight="1">
      <c r="A396" s="350"/>
      <c r="B396" s="350"/>
      <c r="C396" s="350"/>
      <c r="D396" s="350"/>
      <c r="E396" s="350"/>
      <c r="F396" s="350"/>
      <c r="G396" s="350"/>
      <c r="H396" s="350"/>
      <c r="I396" s="350"/>
      <c r="J396" s="350"/>
      <c r="K396" s="350"/>
      <c r="L396" s="350"/>
      <c r="M396" s="353"/>
      <c r="N396" s="350"/>
      <c r="O396" s="350"/>
      <c r="P396" s="350"/>
      <c r="Q396" s="350"/>
      <c r="R396" s="353"/>
      <c r="S396" s="353"/>
      <c r="T396" s="350"/>
      <c r="U396" s="350"/>
      <c r="V396" s="350"/>
      <c r="W396" s="350"/>
      <c r="X396" s="350"/>
      <c r="Y396" s="350"/>
      <c r="Z396" s="350"/>
      <c r="AA396" s="350"/>
      <c r="AB396" s="350"/>
      <c r="AC396" s="350"/>
      <c r="AD396" s="350"/>
      <c r="AE396" s="350"/>
      <c r="AF396" s="350"/>
      <c r="AG396" s="350"/>
      <c r="AH396" s="350"/>
      <c r="AI396" s="350"/>
      <c r="AJ396" s="350"/>
      <c r="AK396" s="350"/>
      <c r="AL396" s="350"/>
      <c r="AM396" s="350"/>
      <c r="AN396" s="350"/>
    </row>
    <row r="397" spans="1:40" ht="16.5" customHeight="1">
      <c r="A397" s="350"/>
      <c r="B397" s="350"/>
      <c r="C397" s="350"/>
      <c r="D397" s="350"/>
      <c r="E397" s="350"/>
      <c r="F397" s="350"/>
      <c r="G397" s="350"/>
      <c r="H397" s="350"/>
      <c r="I397" s="350"/>
      <c r="J397" s="350"/>
      <c r="K397" s="350"/>
      <c r="L397" s="350"/>
      <c r="M397" s="353"/>
      <c r="N397" s="350"/>
      <c r="O397" s="350"/>
      <c r="P397" s="350"/>
      <c r="Q397" s="350"/>
      <c r="R397" s="353"/>
      <c r="S397" s="353"/>
      <c r="T397" s="350"/>
      <c r="U397" s="350"/>
      <c r="V397" s="350"/>
      <c r="W397" s="350"/>
      <c r="X397" s="350"/>
      <c r="Y397" s="350"/>
      <c r="Z397" s="350"/>
      <c r="AA397" s="350"/>
      <c r="AB397" s="350"/>
      <c r="AC397" s="350"/>
      <c r="AD397" s="350"/>
      <c r="AE397" s="350"/>
      <c r="AF397" s="350"/>
      <c r="AG397" s="350"/>
      <c r="AH397" s="350"/>
      <c r="AI397" s="350"/>
      <c r="AJ397" s="350"/>
      <c r="AK397" s="350"/>
      <c r="AL397" s="350"/>
      <c r="AM397" s="350"/>
      <c r="AN397" s="350"/>
    </row>
    <row r="398" spans="1:40" ht="16.5" customHeight="1">
      <c r="A398" s="350"/>
      <c r="B398" s="350"/>
      <c r="C398" s="350"/>
      <c r="D398" s="350"/>
      <c r="E398" s="350"/>
      <c r="F398" s="350"/>
      <c r="G398" s="350"/>
      <c r="H398" s="350"/>
      <c r="I398" s="350"/>
      <c r="J398" s="350"/>
      <c r="K398" s="350"/>
      <c r="L398" s="350"/>
      <c r="M398" s="353"/>
      <c r="N398" s="350"/>
      <c r="O398" s="350"/>
      <c r="P398" s="350"/>
      <c r="Q398" s="350"/>
      <c r="R398" s="353"/>
      <c r="S398" s="353"/>
      <c r="T398" s="350"/>
      <c r="U398" s="350"/>
      <c r="V398" s="350"/>
      <c r="W398" s="350"/>
      <c r="X398" s="350"/>
      <c r="Y398" s="350"/>
      <c r="Z398" s="350"/>
      <c r="AA398" s="350"/>
      <c r="AB398" s="350"/>
      <c r="AC398" s="350"/>
      <c r="AD398" s="350"/>
      <c r="AE398" s="350"/>
      <c r="AF398" s="350"/>
      <c r="AG398" s="350"/>
      <c r="AH398" s="350"/>
      <c r="AI398" s="350"/>
      <c r="AJ398" s="350"/>
      <c r="AK398" s="350"/>
      <c r="AL398" s="350"/>
      <c r="AM398" s="350"/>
      <c r="AN398" s="350"/>
    </row>
    <row r="399" spans="1:40" ht="16.5" customHeight="1">
      <c r="A399" s="350"/>
      <c r="B399" s="350"/>
      <c r="C399" s="350"/>
      <c r="D399" s="350"/>
      <c r="E399" s="350"/>
      <c r="F399" s="350"/>
      <c r="G399" s="350"/>
      <c r="H399" s="350"/>
      <c r="I399" s="350"/>
      <c r="J399" s="350"/>
      <c r="K399" s="350"/>
      <c r="L399" s="350"/>
      <c r="M399" s="353"/>
      <c r="N399" s="350"/>
      <c r="O399" s="350"/>
      <c r="P399" s="350"/>
      <c r="Q399" s="350"/>
      <c r="R399" s="353"/>
      <c r="S399" s="353"/>
      <c r="T399" s="350"/>
      <c r="U399" s="350"/>
      <c r="V399" s="350"/>
      <c r="W399" s="350"/>
      <c r="X399" s="350"/>
      <c r="Y399" s="350"/>
      <c r="Z399" s="350"/>
      <c r="AA399" s="350"/>
      <c r="AB399" s="350"/>
      <c r="AC399" s="350"/>
      <c r="AD399" s="350"/>
      <c r="AE399" s="350"/>
      <c r="AF399" s="350"/>
      <c r="AG399" s="350"/>
      <c r="AH399" s="350"/>
      <c r="AI399" s="350"/>
      <c r="AJ399" s="350"/>
      <c r="AK399" s="350"/>
      <c r="AL399" s="350"/>
      <c r="AM399" s="350"/>
      <c r="AN399" s="350"/>
    </row>
    <row r="400" spans="1:40" ht="16.5" customHeight="1">
      <c r="A400" s="350"/>
      <c r="B400" s="350"/>
      <c r="C400" s="350"/>
      <c r="D400" s="350"/>
      <c r="E400" s="350"/>
      <c r="F400" s="350"/>
      <c r="G400" s="350"/>
      <c r="H400" s="350"/>
      <c r="I400" s="350"/>
      <c r="J400" s="350"/>
      <c r="K400" s="350"/>
      <c r="L400" s="350"/>
      <c r="M400" s="353"/>
      <c r="N400" s="350"/>
      <c r="O400" s="350"/>
      <c r="P400" s="350"/>
      <c r="Q400" s="350"/>
      <c r="R400" s="353"/>
      <c r="S400" s="353"/>
      <c r="T400" s="350"/>
      <c r="U400" s="350"/>
      <c r="V400" s="350"/>
      <c r="W400" s="350"/>
      <c r="X400" s="350"/>
      <c r="Y400" s="350"/>
      <c r="Z400" s="350"/>
      <c r="AA400" s="350"/>
      <c r="AB400" s="350"/>
      <c r="AC400" s="350"/>
      <c r="AD400" s="350"/>
      <c r="AE400" s="350"/>
      <c r="AF400" s="350"/>
      <c r="AG400" s="350"/>
      <c r="AH400" s="350"/>
      <c r="AI400" s="350"/>
      <c r="AJ400" s="350"/>
      <c r="AK400" s="350"/>
      <c r="AL400" s="350"/>
      <c r="AM400" s="350"/>
      <c r="AN400" s="350"/>
    </row>
    <row r="401" spans="1:40" ht="16.5" customHeight="1">
      <c r="A401" s="350"/>
      <c r="B401" s="350"/>
      <c r="C401" s="350"/>
      <c r="D401" s="350"/>
      <c r="E401" s="350"/>
      <c r="F401" s="350"/>
      <c r="G401" s="350"/>
      <c r="H401" s="350"/>
      <c r="I401" s="350"/>
      <c r="J401" s="350"/>
      <c r="K401" s="350"/>
      <c r="L401" s="350"/>
      <c r="M401" s="353"/>
      <c r="N401" s="350"/>
      <c r="O401" s="350"/>
      <c r="P401" s="350"/>
      <c r="Q401" s="350"/>
      <c r="R401" s="353"/>
      <c r="S401" s="353"/>
      <c r="T401" s="350"/>
      <c r="U401" s="350"/>
      <c r="V401" s="350"/>
      <c r="W401" s="350"/>
      <c r="X401" s="350"/>
      <c r="Y401" s="350"/>
      <c r="Z401" s="350"/>
      <c r="AA401" s="350"/>
      <c r="AB401" s="350"/>
      <c r="AC401" s="350"/>
      <c r="AD401" s="350"/>
      <c r="AE401" s="350"/>
      <c r="AF401" s="350"/>
      <c r="AG401" s="350"/>
      <c r="AH401" s="350"/>
      <c r="AI401" s="350"/>
      <c r="AJ401" s="350"/>
      <c r="AK401" s="350"/>
      <c r="AL401" s="350"/>
      <c r="AM401" s="350"/>
      <c r="AN401" s="350"/>
    </row>
    <row r="402" spans="1:40" ht="16.5" customHeight="1">
      <c r="A402" s="350"/>
      <c r="B402" s="350"/>
      <c r="C402" s="350"/>
      <c r="D402" s="350"/>
      <c r="E402" s="350"/>
      <c r="F402" s="350"/>
      <c r="G402" s="350"/>
      <c r="H402" s="350"/>
      <c r="I402" s="350"/>
      <c r="J402" s="350"/>
      <c r="K402" s="350"/>
      <c r="L402" s="350"/>
      <c r="M402" s="353"/>
      <c r="N402" s="350"/>
      <c r="O402" s="350"/>
      <c r="P402" s="350"/>
      <c r="Q402" s="350"/>
      <c r="R402" s="353"/>
      <c r="S402" s="353"/>
      <c r="T402" s="350"/>
      <c r="U402" s="350"/>
      <c r="V402" s="350"/>
      <c r="W402" s="350"/>
      <c r="X402" s="350"/>
      <c r="Y402" s="350"/>
      <c r="Z402" s="350"/>
      <c r="AA402" s="350"/>
      <c r="AB402" s="350"/>
      <c r="AC402" s="350"/>
      <c r="AD402" s="350"/>
      <c r="AE402" s="350"/>
      <c r="AF402" s="350"/>
      <c r="AG402" s="350"/>
      <c r="AH402" s="350"/>
      <c r="AI402" s="350"/>
      <c r="AJ402" s="350"/>
      <c r="AK402" s="350"/>
      <c r="AL402" s="350"/>
      <c r="AM402" s="350"/>
      <c r="AN402" s="350"/>
    </row>
    <row r="403" spans="1:40" ht="16.5" customHeight="1">
      <c r="A403" s="350"/>
      <c r="B403" s="350"/>
      <c r="C403" s="350"/>
      <c r="D403" s="350"/>
      <c r="E403" s="350"/>
      <c r="F403" s="350"/>
      <c r="G403" s="350"/>
      <c r="H403" s="350"/>
      <c r="I403" s="350"/>
      <c r="J403" s="350"/>
      <c r="K403" s="350"/>
      <c r="L403" s="350"/>
      <c r="M403" s="353"/>
      <c r="N403" s="350"/>
      <c r="O403" s="350"/>
      <c r="P403" s="350"/>
      <c r="Q403" s="350"/>
      <c r="R403" s="353"/>
      <c r="S403" s="353"/>
      <c r="T403" s="350"/>
      <c r="U403" s="350"/>
      <c r="V403" s="350"/>
      <c r="W403" s="350"/>
      <c r="X403" s="350"/>
      <c r="Y403" s="350"/>
      <c r="Z403" s="350"/>
      <c r="AA403" s="350"/>
      <c r="AB403" s="350"/>
      <c r="AC403" s="350"/>
      <c r="AD403" s="350"/>
      <c r="AE403" s="350"/>
      <c r="AF403" s="350"/>
      <c r="AG403" s="350"/>
      <c r="AH403" s="350"/>
      <c r="AI403" s="350"/>
      <c r="AJ403" s="350"/>
      <c r="AK403" s="350"/>
      <c r="AL403" s="350"/>
      <c r="AM403" s="350"/>
      <c r="AN403" s="350"/>
    </row>
    <row r="404" spans="1:40" ht="16.5" customHeight="1">
      <c r="A404" s="350"/>
      <c r="B404" s="350"/>
      <c r="C404" s="350"/>
      <c r="D404" s="350"/>
      <c r="E404" s="350"/>
      <c r="F404" s="350"/>
      <c r="G404" s="350"/>
      <c r="H404" s="350"/>
      <c r="I404" s="350"/>
      <c r="J404" s="350"/>
      <c r="K404" s="350"/>
      <c r="L404" s="350"/>
      <c r="M404" s="353"/>
      <c r="N404" s="350"/>
      <c r="O404" s="350"/>
      <c r="P404" s="350"/>
      <c r="Q404" s="350"/>
      <c r="R404" s="353"/>
      <c r="S404" s="353"/>
      <c r="T404" s="350"/>
      <c r="U404" s="350"/>
      <c r="V404" s="350"/>
      <c r="W404" s="350"/>
      <c r="X404" s="350"/>
      <c r="Y404" s="350"/>
      <c r="Z404" s="350"/>
      <c r="AA404" s="350"/>
      <c r="AB404" s="350"/>
      <c r="AC404" s="350"/>
      <c r="AD404" s="350"/>
      <c r="AE404" s="350"/>
      <c r="AF404" s="350"/>
      <c r="AG404" s="350"/>
      <c r="AH404" s="350"/>
      <c r="AI404" s="350"/>
      <c r="AJ404" s="350"/>
      <c r="AK404" s="350"/>
      <c r="AL404" s="350"/>
      <c r="AM404" s="350"/>
      <c r="AN404" s="350"/>
    </row>
    <row r="405" spans="1:40" ht="16.5" customHeight="1">
      <c r="A405" s="350"/>
      <c r="B405" s="350"/>
      <c r="C405" s="350"/>
      <c r="D405" s="350"/>
      <c r="E405" s="350"/>
      <c r="F405" s="350"/>
      <c r="G405" s="350"/>
      <c r="H405" s="350"/>
      <c r="I405" s="350"/>
      <c r="J405" s="350"/>
      <c r="K405" s="350"/>
      <c r="L405" s="350"/>
      <c r="M405" s="353"/>
      <c r="N405" s="350"/>
      <c r="O405" s="350"/>
      <c r="P405" s="350"/>
      <c r="Q405" s="350"/>
      <c r="R405" s="353"/>
      <c r="S405" s="353"/>
      <c r="T405" s="350"/>
      <c r="U405" s="350"/>
      <c r="V405" s="350"/>
      <c r="W405" s="350"/>
      <c r="X405" s="350"/>
      <c r="Y405" s="350"/>
      <c r="Z405" s="350"/>
      <c r="AA405" s="350"/>
      <c r="AB405" s="350"/>
      <c r="AC405" s="350"/>
      <c r="AD405" s="350"/>
      <c r="AE405" s="350"/>
      <c r="AF405" s="350"/>
      <c r="AG405" s="350"/>
      <c r="AH405" s="350"/>
      <c r="AI405" s="350"/>
      <c r="AJ405" s="350"/>
      <c r="AK405" s="350"/>
      <c r="AL405" s="350"/>
      <c r="AM405" s="350"/>
      <c r="AN405" s="350"/>
    </row>
    <row r="406" spans="1:40" ht="16.5" customHeight="1">
      <c r="A406" s="350"/>
      <c r="B406" s="350"/>
      <c r="C406" s="350"/>
      <c r="D406" s="350"/>
      <c r="E406" s="350"/>
      <c r="F406" s="350"/>
      <c r="G406" s="350"/>
      <c r="H406" s="350"/>
      <c r="I406" s="350"/>
      <c r="J406" s="350"/>
      <c r="K406" s="350"/>
      <c r="L406" s="350"/>
      <c r="M406" s="353"/>
      <c r="N406" s="350"/>
      <c r="O406" s="350"/>
      <c r="P406" s="350"/>
      <c r="Q406" s="350"/>
      <c r="R406" s="353"/>
      <c r="S406" s="353"/>
      <c r="T406" s="350"/>
      <c r="U406" s="350"/>
      <c r="V406" s="350"/>
      <c r="W406" s="350"/>
      <c r="X406" s="350"/>
      <c r="Y406" s="350"/>
      <c r="Z406" s="350"/>
      <c r="AA406" s="350"/>
      <c r="AB406" s="350"/>
      <c r="AC406" s="350"/>
      <c r="AD406" s="350"/>
      <c r="AE406" s="350"/>
      <c r="AF406" s="350"/>
      <c r="AG406" s="350"/>
      <c r="AH406" s="350"/>
      <c r="AI406" s="350"/>
      <c r="AJ406" s="350"/>
      <c r="AK406" s="350"/>
      <c r="AL406" s="350"/>
      <c r="AM406" s="350"/>
      <c r="AN406" s="350"/>
    </row>
    <row r="407" spans="1:40" ht="16.5" customHeight="1">
      <c r="A407" s="350"/>
      <c r="B407" s="350"/>
      <c r="C407" s="350"/>
      <c r="D407" s="350"/>
      <c r="E407" s="350"/>
      <c r="F407" s="350"/>
      <c r="G407" s="350"/>
      <c r="H407" s="350"/>
      <c r="I407" s="350"/>
      <c r="J407" s="350"/>
      <c r="K407" s="350"/>
      <c r="L407" s="350"/>
      <c r="M407" s="353"/>
      <c r="N407" s="350"/>
      <c r="O407" s="350"/>
      <c r="P407" s="350"/>
      <c r="Q407" s="350"/>
      <c r="R407" s="353"/>
      <c r="S407" s="353"/>
      <c r="T407" s="350"/>
      <c r="U407" s="350"/>
      <c r="V407" s="350"/>
      <c r="W407" s="350"/>
      <c r="X407" s="350"/>
      <c r="Y407" s="350"/>
      <c r="Z407" s="350"/>
      <c r="AA407" s="350"/>
      <c r="AB407" s="350"/>
      <c r="AC407" s="350"/>
      <c r="AD407" s="350"/>
      <c r="AE407" s="350"/>
      <c r="AF407" s="350"/>
      <c r="AG407" s="350"/>
      <c r="AH407" s="350"/>
      <c r="AI407" s="350"/>
      <c r="AJ407" s="350"/>
      <c r="AK407" s="350"/>
      <c r="AL407" s="350"/>
      <c r="AM407" s="350"/>
      <c r="AN407" s="350"/>
    </row>
    <row r="408" spans="1:40" ht="16.5" customHeight="1">
      <c r="A408" s="350"/>
      <c r="B408" s="350"/>
      <c r="C408" s="350"/>
      <c r="D408" s="350"/>
      <c r="E408" s="350"/>
      <c r="F408" s="350"/>
      <c r="G408" s="350"/>
      <c r="H408" s="350"/>
      <c r="I408" s="350"/>
      <c r="J408" s="350"/>
      <c r="K408" s="350"/>
      <c r="L408" s="350"/>
      <c r="M408" s="353"/>
      <c r="N408" s="350"/>
      <c r="O408" s="350"/>
      <c r="P408" s="350"/>
      <c r="Q408" s="350"/>
      <c r="R408" s="353"/>
      <c r="S408" s="353"/>
      <c r="T408" s="350"/>
      <c r="U408" s="350"/>
      <c r="V408" s="350"/>
      <c r="W408" s="350"/>
      <c r="X408" s="350"/>
      <c r="Y408" s="350"/>
      <c r="Z408" s="350"/>
      <c r="AA408" s="350"/>
      <c r="AB408" s="350"/>
      <c r="AC408" s="350"/>
      <c r="AD408" s="350"/>
      <c r="AE408" s="350"/>
      <c r="AF408" s="350"/>
      <c r="AG408" s="350"/>
      <c r="AH408" s="350"/>
      <c r="AI408" s="350"/>
      <c r="AJ408" s="350"/>
      <c r="AK408" s="350"/>
      <c r="AL408" s="350"/>
      <c r="AM408" s="350"/>
      <c r="AN408" s="350"/>
    </row>
    <row r="409" spans="1:40" ht="16.5" customHeight="1">
      <c r="A409" s="350"/>
      <c r="B409" s="350"/>
      <c r="C409" s="350"/>
      <c r="D409" s="350"/>
      <c r="E409" s="350"/>
      <c r="F409" s="350"/>
      <c r="G409" s="350"/>
      <c r="H409" s="350"/>
      <c r="I409" s="350"/>
      <c r="J409" s="350"/>
      <c r="K409" s="350"/>
      <c r="L409" s="350"/>
      <c r="M409" s="353"/>
      <c r="N409" s="350"/>
      <c r="O409" s="350"/>
      <c r="P409" s="350"/>
      <c r="Q409" s="350"/>
      <c r="R409" s="353"/>
      <c r="S409" s="353"/>
      <c r="T409" s="350"/>
      <c r="U409" s="350"/>
      <c r="V409" s="350"/>
      <c r="W409" s="350"/>
      <c r="X409" s="350"/>
      <c r="Y409" s="350"/>
      <c r="Z409" s="350"/>
      <c r="AA409" s="350"/>
      <c r="AB409" s="350"/>
      <c r="AC409" s="350"/>
      <c r="AD409" s="350"/>
      <c r="AE409" s="350"/>
      <c r="AF409" s="350"/>
      <c r="AG409" s="350"/>
      <c r="AH409" s="350"/>
      <c r="AI409" s="350"/>
      <c r="AJ409" s="350"/>
      <c r="AK409" s="350"/>
      <c r="AL409" s="350"/>
      <c r="AM409" s="350"/>
      <c r="AN409" s="350"/>
    </row>
    <row r="410" spans="1:40" ht="16.5" customHeight="1">
      <c r="A410" s="350"/>
      <c r="B410" s="350"/>
      <c r="C410" s="350"/>
      <c r="D410" s="350"/>
      <c r="E410" s="350"/>
      <c r="F410" s="350"/>
      <c r="G410" s="350"/>
      <c r="H410" s="350"/>
      <c r="I410" s="350"/>
      <c r="J410" s="350"/>
      <c r="K410" s="350"/>
      <c r="L410" s="350"/>
      <c r="M410" s="353"/>
      <c r="N410" s="350"/>
      <c r="O410" s="350"/>
      <c r="P410" s="350"/>
      <c r="Q410" s="350"/>
      <c r="R410" s="353"/>
      <c r="S410" s="353"/>
      <c r="T410" s="350"/>
      <c r="U410" s="350"/>
      <c r="V410" s="350"/>
      <c r="W410" s="350"/>
      <c r="X410" s="350"/>
      <c r="Y410" s="350"/>
      <c r="Z410" s="350"/>
      <c r="AA410" s="350"/>
      <c r="AB410" s="350"/>
      <c r="AC410" s="350"/>
      <c r="AD410" s="350"/>
      <c r="AE410" s="350"/>
      <c r="AF410" s="350"/>
      <c r="AG410" s="350"/>
      <c r="AH410" s="350"/>
      <c r="AI410" s="350"/>
      <c r="AJ410" s="350"/>
      <c r="AK410" s="350"/>
      <c r="AL410" s="350"/>
      <c r="AM410" s="350"/>
      <c r="AN410" s="350"/>
    </row>
    <row r="411" spans="1:40" ht="16.5" customHeight="1">
      <c r="A411" s="350"/>
      <c r="B411" s="350"/>
      <c r="C411" s="350"/>
      <c r="D411" s="350"/>
      <c r="E411" s="350"/>
      <c r="F411" s="350"/>
      <c r="G411" s="350"/>
      <c r="H411" s="350"/>
      <c r="I411" s="350"/>
      <c r="J411" s="350"/>
      <c r="K411" s="350"/>
      <c r="L411" s="350"/>
      <c r="M411" s="353"/>
      <c r="N411" s="350"/>
      <c r="O411" s="350"/>
      <c r="P411" s="350"/>
      <c r="Q411" s="350"/>
      <c r="R411" s="353"/>
      <c r="S411" s="353"/>
      <c r="T411" s="350"/>
      <c r="U411" s="350"/>
      <c r="V411" s="350"/>
      <c r="W411" s="350"/>
      <c r="X411" s="350"/>
      <c r="Y411" s="350"/>
      <c r="Z411" s="350"/>
      <c r="AA411" s="350"/>
      <c r="AB411" s="350"/>
      <c r="AC411" s="350"/>
      <c r="AD411" s="350"/>
      <c r="AE411" s="350"/>
      <c r="AF411" s="350"/>
      <c r="AG411" s="350"/>
      <c r="AH411" s="350"/>
      <c r="AI411" s="350"/>
      <c r="AJ411" s="350"/>
      <c r="AK411" s="350"/>
      <c r="AL411" s="350"/>
      <c r="AM411" s="350"/>
      <c r="AN411" s="350"/>
    </row>
    <row r="412" spans="1:40" ht="16.5" customHeight="1">
      <c r="A412" s="350"/>
      <c r="B412" s="350"/>
      <c r="C412" s="350"/>
      <c r="D412" s="350"/>
      <c r="E412" s="350"/>
      <c r="F412" s="350"/>
      <c r="G412" s="350"/>
      <c r="H412" s="350"/>
      <c r="I412" s="350"/>
      <c r="J412" s="350"/>
      <c r="K412" s="350"/>
      <c r="L412" s="350"/>
      <c r="M412" s="353"/>
      <c r="N412" s="350"/>
      <c r="O412" s="350"/>
      <c r="P412" s="350"/>
      <c r="Q412" s="350"/>
      <c r="R412" s="353"/>
      <c r="S412" s="353"/>
      <c r="T412" s="350"/>
      <c r="U412" s="350"/>
      <c r="V412" s="350"/>
      <c r="W412" s="350"/>
      <c r="X412" s="350"/>
      <c r="Y412" s="350"/>
      <c r="Z412" s="350"/>
      <c r="AA412" s="350"/>
      <c r="AB412" s="350"/>
      <c r="AC412" s="350"/>
      <c r="AD412" s="350"/>
      <c r="AE412" s="350"/>
      <c r="AF412" s="350"/>
      <c r="AG412" s="350"/>
      <c r="AH412" s="350"/>
      <c r="AI412" s="350"/>
      <c r="AJ412" s="350"/>
      <c r="AK412" s="350"/>
      <c r="AL412" s="350"/>
      <c r="AM412" s="350"/>
      <c r="AN412" s="350"/>
    </row>
    <row r="413" spans="1:40" ht="16.5" customHeight="1">
      <c r="A413" s="350"/>
      <c r="B413" s="350"/>
      <c r="C413" s="350"/>
      <c r="D413" s="350"/>
      <c r="E413" s="350"/>
      <c r="F413" s="350"/>
      <c r="G413" s="350"/>
      <c r="H413" s="350"/>
      <c r="I413" s="350"/>
      <c r="J413" s="350"/>
      <c r="K413" s="350"/>
      <c r="L413" s="350"/>
      <c r="M413" s="353"/>
      <c r="N413" s="350"/>
      <c r="O413" s="350"/>
      <c r="P413" s="350"/>
      <c r="Q413" s="350"/>
      <c r="R413" s="353"/>
      <c r="S413" s="353"/>
      <c r="T413" s="350"/>
      <c r="U413" s="350"/>
      <c r="V413" s="350"/>
      <c r="W413" s="350"/>
      <c r="X413" s="350"/>
      <c r="Y413" s="350"/>
      <c r="Z413" s="350"/>
      <c r="AA413" s="350"/>
      <c r="AB413" s="350"/>
      <c r="AC413" s="350"/>
      <c r="AD413" s="350"/>
      <c r="AE413" s="350"/>
      <c r="AF413" s="350"/>
      <c r="AG413" s="350"/>
      <c r="AH413" s="350"/>
      <c r="AI413" s="350"/>
      <c r="AJ413" s="350"/>
      <c r="AK413" s="350"/>
      <c r="AL413" s="350"/>
      <c r="AM413" s="350"/>
      <c r="AN413" s="350"/>
    </row>
    <row r="414" spans="1:40" ht="16.5" customHeight="1">
      <c r="A414" s="350"/>
      <c r="B414" s="350"/>
      <c r="C414" s="350"/>
      <c r="D414" s="350"/>
      <c r="E414" s="350"/>
      <c r="F414" s="350"/>
      <c r="G414" s="350"/>
      <c r="H414" s="350"/>
      <c r="I414" s="350"/>
      <c r="J414" s="350"/>
      <c r="K414" s="350"/>
      <c r="L414" s="350"/>
      <c r="M414" s="353"/>
      <c r="N414" s="350"/>
      <c r="O414" s="350"/>
      <c r="P414" s="350"/>
      <c r="Q414" s="350"/>
      <c r="R414" s="353"/>
      <c r="S414" s="353"/>
      <c r="T414" s="350"/>
      <c r="U414" s="350"/>
      <c r="V414" s="350"/>
      <c r="W414" s="350"/>
      <c r="X414" s="350"/>
      <c r="Y414" s="350"/>
      <c r="Z414" s="350"/>
      <c r="AA414" s="350"/>
      <c r="AB414" s="350"/>
      <c r="AC414" s="350"/>
      <c r="AD414" s="350"/>
      <c r="AE414" s="350"/>
      <c r="AF414" s="350"/>
      <c r="AG414" s="350"/>
      <c r="AH414" s="350"/>
      <c r="AI414" s="350"/>
      <c r="AJ414" s="350"/>
      <c r="AK414" s="350"/>
      <c r="AL414" s="350"/>
      <c r="AM414" s="350"/>
      <c r="AN414" s="350"/>
    </row>
    <row r="415" spans="1:40" ht="16.5" customHeight="1">
      <c r="A415" s="350"/>
      <c r="B415" s="350"/>
      <c r="C415" s="350"/>
      <c r="D415" s="350"/>
      <c r="E415" s="350"/>
      <c r="F415" s="350"/>
      <c r="G415" s="350"/>
      <c r="H415" s="350"/>
      <c r="I415" s="350"/>
      <c r="J415" s="350"/>
      <c r="K415" s="350"/>
      <c r="L415" s="350"/>
      <c r="M415" s="353"/>
      <c r="N415" s="350"/>
      <c r="O415" s="350"/>
      <c r="P415" s="350"/>
      <c r="Q415" s="350"/>
      <c r="R415" s="353"/>
      <c r="S415" s="353"/>
      <c r="T415" s="350"/>
      <c r="U415" s="350"/>
      <c r="V415" s="350"/>
      <c r="W415" s="350"/>
      <c r="X415" s="350"/>
      <c r="Y415" s="350"/>
      <c r="Z415" s="350"/>
      <c r="AA415" s="350"/>
      <c r="AB415" s="350"/>
      <c r="AC415" s="350"/>
      <c r="AD415" s="350"/>
      <c r="AE415" s="350"/>
      <c r="AF415" s="350"/>
      <c r="AG415" s="350"/>
      <c r="AH415" s="350"/>
      <c r="AI415" s="350"/>
      <c r="AJ415" s="350"/>
      <c r="AK415" s="350"/>
      <c r="AL415" s="350"/>
      <c r="AM415" s="350"/>
      <c r="AN415" s="350"/>
    </row>
    <row r="416" spans="1:40" ht="16.5" customHeight="1">
      <c r="A416" s="350"/>
      <c r="B416" s="350"/>
      <c r="C416" s="350"/>
      <c r="D416" s="350"/>
      <c r="E416" s="350"/>
      <c r="F416" s="350"/>
      <c r="G416" s="350"/>
      <c r="H416" s="350"/>
      <c r="I416" s="350"/>
      <c r="J416" s="350"/>
      <c r="K416" s="350"/>
      <c r="L416" s="350"/>
      <c r="M416" s="353"/>
      <c r="N416" s="350"/>
      <c r="O416" s="350"/>
      <c r="P416" s="350"/>
      <c r="Q416" s="350"/>
      <c r="R416" s="353"/>
      <c r="S416" s="353"/>
      <c r="T416" s="350"/>
      <c r="U416" s="350"/>
      <c r="V416" s="350"/>
      <c r="W416" s="350"/>
      <c r="X416" s="350"/>
      <c r="Y416" s="350"/>
      <c r="Z416" s="350"/>
      <c r="AA416" s="350"/>
      <c r="AB416" s="350"/>
      <c r="AC416" s="350"/>
      <c r="AD416" s="350"/>
      <c r="AE416" s="350"/>
      <c r="AF416" s="350"/>
      <c r="AG416" s="350"/>
      <c r="AH416" s="350"/>
      <c r="AI416" s="350"/>
      <c r="AJ416" s="350"/>
      <c r="AK416" s="350"/>
      <c r="AL416" s="350"/>
      <c r="AM416" s="350"/>
      <c r="AN416" s="350"/>
    </row>
    <row r="417" spans="1:40" ht="16.5" customHeight="1">
      <c r="A417" s="350"/>
      <c r="B417" s="350"/>
      <c r="C417" s="350"/>
      <c r="D417" s="350"/>
      <c r="E417" s="350"/>
      <c r="F417" s="350"/>
      <c r="G417" s="350"/>
      <c r="H417" s="350"/>
      <c r="I417" s="350"/>
      <c r="J417" s="350"/>
      <c r="K417" s="350"/>
      <c r="L417" s="350"/>
      <c r="M417" s="353"/>
      <c r="N417" s="350"/>
      <c r="O417" s="350"/>
      <c r="P417" s="350"/>
      <c r="Q417" s="350"/>
      <c r="R417" s="353"/>
      <c r="S417" s="353"/>
      <c r="T417" s="350"/>
      <c r="U417" s="350"/>
      <c r="V417" s="350"/>
      <c r="W417" s="350"/>
      <c r="X417" s="350"/>
      <c r="Y417" s="350"/>
      <c r="Z417" s="350"/>
      <c r="AA417" s="350"/>
      <c r="AB417" s="350"/>
      <c r="AC417" s="350"/>
      <c r="AD417" s="350"/>
      <c r="AE417" s="350"/>
      <c r="AF417" s="350"/>
      <c r="AG417" s="350"/>
      <c r="AH417" s="350"/>
      <c r="AI417" s="350"/>
      <c r="AJ417" s="350"/>
      <c r="AK417" s="350"/>
      <c r="AL417" s="350"/>
      <c r="AM417" s="350"/>
      <c r="AN417" s="350"/>
    </row>
    <row r="418" spans="1:40" ht="16.5" customHeight="1">
      <c r="A418" s="350"/>
      <c r="B418" s="350"/>
      <c r="C418" s="350"/>
      <c r="D418" s="350"/>
      <c r="E418" s="350"/>
      <c r="F418" s="350"/>
      <c r="G418" s="350"/>
      <c r="H418" s="350"/>
      <c r="I418" s="350"/>
      <c r="J418" s="350"/>
      <c r="K418" s="350"/>
      <c r="L418" s="350"/>
      <c r="M418" s="353"/>
      <c r="N418" s="350"/>
      <c r="O418" s="350"/>
      <c r="P418" s="350"/>
      <c r="Q418" s="350"/>
      <c r="R418" s="353"/>
      <c r="S418" s="353"/>
      <c r="T418" s="350"/>
      <c r="U418" s="350"/>
      <c r="V418" s="350"/>
      <c r="W418" s="350"/>
      <c r="X418" s="350"/>
      <c r="Y418" s="350"/>
      <c r="Z418" s="350"/>
      <c r="AA418" s="350"/>
      <c r="AB418" s="350"/>
      <c r="AC418" s="350"/>
      <c r="AD418" s="350"/>
      <c r="AE418" s="350"/>
      <c r="AF418" s="350"/>
      <c r="AG418" s="350"/>
      <c r="AH418" s="350"/>
      <c r="AI418" s="350"/>
      <c r="AJ418" s="350"/>
      <c r="AK418" s="350"/>
      <c r="AL418" s="350"/>
      <c r="AM418" s="350"/>
      <c r="AN418" s="350"/>
    </row>
    <row r="419" spans="1:40" ht="16.5" customHeight="1">
      <c r="A419" s="350"/>
      <c r="B419" s="350"/>
      <c r="C419" s="350"/>
      <c r="D419" s="350"/>
      <c r="E419" s="350"/>
      <c r="F419" s="350"/>
      <c r="G419" s="350"/>
      <c r="H419" s="350"/>
      <c r="I419" s="350"/>
      <c r="J419" s="350"/>
      <c r="K419" s="350"/>
      <c r="L419" s="350"/>
      <c r="M419" s="353"/>
      <c r="N419" s="350"/>
      <c r="O419" s="350"/>
      <c r="P419" s="350"/>
      <c r="Q419" s="350"/>
      <c r="R419" s="353"/>
      <c r="S419" s="353"/>
      <c r="T419" s="350"/>
      <c r="U419" s="350"/>
      <c r="V419" s="350"/>
      <c r="W419" s="350"/>
      <c r="X419" s="350"/>
      <c r="Y419" s="350"/>
      <c r="Z419" s="350"/>
      <c r="AA419" s="350"/>
      <c r="AB419" s="350"/>
      <c r="AC419" s="350"/>
      <c r="AD419" s="350"/>
      <c r="AE419" s="350"/>
      <c r="AF419" s="350"/>
      <c r="AG419" s="350"/>
      <c r="AH419" s="350"/>
      <c r="AI419" s="350"/>
      <c r="AJ419" s="350"/>
      <c r="AK419" s="350"/>
      <c r="AL419" s="350"/>
      <c r="AM419" s="350"/>
      <c r="AN419" s="350"/>
    </row>
    <row r="420" spans="1:40" ht="16.5" customHeight="1">
      <c r="A420" s="350"/>
      <c r="B420" s="350"/>
      <c r="C420" s="350"/>
      <c r="D420" s="350"/>
      <c r="E420" s="350"/>
      <c r="F420" s="350"/>
      <c r="G420" s="350"/>
      <c r="H420" s="350"/>
      <c r="I420" s="350"/>
      <c r="J420" s="350"/>
      <c r="K420" s="350"/>
      <c r="L420" s="350"/>
      <c r="M420" s="353"/>
      <c r="N420" s="350"/>
      <c r="O420" s="350"/>
      <c r="P420" s="350"/>
      <c r="Q420" s="350"/>
      <c r="R420" s="353"/>
      <c r="S420" s="353"/>
      <c r="T420" s="350"/>
      <c r="U420" s="350"/>
      <c r="V420" s="350"/>
      <c r="W420" s="350"/>
      <c r="X420" s="350"/>
      <c r="Y420" s="350"/>
      <c r="Z420" s="350"/>
      <c r="AA420" s="350"/>
      <c r="AB420" s="350"/>
      <c r="AC420" s="350"/>
      <c r="AD420" s="350"/>
      <c r="AE420" s="350"/>
      <c r="AF420" s="350"/>
      <c r="AG420" s="350"/>
      <c r="AH420" s="350"/>
      <c r="AI420" s="350"/>
      <c r="AJ420" s="350"/>
      <c r="AK420" s="350"/>
      <c r="AL420" s="350"/>
      <c r="AM420" s="350"/>
      <c r="AN420" s="350"/>
    </row>
    <row r="421" spans="1:40" ht="16.5" customHeight="1">
      <c r="A421" s="350"/>
      <c r="B421" s="350"/>
      <c r="C421" s="350"/>
      <c r="D421" s="350"/>
      <c r="E421" s="350"/>
      <c r="F421" s="350"/>
      <c r="G421" s="350"/>
      <c r="H421" s="350"/>
      <c r="I421" s="350"/>
      <c r="J421" s="350"/>
      <c r="K421" s="350"/>
      <c r="L421" s="350"/>
      <c r="M421" s="353"/>
      <c r="N421" s="350"/>
      <c r="O421" s="350"/>
      <c r="P421" s="350"/>
      <c r="Q421" s="350"/>
      <c r="R421" s="353"/>
      <c r="S421" s="353"/>
      <c r="T421" s="350"/>
      <c r="U421" s="350"/>
      <c r="V421" s="350"/>
      <c r="W421" s="350"/>
      <c r="X421" s="350"/>
      <c r="Y421" s="350"/>
      <c r="Z421" s="350"/>
      <c r="AA421" s="350"/>
      <c r="AB421" s="350"/>
      <c r="AC421" s="350"/>
      <c r="AD421" s="350"/>
      <c r="AE421" s="350"/>
      <c r="AF421" s="350"/>
      <c r="AG421" s="350"/>
      <c r="AH421" s="350"/>
      <c r="AI421" s="350"/>
      <c r="AJ421" s="350"/>
      <c r="AK421" s="350"/>
      <c r="AL421" s="350"/>
      <c r="AM421" s="350"/>
      <c r="AN421" s="350"/>
    </row>
    <row r="422" spans="1:40" ht="16.5" customHeight="1">
      <c r="A422" s="350"/>
      <c r="B422" s="350"/>
      <c r="C422" s="350"/>
      <c r="D422" s="350"/>
      <c r="E422" s="350"/>
      <c r="F422" s="350"/>
      <c r="G422" s="350"/>
      <c r="H422" s="350"/>
      <c r="I422" s="350"/>
      <c r="J422" s="350"/>
      <c r="K422" s="350"/>
      <c r="L422" s="350"/>
      <c r="M422" s="353"/>
      <c r="N422" s="350"/>
      <c r="O422" s="350"/>
      <c r="P422" s="350"/>
      <c r="Q422" s="350"/>
      <c r="R422" s="353"/>
      <c r="S422" s="353"/>
      <c r="T422" s="350"/>
      <c r="U422" s="350"/>
      <c r="V422" s="350"/>
      <c r="W422" s="350"/>
      <c r="X422" s="350"/>
      <c r="Y422" s="350"/>
      <c r="Z422" s="350"/>
      <c r="AA422" s="350"/>
      <c r="AB422" s="350"/>
      <c r="AC422" s="350"/>
      <c r="AD422" s="350"/>
      <c r="AE422" s="350"/>
      <c r="AF422" s="350"/>
      <c r="AG422" s="350"/>
      <c r="AH422" s="350"/>
      <c r="AI422" s="350"/>
      <c r="AJ422" s="350"/>
      <c r="AK422" s="350"/>
      <c r="AL422" s="350"/>
      <c r="AM422" s="350"/>
      <c r="AN422" s="350"/>
    </row>
    <row r="423" spans="1:40" ht="16.5" customHeight="1">
      <c r="A423" s="350"/>
      <c r="B423" s="350"/>
      <c r="C423" s="350"/>
      <c r="D423" s="350"/>
      <c r="E423" s="350"/>
      <c r="F423" s="350"/>
      <c r="G423" s="350"/>
      <c r="H423" s="350"/>
      <c r="I423" s="350"/>
      <c r="J423" s="350"/>
      <c r="K423" s="350"/>
      <c r="L423" s="350"/>
      <c r="M423" s="353"/>
      <c r="N423" s="350"/>
      <c r="O423" s="350"/>
      <c r="P423" s="350"/>
      <c r="Q423" s="350"/>
      <c r="R423" s="353"/>
      <c r="S423" s="353"/>
      <c r="T423" s="350"/>
      <c r="U423" s="350"/>
      <c r="V423" s="350"/>
      <c r="W423" s="350"/>
      <c r="X423" s="350"/>
      <c r="Y423" s="350"/>
      <c r="Z423" s="350"/>
      <c r="AA423" s="350"/>
      <c r="AB423" s="350"/>
      <c r="AC423" s="350"/>
      <c r="AD423" s="350"/>
      <c r="AE423" s="350"/>
      <c r="AF423" s="350"/>
      <c r="AG423" s="350"/>
      <c r="AH423" s="350"/>
      <c r="AI423" s="350"/>
      <c r="AJ423" s="350"/>
      <c r="AK423" s="350"/>
      <c r="AL423" s="350"/>
      <c r="AM423" s="350"/>
      <c r="AN423" s="350"/>
    </row>
    <row r="424" spans="1:40" ht="16.5" customHeight="1">
      <c r="A424" s="350"/>
      <c r="B424" s="350"/>
      <c r="C424" s="350"/>
      <c r="D424" s="350"/>
      <c r="E424" s="350"/>
      <c r="F424" s="350"/>
      <c r="G424" s="350"/>
      <c r="H424" s="350"/>
      <c r="I424" s="350"/>
      <c r="J424" s="350"/>
      <c r="K424" s="350"/>
      <c r="L424" s="350"/>
      <c r="M424" s="353"/>
      <c r="N424" s="350"/>
      <c r="O424" s="350"/>
      <c r="P424" s="350"/>
      <c r="Q424" s="350"/>
      <c r="R424" s="353"/>
      <c r="S424" s="353"/>
      <c r="T424" s="350"/>
      <c r="U424" s="350"/>
      <c r="V424" s="350"/>
      <c r="W424" s="350"/>
      <c r="X424" s="350"/>
      <c r="Y424" s="350"/>
      <c r="Z424" s="350"/>
      <c r="AA424" s="350"/>
      <c r="AB424" s="350"/>
      <c r="AC424" s="350"/>
      <c r="AD424" s="350"/>
      <c r="AE424" s="350"/>
      <c r="AF424" s="350"/>
      <c r="AG424" s="350"/>
      <c r="AH424" s="350"/>
      <c r="AI424" s="350"/>
      <c r="AJ424" s="350"/>
      <c r="AK424" s="350"/>
      <c r="AL424" s="350"/>
      <c r="AM424" s="350"/>
      <c r="AN424" s="350"/>
    </row>
    <row r="425" spans="1:40" ht="16.5" customHeight="1">
      <c r="A425" s="350"/>
      <c r="B425" s="350"/>
      <c r="C425" s="350"/>
      <c r="D425" s="350"/>
      <c r="E425" s="350"/>
      <c r="F425" s="350"/>
      <c r="G425" s="350"/>
      <c r="H425" s="350"/>
      <c r="I425" s="350"/>
      <c r="J425" s="350"/>
      <c r="K425" s="350"/>
      <c r="L425" s="350"/>
      <c r="M425" s="353"/>
      <c r="N425" s="350"/>
      <c r="O425" s="350"/>
      <c r="P425" s="350"/>
      <c r="Q425" s="350"/>
      <c r="R425" s="353"/>
      <c r="S425" s="353"/>
      <c r="T425" s="350"/>
      <c r="U425" s="350"/>
      <c r="V425" s="350"/>
      <c r="W425" s="350"/>
      <c r="X425" s="350"/>
      <c r="Y425" s="350"/>
      <c r="Z425" s="350"/>
      <c r="AA425" s="350"/>
      <c r="AB425" s="350"/>
      <c r="AC425" s="350"/>
      <c r="AD425" s="350"/>
      <c r="AE425" s="350"/>
      <c r="AF425" s="350"/>
      <c r="AG425" s="350"/>
      <c r="AH425" s="350"/>
      <c r="AI425" s="350"/>
      <c r="AJ425" s="350"/>
      <c r="AK425" s="350"/>
      <c r="AL425" s="350"/>
      <c r="AM425" s="350"/>
      <c r="AN425" s="350"/>
    </row>
    <row r="426" spans="1:40" ht="16.5" customHeight="1">
      <c r="A426" s="350"/>
      <c r="B426" s="350"/>
      <c r="C426" s="350"/>
      <c r="D426" s="350"/>
      <c r="E426" s="350"/>
      <c r="F426" s="350"/>
      <c r="G426" s="350"/>
      <c r="H426" s="350"/>
      <c r="I426" s="350"/>
      <c r="J426" s="350"/>
      <c r="K426" s="350"/>
      <c r="L426" s="350"/>
      <c r="M426" s="353"/>
      <c r="N426" s="350"/>
      <c r="O426" s="350"/>
      <c r="P426" s="350"/>
      <c r="Q426" s="350"/>
      <c r="R426" s="353"/>
      <c r="S426" s="353"/>
      <c r="T426" s="350"/>
      <c r="U426" s="350"/>
      <c r="V426" s="350"/>
      <c r="W426" s="350"/>
      <c r="X426" s="350"/>
      <c r="Y426" s="350"/>
      <c r="Z426" s="350"/>
      <c r="AA426" s="350"/>
      <c r="AB426" s="350"/>
      <c r="AC426" s="350"/>
      <c r="AD426" s="350"/>
      <c r="AE426" s="350"/>
      <c r="AF426" s="350"/>
      <c r="AG426" s="350"/>
      <c r="AH426" s="350"/>
      <c r="AI426" s="350"/>
      <c r="AJ426" s="350"/>
      <c r="AK426" s="350"/>
      <c r="AL426" s="350"/>
      <c r="AM426" s="350"/>
      <c r="AN426" s="350"/>
    </row>
    <row r="427" spans="1:40" ht="16.5" customHeight="1">
      <c r="A427" s="350"/>
      <c r="B427" s="350"/>
      <c r="C427" s="350"/>
      <c r="D427" s="350"/>
      <c r="E427" s="350"/>
      <c r="F427" s="350"/>
      <c r="G427" s="350"/>
      <c r="H427" s="350"/>
      <c r="I427" s="350"/>
      <c r="J427" s="350"/>
      <c r="K427" s="350"/>
      <c r="L427" s="350"/>
      <c r="M427" s="353"/>
      <c r="N427" s="350"/>
      <c r="O427" s="350"/>
      <c r="P427" s="350"/>
      <c r="Q427" s="350"/>
      <c r="R427" s="353"/>
      <c r="S427" s="353"/>
      <c r="T427" s="350"/>
      <c r="U427" s="350"/>
      <c r="V427" s="350"/>
      <c r="W427" s="350"/>
      <c r="X427" s="350"/>
      <c r="Y427" s="350"/>
      <c r="Z427" s="350"/>
      <c r="AA427" s="350"/>
      <c r="AB427" s="350"/>
      <c r="AC427" s="350"/>
      <c r="AD427" s="350"/>
      <c r="AE427" s="350"/>
      <c r="AF427" s="350"/>
      <c r="AG427" s="350"/>
      <c r="AH427" s="350"/>
      <c r="AI427" s="350"/>
      <c r="AJ427" s="350"/>
      <c r="AK427" s="350"/>
      <c r="AL427" s="350"/>
      <c r="AM427" s="350"/>
      <c r="AN427" s="350"/>
    </row>
    <row r="428" spans="1:40" ht="16.5" customHeight="1">
      <c r="A428" s="350"/>
      <c r="B428" s="350"/>
      <c r="C428" s="350"/>
      <c r="D428" s="350"/>
      <c r="E428" s="350"/>
      <c r="F428" s="350"/>
      <c r="G428" s="350"/>
      <c r="H428" s="350"/>
      <c r="I428" s="350"/>
      <c r="J428" s="350"/>
      <c r="K428" s="350"/>
      <c r="L428" s="350"/>
      <c r="M428" s="353"/>
      <c r="N428" s="350"/>
      <c r="O428" s="350"/>
      <c r="P428" s="350"/>
      <c r="Q428" s="350"/>
      <c r="R428" s="353"/>
      <c r="S428" s="353"/>
      <c r="T428" s="350"/>
      <c r="U428" s="350"/>
      <c r="V428" s="350"/>
      <c r="W428" s="350"/>
      <c r="X428" s="350"/>
      <c r="Y428" s="350"/>
      <c r="Z428" s="350"/>
      <c r="AA428" s="350"/>
      <c r="AB428" s="350"/>
      <c r="AC428" s="350"/>
      <c r="AD428" s="350"/>
      <c r="AE428" s="350"/>
      <c r="AF428" s="350"/>
      <c r="AG428" s="350"/>
      <c r="AH428" s="350"/>
      <c r="AI428" s="350"/>
      <c r="AJ428" s="350"/>
      <c r="AK428" s="350"/>
      <c r="AL428" s="350"/>
      <c r="AM428" s="350"/>
      <c r="AN428" s="350"/>
    </row>
    <row r="429" spans="1:40" ht="16.5" customHeight="1">
      <c r="A429" s="350"/>
      <c r="B429" s="350"/>
      <c r="C429" s="350"/>
      <c r="D429" s="350"/>
      <c r="E429" s="350"/>
      <c r="F429" s="350"/>
      <c r="G429" s="350"/>
      <c r="H429" s="350"/>
      <c r="I429" s="350"/>
      <c r="J429" s="350"/>
      <c r="K429" s="350"/>
      <c r="L429" s="350"/>
      <c r="M429" s="353"/>
      <c r="N429" s="350"/>
      <c r="O429" s="350"/>
      <c r="P429" s="350"/>
      <c r="Q429" s="350"/>
      <c r="R429" s="353"/>
      <c r="S429" s="353"/>
      <c r="T429" s="350"/>
      <c r="U429" s="350"/>
      <c r="V429" s="350"/>
      <c r="W429" s="350"/>
      <c r="X429" s="350"/>
      <c r="Y429" s="350"/>
      <c r="Z429" s="350"/>
      <c r="AA429" s="350"/>
      <c r="AB429" s="350"/>
      <c r="AC429" s="350"/>
      <c r="AD429" s="350"/>
      <c r="AE429" s="350"/>
      <c r="AF429" s="350"/>
      <c r="AG429" s="350"/>
      <c r="AH429" s="350"/>
      <c r="AI429" s="350"/>
      <c r="AJ429" s="350"/>
      <c r="AK429" s="350"/>
      <c r="AL429" s="350"/>
      <c r="AM429" s="350"/>
      <c r="AN429" s="350"/>
    </row>
    <row r="430" spans="1:40" ht="16.5" customHeight="1">
      <c r="A430" s="350"/>
      <c r="B430" s="350"/>
      <c r="C430" s="350"/>
      <c r="D430" s="350"/>
      <c r="E430" s="350"/>
      <c r="F430" s="350"/>
      <c r="G430" s="350"/>
      <c r="H430" s="350"/>
      <c r="I430" s="350"/>
      <c r="J430" s="350"/>
      <c r="K430" s="350"/>
      <c r="L430" s="350"/>
      <c r="M430" s="353"/>
      <c r="N430" s="350"/>
      <c r="O430" s="350"/>
      <c r="P430" s="350"/>
      <c r="Q430" s="350"/>
      <c r="R430" s="353"/>
      <c r="S430" s="353"/>
      <c r="T430" s="350"/>
      <c r="U430" s="350"/>
      <c r="V430" s="350"/>
      <c r="W430" s="350"/>
      <c r="X430" s="350"/>
      <c r="Y430" s="350"/>
      <c r="Z430" s="350"/>
      <c r="AA430" s="350"/>
      <c r="AB430" s="350"/>
      <c r="AC430" s="350"/>
      <c r="AD430" s="350"/>
      <c r="AE430" s="350"/>
      <c r="AF430" s="350"/>
      <c r="AG430" s="350"/>
      <c r="AH430" s="350"/>
      <c r="AI430" s="350"/>
      <c r="AJ430" s="350"/>
      <c r="AK430" s="350"/>
      <c r="AL430" s="350"/>
      <c r="AM430" s="350"/>
      <c r="AN430" s="350"/>
    </row>
    <row r="431" spans="1:40" ht="16.5" customHeight="1">
      <c r="A431" s="350"/>
      <c r="B431" s="350"/>
      <c r="C431" s="350"/>
      <c r="D431" s="350"/>
      <c r="E431" s="350"/>
      <c r="F431" s="350"/>
      <c r="G431" s="350"/>
      <c r="H431" s="350"/>
      <c r="I431" s="350"/>
      <c r="J431" s="350"/>
      <c r="K431" s="350"/>
      <c r="L431" s="350"/>
      <c r="M431" s="353"/>
      <c r="N431" s="350"/>
      <c r="O431" s="350"/>
      <c r="P431" s="350"/>
      <c r="Q431" s="350"/>
      <c r="R431" s="353"/>
      <c r="S431" s="353"/>
      <c r="T431" s="350"/>
      <c r="U431" s="350"/>
      <c r="V431" s="350"/>
      <c r="W431" s="350"/>
      <c r="X431" s="350"/>
      <c r="Y431" s="350"/>
      <c r="Z431" s="350"/>
      <c r="AA431" s="350"/>
      <c r="AB431" s="350"/>
      <c r="AC431" s="350"/>
      <c r="AD431" s="350"/>
      <c r="AE431" s="350"/>
      <c r="AF431" s="350"/>
      <c r="AG431" s="350"/>
      <c r="AH431" s="350"/>
      <c r="AI431" s="350"/>
      <c r="AJ431" s="350"/>
      <c r="AK431" s="350"/>
      <c r="AL431" s="350"/>
      <c r="AM431" s="350"/>
      <c r="AN431" s="350"/>
    </row>
    <row r="432" spans="1:40" ht="16.5" customHeight="1">
      <c r="A432" s="350"/>
      <c r="B432" s="350"/>
      <c r="C432" s="350"/>
      <c r="D432" s="350"/>
      <c r="E432" s="350"/>
      <c r="F432" s="350"/>
      <c r="G432" s="350"/>
      <c r="H432" s="350"/>
      <c r="I432" s="350"/>
      <c r="J432" s="350"/>
      <c r="K432" s="350"/>
      <c r="L432" s="350"/>
      <c r="M432" s="353"/>
      <c r="N432" s="350"/>
      <c r="O432" s="350"/>
      <c r="P432" s="350"/>
      <c r="Q432" s="350"/>
      <c r="R432" s="353"/>
      <c r="S432" s="353"/>
      <c r="T432" s="350"/>
      <c r="U432" s="350"/>
      <c r="V432" s="350"/>
      <c r="W432" s="350"/>
      <c r="X432" s="350"/>
      <c r="Y432" s="350"/>
      <c r="Z432" s="350"/>
      <c r="AA432" s="350"/>
      <c r="AB432" s="350"/>
      <c r="AC432" s="350"/>
      <c r="AD432" s="350"/>
      <c r="AE432" s="350"/>
      <c r="AF432" s="350"/>
      <c r="AG432" s="350"/>
      <c r="AH432" s="350"/>
      <c r="AI432" s="350"/>
      <c r="AJ432" s="350"/>
      <c r="AK432" s="350"/>
      <c r="AL432" s="350"/>
      <c r="AM432" s="350"/>
      <c r="AN432" s="350"/>
    </row>
    <row r="433" spans="1:40" ht="16.5" customHeight="1">
      <c r="A433" s="350"/>
      <c r="B433" s="350"/>
      <c r="C433" s="350"/>
      <c r="D433" s="350"/>
      <c r="E433" s="350"/>
      <c r="F433" s="350"/>
      <c r="G433" s="350"/>
      <c r="H433" s="350"/>
      <c r="I433" s="350"/>
      <c r="J433" s="350"/>
      <c r="K433" s="350"/>
      <c r="L433" s="350"/>
      <c r="M433" s="353"/>
      <c r="N433" s="350"/>
      <c r="O433" s="350"/>
      <c r="P433" s="350"/>
      <c r="Q433" s="350"/>
      <c r="R433" s="353"/>
      <c r="S433" s="353"/>
      <c r="T433" s="350"/>
      <c r="U433" s="350"/>
      <c r="V433" s="350"/>
      <c r="W433" s="350"/>
      <c r="X433" s="350"/>
      <c r="Y433" s="350"/>
      <c r="Z433" s="350"/>
      <c r="AA433" s="350"/>
      <c r="AB433" s="350"/>
      <c r="AC433" s="350"/>
      <c r="AD433" s="350"/>
      <c r="AE433" s="350"/>
      <c r="AF433" s="350"/>
      <c r="AG433" s="350"/>
      <c r="AH433" s="350"/>
      <c r="AI433" s="350"/>
      <c r="AJ433" s="350"/>
      <c r="AK433" s="350"/>
      <c r="AL433" s="350"/>
      <c r="AM433" s="350"/>
      <c r="AN433" s="350"/>
    </row>
    <row r="434" spans="1:40" ht="16.5" customHeight="1">
      <c r="A434" s="350"/>
      <c r="B434" s="350"/>
      <c r="C434" s="350"/>
      <c r="D434" s="350"/>
      <c r="E434" s="350"/>
      <c r="F434" s="350"/>
      <c r="G434" s="350"/>
      <c r="H434" s="350"/>
      <c r="I434" s="350"/>
      <c r="J434" s="350"/>
      <c r="K434" s="350"/>
      <c r="L434" s="350"/>
      <c r="M434" s="353"/>
      <c r="N434" s="350"/>
      <c r="O434" s="350"/>
      <c r="P434" s="350"/>
      <c r="Q434" s="350"/>
      <c r="R434" s="353"/>
      <c r="S434" s="353"/>
      <c r="T434" s="350"/>
      <c r="U434" s="350"/>
      <c r="V434" s="350"/>
      <c r="W434" s="350"/>
      <c r="X434" s="350"/>
      <c r="Y434" s="350"/>
      <c r="Z434" s="350"/>
      <c r="AA434" s="350"/>
      <c r="AB434" s="350"/>
      <c r="AC434" s="350"/>
      <c r="AD434" s="350"/>
      <c r="AE434" s="350"/>
      <c r="AF434" s="350"/>
      <c r="AG434" s="350"/>
      <c r="AH434" s="350"/>
      <c r="AI434" s="350"/>
      <c r="AJ434" s="350"/>
      <c r="AK434" s="350"/>
      <c r="AL434" s="350"/>
      <c r="AM434" s="350"/>
      <c r="AN434" s="350"/>
    </row>
    <row r="435" spans="1:40" ht="16.5" customHeight="1">
      <c r="A435" s="350"/>
      <c r="B435" s="350"/>
      <c r="C435" s="350"/>
      <c r="D435" s="350"/>
      <c r="E435" s="350"/>
      <c r="F435" s="350"/>
      <c r="G435" s="350"/>
      <c r="H435" s="350"/>
      <c r="I435" s="350"/>
      <c r="J435" s="350"/>
      <c r="K435" s="350"/>
      <c r="L435" s="350"/>
      <c r="M435" s="353"/>
      <c r="N435" s="350"/>
      <c r="O435" s="350"/>
      <c r="P435" s="350"/>
      <c r="Q435" s="350"/>
      <c r="R435" s="353"/>
      <c r="S435" s="353"/>
      <c r="T435" s="350"/>
      <c r="U435" s="350"/>
      <c r="V435" s="350"/>
      <c r="W435" s="350"/>
      <c r="X435" s="350"/>
      <c r="Y435" s="350"/>
      <c r="Z435" s="350"/>
      <c r="AA435" s="350"/>
      <c r="AB435" s="350"/>
      <c r="AC435" s="350"/>
      <c r="AD435" s="350"/>
      <c r="AE435" s="350"/>
      <c r="AF435" s="350"/>
      <c r="AG435" s="350"/>
      <c r="AH435" s="350"/>
      <c r="AI435" s="350"/>
      <c r="AJ435" s="350"/>
      <c r="AK435" s="350"/>
      <c r="AL435" s="350"/>
      <c r="AM435" s="350"/>
      <c r="AN435" s="350"/>
    </row>
    <row r="436" spans="1:40" ht="16.5" customHeight="1">
      <c r="A436" s="350"/>
      <c r="B436" s="350"/>
      <c r="C436" s="350"/>
      <c r="D436" s="350"/>
      <c r="E436" s="350"/>
      <c r="F436" s="350"/>
      <c r="G436" s="350"/>
      <c r="H436" s="350"/>
      <c r="I436" s="350"/>
      <c r="J436" s="350"/>
      <c r="K436" s="350"/>
      <c r="L436" s="350"/>
      <c r="M436" s="353"/>
      <c r="N436" s="350"/>
      <c r="O436" s="350"/>
      <c r="P436" s="350"/>
      <c r="Q436" s="350"/>
      <c r="R436" s="353"/>
      <c r="S436" s="353"/>
      <c r="T436" s="350"/>
      <c r="U436" s="350"/>
      <c r="V436" s="350"/>
      <c r="W436" s="350"/>
      <c r="X436" s="350"/>
      <c r="Y436" s="350"/>
      <c r="Z436" s="350"/>
      <c r="AA436" s="350"/>
      <c r="AB436" s="350"/>
      <c r="AC436" s="350"/>
      <c r="AD436" s="350"/>
      <c r="AE436" s="350"/>
      <c r="AF436" s="350"/>
      <c r="AG436" s="350"/>
      <c r="AH436" s="350"/>
      <c r="AI436" s="350"/>
      <c r="AJ436" s="350"/>
      <c r="AK436" s="350"/>
      <c r="AL436" s="350"/>
      <c r="AM436" s="350"/>
      <c r="AN436" s="350"/>
    </row>
    <row r="437" spans="1:40" ht="16.5" customHeight="1">
      <c r="A437" s="350"/>
      <c r="B437" s="350"/>
      <c r="C437" s="350"/>
      <c r="D437" s="350"/>
      <c r="E437" s="350"/>
      <c r="F437" s="350"/>
      <c r="G437" s="350"/>
      <c r="H437" s="350"/>
      <c r="I437" s="350"/>
      <c r="J437" s="350"/>
      <c r="K437" s="350"/>
      <c r="L437" s="350"/>
      <c r="M437" s="353"/>
      <c r="N437" s="350"/>
      <c r="O437" s="350"/>
      <c r="P437" s="350"/>
      <c r="Q437" s="350"/>
      <c r="R437" s="353"/>
      <c r="S437" s="353"/>
      <c r="T437" s="350"/>
      <c r="U437" s="350"/>
      <c r="V437" s="350"/>
      <c r="W437" s="350"/>
      <c r="X437" s="350"/>
      <c r="Y437" s="350"/>
      <c r="Z437" s="350"/>
      <c r="AA437" s="350"/>
      <c r="AB437" s="350"/>
      <c r="AC437" s="350"/>
      <c r="AD437" s="350"/>
      <c r="AE437" s="350"/>
      <c r="AF437" s="350"/>
      <c r="AG437" s="350"/>
      <c r="AH437" s="350"/>
      <c r="AI437" s="350"/>
      <c r="AJ437" s="350"/>
      <c r="AK437" s="350"/>
      <c r="AL437" s="350"/>
      <c r="AM437" s="350"/>
      <c r="AN437" s="350"/>
    </row>
    <row r="438" spans="1:40" ht="16.5" customHeight="1">
      <c r="A438" s="350"/>
      <c r="B438" s="350"/>
      <c r="C438" s="350"/>
      <c r="D438" s="350"/>
      <c r="E438" s="350"/>
      <c r="F438" s="350"/>
      <c r="G438" s="350"/>
      <c r="H438" s="350"/>
      <c r="I438" s="350"/>
      <c r="J438" s="350"/>
      <c r="K438" s="350"/>
      <c r="L438" s="350"/>
      <c r="M438" s="353"/>
      <c r="N438" s="350"/>
      <c r="O438" s="350"/>
      <c r="P438" s="350"/>
      <c r="Q438" s="350"/>
      <c r="R438" s="353"/>
      <c r="S438" s="353"/>
      <c r="T438" s="350"/>
      <c r="U438" s="350"/>
      <c r="V438" s="350"/>
      <c r="W438" s="350"/>
      <c r="X438" s="350"/>
      <c r="Y438" s="350"/>
      <c r="Z438" s="350"/>
      <c r="AA438" s="350"/>
      <c r="AB438" s="350"/>
      <c r="AC438" s="350"/>
      <c r="AD438" s="350"/>
      <c r="AE438" s="350"/>
      <c r="AF438" s="350"/>
      <c r="AG438" s="350"/>
      <c r="AH438" s="350"/>
      <c r="AI438" s="350"/>
      <c r="AJ438" s="350"/>
      <c r="AK438" s="350"/>
      <c r="AL438" s="350"/>
      <c r="AM438" s="350"/>
      <c r="AN438" s="350"/>
    </row>
    <row r="439" spans="1:40" ht="16.5" customHeight="1">
      <c r="A439" s="350"/>
      <c r="B439" s="350"/>
      <c r="C439" s="350"/>
      <c r="D439" s="350"/>
      <c r="E439" s="350"/>
      <c r="F439" s="350"/>
      <c r="G439" s="350"/>
      <c r="H439" s="350"/>
      <c r="I439" s="350"/>
      <c r="J439" s="350"/>
      <c r="K439" s="350"/>
      <c r="L439" s="350"/>
      <c r="M439" s="353"/>
      <c r="N439" s="350"/>
      <c r="O439" s="350"/>
      <c r="P439" s="350"/>
      <c r="Q439" s="350"/>
      <c r="R439" s="353"/>
      <c r="S439" s="353"/>
      <c r="T439" s="350"/>
      <c r="U439" s="350"/>
      <c r="V439" s="350"/>
      <c r="W439" s="350"/>
      <c r="X439" s="350"/>
      <c r="Y439" s="350"/>
      <c r="Z439" s="350"/>
      <c r="AA439" s="350"/>
      <c r="AB439" s="350"/>
      <c r="AC439" s="350"/>
      <c r="AD439" s="350"/>
      <c r="AE439" s="350"/>
      <c r="AF439" s="350"/>
      <c r="AG439" s="350"/>
      <c r="AH439" s="350"/>
      <c r="AI439" s="350"/>
      <c r="AJ439" s="350"/>
      <c r="AK439" s="350"/>
      <c r="AL439" s="350"/>
      <c r="AM439" s="350"/>
      <c r="AN439" s="350"/>
    </row>
    <row r="440" spans="1:40" ht="16.5" customHeight="1">
      <c r="A440" s="350"/>
      <c r="B440" s="350"/>
      <c r="C440" s="350"/>
      <c r="D440" s="350"/>
      <c r="E440" s="350"/>
      <c r="F440" s="350"/>
      <c r="G440" s="350"/>
      <c r="H440" s="350"/>
      <c r="I440" s="350"/>
      <c r="J440" s="350"/>
      <c r="K440" s="350"/>
      <c r="L440" s="350"/>
      <c r="M440" s="353"/>
      <c r="N440" s="350"/>
      <c r="O440" s="350"/>
      <c r="P440" s="350"/>
      <c r="Q440" s="350"/>
      <c r="R440" s="353"/>
      <c r="S440" s="353"/>
      <c r="T440" s="350"/>
      <c r="U440" s="350"/>
      <c r="V440" s="350"/>
      <c r="W440" s="350"/>
      <c r="X440" s="350"/>
      <c r="Y440" s="350"/>
      <c r="Z440" s="350"/>
      <c r="AA440" s="350"/>
      <c r="AB440" s="350"/>
      <c r="AC440" s="350"/>
      <c r="AD440" s="350"/>
      <c r="AE440" s="350"/>
      <c r="AF440" s="350"/>
      <c r="AG440" s="350"/>
      <c r="AH440" s="350"/>
      <c r="AI440" s="350"/>
      <c r="AJ440" s="350"/>
      <c r="AK440" s="350"/>
      <c r="AL440" s="350"/>
      <c r="AM440" s="350"/>
      <c r="AN440" s="350"/>
    </row>
    <row r="441" spans="1:40" ht="16.5" customHeight="1">
      <c r="A441" s="350"/>
      <c r="B441" s="350"/>
      <c r="C441" s="350"/>
      <c r="D441" s="350"/>
      <c r="E441" s="350"/>
      <c r="F441" s="350"/>
      <c r="G441" s="350"/>
      <c r="H441" s="350"/>
      <c r="I441" s="350"/>
      <c r="J441" s="350"/>
      <c r="K441" s="350"/>
      <c r="L441" s="350"/>
      <c r="M441" s="353"/>
      <c r="N441" s="350"/>
      <c r="O441" s="350"/>
      <c r="P441" s="350"/>
      <c r="Q441" s="350"/>
      <c r="R441" s="353"/>
      <c r="S441" s="353"/>
      <c r="T441" s="350"/>
      <c r="U441" s="350"/>
      <c r="V441" s="350"/>
      <c r="W441" s="350"/>
      <c r="X441" s="350"/>
      <c r="Y441" s="350"/>
      <c r="Z441" s="350"/>
      <c r="AA441" s="350"/>
      <c r="AB441" s="350"/>
      <c r="AC441" s="350"/>
      <c r="AD441" s="350"/>
      <c r="AE441" s="350"/>
      <c r="AF441" s="350"/>
      <c r="AG441" s="350"/>
      <c r="AH441" s="350"/>
      <c r="AI441" s="350"/>
      <c r="AJ441" s="350"/>
      <c r="AK441" s="350"/>
      <c r="AL441" s="350"/>
      <c r="AM441" s="350"/>
      <c r="AN441" s="350"/>
    </row>
    <row r="442" spans="1:40" ht="16.5" customHeight="1">
      <c r="A442" s="350"/>
      <c r="B442" s="350"/>
      <c r="C442" s="350"/>
      <c r="D442" s="350"/>
      <c r="E442" s="350"/>
      <c r="F442" s="350"/>
      <c r="G442" s="350"/>
      <c r="H442" s="350"/>
      <c r="I442" s="350"/>
      <c r="J442" s="350"/>
      <c r="K442" s="350"/>
      <c r="L442" s="350"/>
      <c r="M442" s="353"/>
      <c r="N442" s="350"/>
      <c r="O442" s="350"/>
      <c r="P442" s="350"/>
      <c r="Q442" s="350"/>
      <c r="R442" s="353"/>
      <c r="S442" s="353"/>
      <c r="T442" s="350"/>
      <c r="U442" s="350"/>
      <c r="V442" s="350"/>
      <c r="W442" s="350"/>
      <c r="X442" s="350"/>
      <c r="Y442" s="350"/>
      <c r="Z442" s="350"/>
      <c r="AA442" s="350"/>
      <c r="AB442" s="350"/>
      <c r="AC442" s="350"/>
      <c r="AD442" s="350"/>
      <c r="AE442" s="350"/>
      <c r="AF442" s="350"/>
      <c r="AG442" s="350"/>
      <c r="AH442" s="350"/>
      <c r="AI442" s="350"/>
      <c r="AJ442" s="350"/>
      <c r="AK442" s="350"/>
      <c r="AL442" s="350"/>
      <c r="AM442" s="350"/>
      <c r="AN442" s="350"/>
    </row>
    <row r="443" spans="1:40" ht="16.5" customHeight="1">
      <c r="A443" s="350"/>
      <c r="B443" s="350"/>
      <c r="C443" s="350"/>
      <c r="D443" s="350"/>
      <c r="E443" s="350"/>
      <c r="F443" s="350"/>
      <c r="G443" s="350"/>
      <c r="H443" s="350"/>
      <c r="I443" s="350"/>
      <c r="J443" s="350"/>
      <c r="K443" s="350"/>
      <c r="L443" s="350"/>
      <c r="M443" s="353"/>
      <c r="N443" s="350"/>
      <c r="O443" s="350"/>
      <c r="P443" s="350"/>
      <c r="Q443" s="350"/>
      <c r="R443" s="353"/>
      <c r="S443" s="353"/>
      <c r="T443" s="350"/>
      <c r="U443" s="350"/>
      <c r="V443" s="350"/>
      <c r="W443" s="350"/>
      <c r="X443" s="350"/>
      <c r="Y443" s="350"/>
      <c r="Z443" s="350"/>
      <c r="AA443" s="350"/>
      <c r="AB443" s="350"/>
      <c r="AC443" s="350"/>
      <c r="AD443" s="350"/>
      <c r="AE443" s="350"/>
      <c r="AF443" s="350"/>
      <c r="AG443" s="350"/>
      <c r="AH443" s="350"/>
      <c r="AI443" s="350"/>
      <c r="AJ443" s="350"/>
      <c r="AK443" s="350"/>
      <c r="AL443" s="350"/>
      <c r="AM443" s="350"/>
      <c r="AN443" s="350"/>
    </row>
    <row r="444" spans="1:40" ht="16.5" customHeight="1">
      <c r="A444" s="350"/>
      <c r="B444" s="350"/>
      <c r="C444" s="350"/>
      <c r="D444" s="350"/>
      <c r="E444" s="350"/>
      <c r="F444" s="350"/>
      <c r="G444" s="350"/>
      <c r="H444" s="350"/>
      <c r="I444" s="350"/>
      <c r="J444" s="350"/>
      <c r="K444" s="350"/>
      <c r="L444" s="350"/>
      <c r="M444" s="353"/>
      <c r="N444" s="350"/>
      <c r="O444" s="350"/>
      <c r="P444" s="350"/>
      <c r="Q444" s="350"/>
      <c r="R444" s="353"/>
      <c r="S444" s="353"/>
      <c r="T444" s="350"/>
      <c r="U444" s="350"/>
      <c r="V444" s="350"/>
      <c r="W444" s="350"/>
      <c r="X444" s="350"/>
      <c r="Y444" s="350"/>
      <c r="Z444" s="350"/>
      <c r="AA444" s="350"/>
      <c r="AB444" s="350"/>
      <c r="AC444" s="350"/>
      <c r="AD444" s="350"/>
      <c r="AE444" s="350"/>
      <c r="AF444" s="350"/>
      <c r="AG444" s="350"/>
      <c r="AH444" s="350"/>
      <c r="AI444" s="350"/>
      <c r="AJ444" s="350"/>
      <c r="AK444" s="350"/>
      <c r="AL444" s="350"/>
      <c r="AM444" s="350"/>
      <c r="AN444" s="350"/>
    </row>
    <row r="445" spans="1:40" ht="16.5" customHeight="1">
      <c r="A445" s="350"/>
      <c r="B445" s="350"/>
      <c r="C445" s="350"/>
      <c r="D445" s="350"/>
      <c r="E445" s="350"/>
      <c r="F445" s="350"/>
      <c r="G445" s="350"/>
      <c r="H445" s="350"/>
      <c r="I445" s="350"/>
      <c r="J445" s="350"/>
      <c r="K445" s="350"/>
      <c r="L445" s="350"/>
      <c r="M445" s="353"/>
      <c r="N445" s="350"/>
      <c r="O445" s="350"/>
      <c r="P445" s="350"/>
      <c r="Q445" s="350"/>
      <c r="R445" s="353"/>
      <c r="S445" s="353"/>
      <c r="T445" s="350"/>
      <c r="U445" s="350"/>
      <c r="V445" s="350"/>
      <c r="W445" s="350"/>
      <c r="X445" s="350"/>
      <c r="Y445" s="350"/>
      <c r="Z445" s="350"/>
      <c r="AA445" s="350"/>
      <c r="AB445" s="350"/>
      <c r="AC445" s="350"/>
      <c r="AD445" s="350"/>
      <c r="AE445" s="350"/>
      <c r="AF445" s="350"/>
      <c r="AG445" s="350"/>
      <c r="AH445" s="350"/>
      <c r="AI445" s="350"/>
      <c r="AJ445" s="350"/>
      <c r="AK445" s="350"/>
      <c r="AL445" s="350"/>
      <c r="AM445" s="350"/>
      <c r="AN445" s="350"/>
    </row>
    <row r="446" spans="1:40" ht="16.5" customHeight="1">
      <c r="A446" s="350"/>
      <c r="B446" s="350"/>
      <c r="C446" s="350"/>
      <c r="D446" s="350"/>
      <c r="E446" s="350"/>
      <c r="F446" s="350"/>
      <c r="G446" s="350"/>
      <c r="H446" s="350"/>
      <c r="I446" s="350"/>
      <c r="J446" s="350"/>
      <c r="K446" s="350"/>
      <c r="L446" s="350"/>
      <c r="M446" s="353"/>
      <c r="N446" s="350"/>
      <c r="O446" s="350"/>
      <c r="P446" s="350"/>
      <c r="Q446" s="350"/>
      <c r="R446" s="353"/>
      <c r="S446" s="353"/>
      <c r="T446" s="350"/>
      <c r="U446" s="350"/>
      <c r="V446" s="350"/>
      <c r="W446" s="350"/>
      <c r="X446" s="350"/>
      <c r="Y446" s="350"/>
      <c r="Z446" s="350"/>
      <c r="AA446" s="350"/>
      <c r="AB446" s="350"/>
      <c r="AC446" s="350"/>
      <c r="AD446" s="350"/>
      <c r="AE446" s="350"/>
      <c r="AF446" s="350"/>
      <c r="AG446" s="350"/>
      <c r="AH446" s="350"/>
      <c r="AI446" s="350"/>
      <c r="AJ446" s="350"/>
      <c r="AK446" s="350"/>
      <c r="AL446" s="350"/>
      <c r="AM446" s="350"/>
      <c r="AN446" s="350"/>
    </row>
    <row r="447" spans="1:40" ht="16.5" customHeight="1">
      <c r="A447" s="350"/>
      <c r="B447" s="350"/>
      <c r="C447" s="350"/>
      <c r="D447" s="350"/>
      <c r="E447" s="350"/>
      <c r="F447" s="350"/>
      <c r="G447" s="350"/>
      <c r="H447" s="350"/>
      <c r="I447" s="350"/>
      <c r="J447" s="350"/>
      <c r="K447" s="350"/>
      <c r="L447" s="350"/>
      <c r="M447" s="353"/>
      <c r="N447" s="350"/>
      <c r="O447" s="350"/>
      <c r="P447" s="350"/>
      <c r="Q447" s="350"/>
      <c r="R447" s="353"/>
      <c r="S447" s="353"/>
      <c r="T447" s="350"/>
      <c r="U447" s="350"/>
      <c r="V447" s="350"/>
      <c r="W447" s="350"/>
      <c r="X447" s="350"/>
      <c r="Y447" s="350"/>
      <c r="Z447" s="350"/>
      <c r="AA447" s="350"/>
      <c r="AB447" s="350"/>
      <c r="AC447" s="350"/>
      <c r="AD447" s="350"/>
      <c r="AE447" s="350"/>
      <c r="AF447" s="350"/>
      <c r="AG447" s="350"/>
      <c r="AH447" s="350"/>
      <c r="AI447" s="350"/>
      <c r="AJ447" s="350"/>
      <c r="AK447" s="350"/>
      <c r="AL447" s="350"/>
      <c r="AM447" s="350"/>
      <c r="AN447" s="350"/>
    </row>
    <row r="448" spans="1:40" ht="16.5" customHeight="1">
      <c r="A448" s="350"/>
      <c r="B448" s="350"/>
      <c r="C448" s="350"/>
      <c r="D448" s="350"/>
      <c r="E448" s="350"/>
      <c r="F448" s="350"/>
      <c r="G448" s="350"/>
      <c r="H448" s="350"/>
      <c r="I448" s="350"/>
      <c r="J448" s="350"/>
      <c r="K448" s="350"/>
      <c r="L448" s="350"/>
      <c r="M448" s="353"/>
      <c r="N448" s="350"/>
      <c r="O448" s="350"/>
      <c r="P448" s="350"/>
      <c r="Q448" s="350"/>
      <c r="R448" s="353"/>
      <c r="S448" s="353"/>
      <c r="T448" s="350"/>
      <c r="U448" s="350"/>
      <c r="V448" s="350"/>
      <c r="W448" s="350"/>
      <c r="X448" s="350"/>
      <c r="Y448" s="350"/>
      <c r="Z448" s="350"/>
      <c r="AA448" s="350"/>
      <c r="AB448" s="350"/>
      <c r="AC448" s="350"/>
      <c r="AD448" s="350"/>
      <c r="AE448" s="350"/>
      <c r="AF448" s="350"/>
      <c r="AG448" s="350"/>
      <c r="AH448" s="350"/>
      <c r="AI448" s="350"/>
      <c r="AJ448" s="350"/>
      <c r="AK448" s="350"/>
      <c r="AL448" s="350"/>
      <c r="AM448" s="350"/>
      <c r="AN448" s="350"/>
    </row>
    <row r="449" spans="1:40" ht="16.5" customHeight="1">
      <c r="A449" s="350"/>
      <c r="B449" s="350"/>
      <c r="C449" s="350"/>
      <c r="D449" s="350"/>
      <c r="E449" s="350"/>
      <c r="F449" s="350"/>
      <c r="G449" s="350"/>
      <c r="H449" s="350"/>
      <c r="I449" s="350"/>
      <c r="J449" s="350"/>
      <c r="K449" s="350"/>
      <c r="L449" s="350"/>
      <c r="M449" s="353"/>
      <c r="N449" s="350"/>
      <c r="O449" s="350"/>
      <c r="P449" s="350"/>
      <c r="Q449" s="350"/>
      <c r="R449" s="353"/>
      <c r="S449" s="353"/>
      <c r="T449" s="350"/>
      <c r="U449" s="350"/>
      <c r="V449" s="350"/>
      <c r="W449" s="350"/>
      <c r="X449" s="350"/>
      <c r="Y449" s="350"/>
      <c r="Z449" s="350"/>
      <c r="AA449" s="350"/>
      <c r="AB449" s="350"/>
      <c r="AC449" s="350"/>
      <c r="AD449" s="350"/>
      <c r="AE449" s="350"/>
      <c r="AF449" s="350"/>
      <c r="AG449" s="350"/>
      <c r="AH449" s="350"/>
      <c r="AI449" s="350"/>
      <c r="AJ449" s="350"/>
      <c r="AK449" s="350"/>
      <c r="AL449" s="350"/>
      <c r="AM449" s="350"/>
      <c r="AN449" s="350"/>
    </row>
    <row r="450" spans="1:40" ht="16.5" customHeight="1">
      <c r="A450" s="350"/>
      <c r="B450" s="350"/>
      <c r="C450" s="350"/>
      <c r="D450" s="350"/>
      <c r="E450" s="350"/>
      <c r="F450" s="350"/>
      <c r="G450" s="350"/>
      <c r="H450" s="350"/>
      <c r="I450" s="350"/>
      <c r="J450" s="350"/>
      <c r="K450" s="350"/>
      <c r="L450" s="350"/>
      <c r="M450" s="353"/>
      <c r="N450" s="350"/>
      <c r="O450" s="350"/>
      <c r="P450" s="350"/>
      <c r="Q450" s="350"/>
      <c r="R450" s="353"/>
      <c r="S450" s="353"/>
      <c r="T450" s="350"/>
      <c r="U450" s="350"/>
      <c r="V450" s="350"/>
      <c r="W450" s="350"/>
      <c r="X450" s="350"/>
      <c r="Y450" s="350"/>
      <c r="Z450" s="350"/>
      <c r="AA450" s="350"/>
      <c r="AB450" s="350"/>
      <c r="AC450" s="350"/>
      <c r="AD450" s="350"/>
      <c r="AE450" s="350"/>
      <c r="AF450" s="350"/>
      <c r="AG450" s="350"/>
      <c r="AH450" s="350"/>
      <c r="AI450" s="350"/>
      <c r="AJ450" s="350"/>
      <c r="AK450" s="350"/>
      <c r="AL450" s="350"/>
      <c r="AM450" s="350"/>
      <c r="AN450" s="350"/>
    </row>
    <row r="451" spans="1:40" ht="16.5" customHeight="1">
      <c r="A451" s="350"/>
      <c r="B451" s="350"/>
      <c r="C451" s="350"/>
      <c r="D451" s="350"/>
      <c r="E451" s="350"/>
      <c r="F451" s="350"/>
      <c r="G451" s="350"/>
      <c r="H451" s="350"/>
      <c r="I451" s="350"/>
      <c r="J451" s="350"/>
      <c r="K451" s="350"/>
      <c r="L451" s="350"/>
      <c r="M451" s="353"/>
      <c r="N451" s="350"/>
      <c r="O451" s="350"/>
      <c r="P451" s="350"/>
      <c r="Q451" s="350"/>
      <c r="R451" s="353"/>
      <c r="S451" s="353"/>
      <c r="T451" s="350"/>
      <c r="U451" s="350"/>
      <c r="V451" s="350"/>
      <c r="W451" s="350"/>
      <c r="X451" s="350"/>
      <c r="Y451" s="350"/>
      <c r="Z451" s="350"/>
      <c r="AA451" s="350"/>
      <c r="AB451" s="350"/>
      <c r="AC451" s="350"/>
      <c r="AD451" s="350"/>
      <c r="AE451" s="350"/>
      <c r="AF451" s="350"/>
      <c r="AG451" s="350"/>
      <c r="AH451" s="350"/>
      <c r="AI451" s="350"/>
      <c r="AJ451" s="350"/>
      <c r="AK451" s="350"/>
      <c r="AL451" s="350"/>
      <c r="AM451" s="350"/>
      <c r="AN451" s="350"/>
    </row>
    <row r="452" spans="1:40" ht="16.5" customHeight="1">
      <c r="A452" s="350"/>
      <c r="B452" s="350"/>
      <c r="C452" s="350"/>
      <c r="D452" s="350"/>
      <c r="E452" s="350"/>
      <c r="F452" s="350"/>
      <c r="G452" s="350"/>
      <c r="H452" s="350"/>
      <c r="I452" s="350"/>
      <c r="J452" s="350"/>
      <c r="K452" s="350"/>
      <c r="L452" s="350"/>
      <c r="M452" s="353"/>
      <c r="N452" s="350"/>
      <c r="O452" s="350"/>
      <c r="P452" s="350"/>
      <c r="Q452" s="350"/>
      <c r="R452" s="353"/>
      <c r="S452" s="353"/>
      <c r="T452" s="350"/>
      <c r="U452" s="350"/>
      <c r="V452" s="350"/>
      <c r="W452" s="350"/>
      <c r="X452" s="350"/>
      <c r="Y452" s="350"/>
      <c r="Z452" s="350"/>
      <c r="AA452" s="350"/>
      <c r="AB452" s="350"/>
      <c r="AC452" s="350"/>
      <c r="AD452" s="350"/>
      <c r="AE452" s="350"/>
      <c r="AF452" s="350"/>
      <c r="AG452" s="350"/>
      <c r="AH452" s="350"/>
      <c r="AI452" s="350"/>
      <c r="AJ452" s="350"/>
      <c r="AK452" s="350"/>
      <c r="AL452" s="350"/>
      <c r="AM452" s="350"/>
      <c r="AN452" s="350"/>
    </row>
    <row r="453" spans="1:40" ht="16.5" customHeight="1">
      <c r="A453" s="350"/>
      <c r="B453" s="350"/>
      <c r="C453" s="350"/>
      <c r="D453" s="350"/>
      <c r="E453" s="350"/>
      <c r="F453" s="350"/>
      <c r="G453" s="350"/>
      <c r="H453" s="350"/>
      <c r="I453" s="350"/>
      <c r="J453" s="350"/>
      <c r="K453" s="350"/>
      <c r="L453" s="350"/>
      <c r="M453" s="353"/>
      <c r="N453" s="350"/>
      <c r="O453" s="350"/>
      <c r="P453" s="350"/>
      <c r="Q453" s="350"/>
      <c r="R453" s="353"/>
      <c r="S453" s="353"/>
      <c r="T453" s="350"/>
      <c r="U453" s="350"/>
      <c r="V453" s="350"/>
      <c r="W453" s="350"/>
      <c r="X453" s="350"/>
      <c r="Y453" s="350"/>
      <c r="Z453" s="350"/>
      <c r="AA453" s="350"/>
      <c r="AB453" s="350"/>
      <c r="AC453" s="350"/>
      <c r="AD453" s="350"/>
      <c r="AE453" s="350"/>
      <c r="AF453" s="350"/>
      <c r="AG453" s="350"/>
      <c r="AH453" s="350"/>
      <c r="AI453" s="350"/>
      <c r="AJ453" s="350"/>
      <c r="AK453" s="350"/>
      <c r="AL453" s="350"/>
      <c r="AM453" s="350"/>
      <c r="AN453" s="350"/>
    </row>
    <row r="454" spans="1:40" ht="16.5" customHeight="1">
      <c r="A454" s="350"/>
      <c r="B454" s="350"/>
      <c r="C454" s="350"/>
      <c r="D454" s="350"/>
      <c r="E454" s="350"/>
      <c r="F454" s="350"/>
      <c r="G454" s="350"/>
      <c r="H454" s="350"/>
      <c r="I454" s="350"/>
      <c r="J454" s="350"/>
      <c r="K454" s="350"/>
      <c r="L454" s="350"/>
      <c r="M454" s="353"/>
      <c r="N454" s="350"/>
      <c r="O454" s="350"/>
      <c r="P454" s="350"/>
      <c r="Q454" s="350"/>
      <c r="R454" s="353"/>
      <c r="S454" s="353"/>
      <c r="T454" s="350"/>
      <c r="U454" s="350"/>
      <c r="V454" s="350"/>
      <c r="W454" s="350"/>
      <c r="X454" s="350"/>
      <c r="Y454" s="350"/>
      <c r="Z454" s="350"/>
      <c r="AA454" s="350"/>
      <c r="AB454" s="350"/>
      <c r="AC454" s="350"/>
      <c r="AD454" s="350"/>
      <c r="AE454" s="350"/>
      <c r="AF454" s="350"/>
      <c r="AG454" s="350"/>
      <c r="AH454" s="350"/>
      <c r="AI454" s="350"/>
      <c r="AJ454" s="350"/>
      <c r="AK454" s="350"/>
      <c r="AL454" s="350"/>
      <c r="AM454" s="350"/>
      <c r="AN454" s="350"/>
    </row>
    <row r="455" spans="1:40" ht="16.5" customHeight="1">
      <c r="A455" s="350"/>
      <c r="B455" s="350"/>
      <c r="C455" s="350"/>
      <c r="D455" s="350"/>
      <c r="E455" s="350"/>
      <c r="F455" s="350"/>
      <c r="G455" s="350"/>
      <c r="H455" s="350"/>
      <c r="I455" s="350"/>
      <c r="J455" s="350"/>
      <c r="K455" s="350"/>
      <c r="L455" s="350"/>
      <c r="M455" s="353"/>
      <c r="N455" s="350"/>
      <c r="O455" s="350"/>
      <c r="P455" s="350"/>
      <c r="Q455" s="350"/>
      <c r="R455" s="353"/>
      <c r="S455" s="353"/>
      <c r="T455" s="350"/>
      <c r="U455" s="350"/>
      <c r="V455" s="350"/>
      <c r="W455" s="350"/>
      <c r="X455" s="350"/>
      <c r="Y455" s="350"/>
      <c r="Z455" s="350"/>
      <c r="AA455" s="350"/>
      <c r="AB455" s="350"/>
      <c r="AC455" s="350"/>
      <c r="AD455" s="350"/>
      <c r="AE455" s="350"/>
      <c r="AF455" s="350"/>
      <c r="AG455" s="350"/>
      <c r="AH455" s="350"/>
      <c r="AI455" s="350"/>
      <c r="AJ455" s="350"/>
      <c r="AK455" s="350"/>
      <c r="AL455" s="350"/>
      <c r="AM455" s="350"/>
      <c r="AN455" s="350"/>
    </row>
    <row r="456" spans="1:40" ht="16.5" customHeight="1">
      <c r="A456" s="350"/>
      <c r="B456" s="350"/>
      <c r="C456" s="350"/>
      <c r="D456" s="350"/>
      <c r="E456" s="350"/>
      <c r="F456" s="350"/>
      <c r="G456" s="350"/>
      <c r="H456" s="350"/>
      <c r="I456" s="350"/>
      <c r="J456" s="350"/>
      <c r="K456" s="350"/>
      <c r="L456" s="350"/>
      <c r="M456" s="353"/>
      <c r="N456" s="350"/>
      <c r="O456" s="350"/>
      <c r="P456" s="350"/>
      <c r="Q456" s="350"/>
      <c r="R456" s="353"/>
      <c r="S456" s="353"/>
      <c r="T456" s="350"/>
      <c r="U456" s="350"/>
      <c r="V456" s="350"/>
      <c r="W456" s="350"/>
      <c r="X456" s="350"/>
      <c r="Y456" s="350"/>
      <c r="Z456" s="350"/>
      <c r="AA456" s="350"/>
      <c r="AB456" s="350"/>
      <c r="AC456" s="350"/>
      <c r="AD456" s="350"/>
      <c r="AE456" s="350"/>
      <c r="AF456" s="350"/>
      <c r="AG456" s="350"/>
      <c r="AH456" s="350"/>
      <c r="AI456" s="350"/>
      <c r="AJ456" s="350"/>
      <c r="AK456" s="350"/>
      <c r="AL456" s="350"/>
      <c r="AM456" s="350"/>
      <c r="AN456" s="350"/>
    </row>
    <row r="457" spans="1:40" ht="16.5" customHeight="1">
      <c r="A457" s="350"/>
      <c r="B457" s="350"/>
      <c r="C457" s="350"/>
      <c r="D457" s="350"/>
      <c r="E457" s="350"/>
      <c r="F457" s="350"/>
      <c r="G457" s="350"/>
      <c r="H457" s="350"/>
      <c r="I457" s="350"/>
      <c r="J457" s="350"/>
      <c r="K457" s="350"/>
      <c r="L457" s="350"/>
      <c r="M457" s="353"/>
      <c r="N457" s="350"/>
      <c r="O457" s="350"/>
      <c r="P457" s="350"/>
      <c r="Q457" s="350"/>
      <c r="R457" s="353"/>
      <c r="S457" s="353"/>
      <c r="T457" s="350"/>
      <c r="U457" s="350"/>
      <c r="V457" s="350"/>
      <c r="W457" s="350"/>
      <c r="X457" s="350"/>
      <c r="Y457" s="350"/>
      <c r="Z457" s="350"/>
      <c r="AA457" s="350"/>
      <c r="AB457" s="350"/>
      <c r="AC457" s="350"/>
      <c r="AD457" s="350"/>
      <c r="AE457" s="350"/>
      <c r="AF457" s="350"/>
      <c r="AG457" s="350"/>
      <c r="AH457" s="350"/>
      <c r="AI457" s="350"/>
      <c r="AJ457" s="350"/>
      <c r="AK457" s="350"/>
      <c r="AL457" s="350"/>
      <c r="AM457" s="350"/>
      <c r="AN457" s="350"/>
    </row>
    <row r="458" spans="1:40" ht="16.5" customHeight="1">
      <c r="A458" s="350"/>
      <c r="B458" s="350"/>
      <c r="C458" s="350"/>
      <c r="D458" s="350"/>
      <c r="E458" s="350"/>
      <c r="F458" s="350"/>
      <c r="G458" s="350"/>
      <c r="H458" s="350"/>
      <c r="I458" s="350"/>
      <c r="J458" s="350"/>
      <c r="K458" s="350"/>
      <c r="L458" s="350"/>
      <c r="M458" s="353"/>
      <c r="N458" s="350"/>
      <c r="O458" s="350"/>
      <c r="P458" s="350"/>
      <c r="Q458" s="350"/>
      <c r="R458" s="353"/>
      <c r="S458" s="353"/>
      <c r="T458" s="350"/>
      <c r="U458" s="350"/>
      <c r="V458" s="350"/>
      <c r="W458" s="350"/>
      <c r="X458" s="350"/>
      <c r="Y458" s="350"/>
      <c r="Z458" s="350"/>
      <c r="AA458" s="350"/>
      <c r="AB458" s="350"/>
      <c r="AC458" s="350"/>
      <c r="AD458" s="350"/>
      <c r="AE458" s="350"/>
      <c r="AF458" s="350"/>
      <c r="AG458" s="350"/>
      <c r="AH458" s="350"/>
      <c r="AI458" s="350"/>
      <c r="AJ458" s="350"/>
      <c r="AK458" s="350"/>
      <c r="AL458" s="350"/>
      <c r="AM458" s="350"/>
      <c r="AN458" s="350"/>
    </row>
    <row r="459" spans="1:40" ht="16.5" customHeight="1">
      <c r="A459" s="350"/>
      <c r="B459" s="350"/>
      <c r="C459" s="350"/>
      <c r="D459" s="350"/>
      <c r="E459" s="350"/>
      <c r="F459" s="350"/>
      <c r="G459" s="350"/>
      <c r="H459" s="350"/>
      <c r="I459" s="350"/>
      <c r="J459" s="350"/>
      <c r="K459" s="350"/>
      <c r="L459" s="350"/>
      <c r="M459" s="353"/>
      <c r="N459" s="350"/>
      <c r="O459" s="350"/>
      <c r="P459" s="350"/>
      <c r="Q459" s="350"/>
      <c r="R459" s="353"/>
      <c r="S459" s="353"/>
      <c r="T459" s="350"/>
      <c r="U459" s="350"/>
      <c r="V459" s="350"/>
      <c r="W459" s="350"/>
      <c r="X459" s="350"/>
      <c r="Y459" s="350"/>
      <c r="Z459" s="350"/>
      <c r="AA459" s="350"/>
      <c r="AB459" s="350"/>
      <c r="AC459" s="350"/>
      <c r="AD459" s="350"/>
      <c r="AE459" s="350"/>
      <c r="AF459" s="350"/>
      <c r="AG459" s="350"/>
      <c r="AH459" s="350"/>
      <c r="AI459" s="350"/>
      <c r="AJ459" s="350"/>
      <c r="AK459" s="350"/>
      <c r="AL459" s="350"/>
      <c r="AM459" s="350"/>
      <c r="AN459" s="350"/>
    </row>
    <row r="460" spans="1:40" ht="16.5" customHeight="1">
      <c r="A460" s="350"/>
      <c r="B460" s="350"/>
      <c r="C460" s="350"/>
      <c r="D460" s="350"/>
      <c r="E460" s="350"/>
      <c r="F460" s="350"/>
      <c r="G460" s="350"/>
      <c r="H460" s="350"/>
      <c r="I460" s="350"/>
      <c r="J460" s="350"/>
      <c r="K460" s="350"/>
      <c r="L460" s="350"/>
      <c r="M460" s="353"/>
      <c r="N460" s="350"/>
      <c r="O460" s="350"/>
      <c r="P460" s="350"/>
      <c r="Q460" s="350"/>
      <c r="R460" s="353"/>
      <c r="S460" s="353"/>
      <c r="T460" s="350"/>
      <c r="U460" s="350"/>
      <c r="V460" s="350"/>
      <c r="W460" s="350"/>
      <c r="X460" s="350"/>
      <c r="Y460" s="350"/>
      <c r="Z460" s="350"/>
      <c r="AA460" s="350"/>
      <c r="AB460" s="350"/>
      <c r="AC460" s="350"/>
      <c r="AD460" s="350"/>
      <c r="AE460" s="350"/>
      <c r="AF460" s="350"/>
      <c r="AG460" s="350"/>
      <c r="AH460" s="350"/>
      <c r="AI460" s="350"/>
      <c r="AJ460" s="350"/>
      <c r="AK460" s="350"/>
      <c r="AL460" s="350"/>
      <c r="AM460" s="350"/>
      <c r="AN460" s="350"/>
    </row>
    <row r="461" spans="1:40" ht="16.5" customHeight="1">
      <c r="A461" s="350"/>
      <c r="B461" s="350"/>
      <c r="C461" s="350"/>
      <c r="D461" s="350"/>
      <c r="E461" s="350"/>
      <c r="F461" s="350"/>
      <c r="G461" s="350"/>
      <c r="H461" s="350"/>
      <c r="I461" s="350"/>
      <c r="J461" s="350"/>
      <c r="K461" s="350"/>
      <c r="L461" s="350"/>
      <c r="M461" s="353"/>
      <c r="N461" s="350"/>
      <c r="O461" s="350"/>
      <c r="P461" s="350"/>
      <c r="Q461" s="350"/>
      <c r="R461" s="353"/>
      <c r="S461" s="353"/>
      <c r="T461" s="350"/>
      <c r="U461" s="350"/>
      <c r="V461" s="350"/>
      <c r="W461" s="350"/>
      <c r="X461" s="350"/>
      <c r="Y461" s="350"/>
      <c r="Z461" s="350"/>
      <c r="AA461" s="350"/>
      <c r="AB461" s="350"/>
      <c r="AC461" s="350"/>
      <c r="AD461" s="350"/>
      <c r="AE461" s="350"/>
      <c r="AF461" s="350"/>
      <c r="AG461" s="350"/>
      <c r="AH461" s="350"/>
      <c r="AI461" s="350"/>
      <c r="AJ461" s="350"/>
      <c r="AK461" s="350"/>
      <c r="AL461" s="350"/>
      <c r="AM461" s="350"/>
      <c r="AN461" s="350"/>
    </row>
    <row r="462" spans="1:40" ht="16.5" customHeight="1">
      <c r="A462" s="350"/>
      <c r="B462" s="350"/>
      <c r="C462" s="350"/>
      <c r="D462" s="350"/>
      <c r="E462" s="350"/>
      <c r="F462" s="350"/>
      <c r="G462" s="350"/>
      <c r="H462" s="350"/>
      <c r="I462" s="350"/>
      <c r="J462" s="350"/>
      <c r="K462" s="350"/>
      <c r="L462" s="350"/>
      <c r="M462" s="353"/>
      <c r="N462" s="350"/>
      <c r="O462" s="350"/>
      <c r="P462" s="350"/>
      <c r="Q462" s="350"/>
      <c r="R462" s="353"/>
      <c r="S462" s="353"/>
      <c r="T462" s="350"/>
      <c r="U462" s="350"/>
      <c r="V462" s="350"/>
      <c r="W462" s="350"/>
      <c r="X462" s="350"/>
      <c r="Y462" s="350"/>
      <c r="Z462" s="350"/>
      <c r="AA462" s="350"/>
      <c r="AB462" s="350"/>
      <c r="AC462" s="350"/>
      <c r="AD462" s="350"/>
      <c r="AE462" s="350"/>
      <c r="AF462" s="350"/>
      <c r="AG462" s="350"/>
      <c r="AH462" s="350"/>
      <c r="AI462" s="350"/>
      <c r="AJ462" s="350"/>
      <c r="AK462" s="350"/>
      <c r="AL462" s="350"/>
      <c r="AM462" s="350"/>
      <c r="AN462" s="350"/>
    </row>
    <row r="463" spans="1:40" ht="16.5" customHeight="1">
      <c r="A463" s="350"/>
      <c r="B463" s="350"/>
      <c r="C463" s="350"/>
      <c r="D463" s="350"/>
      <c r="E463" s="350"/>
      <c r="F463" s="350"/>
      <c r="G463" s="350"/>
      <c r="H463" s="350"/>
      <c r="I463" s="350"/>
      <c r="J463" s="350"/>
      <c r="K463" s="350"/>
      <c r="L463" s="350"/>
      <c r="M463" s="353"/>
      <c r="N463" s="350"/>
      <c r="O463" s="350"/>
      <c r="P463" s="350"/>
      <c r="Q463" s="350"/>
      <c r="R463" s="353"/>
      <c r="S463" s="353"/>
      <c r="T463" s="350"/>
      <c r="U463" s="350"/>
      <c r="V463" s="350"/>
      <c r="W463" s="350"/>
      <c r="X463" s="350"/>
      <c r="Y463" s="350"/>
      <c r="Z463" s="350"/>
      <c r="AA463" s="350"/>
      <c r="AB463" s="350"/>
      <c r="AC463" s="350"/>
      <c r="AD463" s="350"/>
      <c r="AE463" s="350"/>
      <c r="AF463" s="350"/>
      <c r="AG463" s="350"/>
      <c r="AH463" s="350"/>
      <c r="AI463" s="350"/>
      <c r="AJ463" s="350"/>
      <c r="AK463" s="350"/>
      <c r="AL463" s="350"/>
      <c r="AM463" s="350"/>
      <c r="AN463" s="350"/>
    </row>
    <row r="464" spans="1:40" ht="16.5" customHeight="1">
      <c r="A464" s="350"/>
      <c r="B464" s="350"/>
      <c r="C464" s="350"/>
      <c r="D464" s="350"/>
      <c r="E464" s="350"/>
      <c r="F464" s="350"/>
      <c r="G464" s="350"/>
      <c r="H464" s="350"/>
      <c r="I464" s="350"/>
      <c r="J464" s="350"/>
      <c r="K464" s="350"/>
      <c r="L464" s="350"/>
      <c r="M464" s="353"/>
      <c r="N464" s="350"/>
      <c r="O464" s="350"/>
      <c r="P464" s="350"/>
      <c r="Q464" s="350"/>
      <c r="R464" s="353"/>
      <c r="S464" s="353"/>
      <c r="T464" s="350"/>
      <c r="U464" s="350"/>
      <c r="V464" s="350"/>
      <c r="W464" s="350"/>
      <c r="X464" s="350"/>
      <c r="Y464" s="350"/>
      <c r="Z464" s="350"/>
      <c r="AA464" s="350"/>
      <c r="AB464" s="350"/>
      <c r="AC464" s="350"/>
      <c r="AD464" s="350"/>
      <c r="AE464" s="350"/>
      <c r="AF464" s="350"/>
      <c r="AG464" s="350"/>
      <c r="AH464" s="350"/>
      <c r="AI464" s="350"/>
      <c r="AJ464" s="350"/>
      <c r="AK464" s="350"/>
      <c r="AL464" s="350"/>
      <c r="AM464" s="350"/>
      <c r="AN464" s="350"/>
    </row>
    <row r="465" spans="1:40" ht="16.5" customHeight="1">
      <c r="A465" s="350"/>
      <c r="B465" s="350"/>
      <c r="C465" s="350"/>
      <c r="D465" s="350"/>
      <c r="E465" s="350"/>
      <c r="F465" s="350"/>
      <c r="G465" s="350"/>
      <c r="H465" s="350"/>
      <c r="I465" s="350"/>
      <c r="J465" s="350"/>
      <c r="K465" s="350"/>
      <c r="L465" s="350"/>
      <c r="M465" s="353"/>
      <c r="N465" s="350"/>
      <c r="O465" s="350"/>
      <c r="P465" s="350"/>
      <c r="Q465" s="350"/>
      <c r="R465" s="353"/>
      <c r="S465" s="353"/>
      <c r="T465" s="350"/>
      <c r="U465" s="350"/>
      <c r="V465" s="350"/>
      <c r="W465" s="350"/>
      <c r="X465" s="350"/>
      <c r="Y465" s="350"/>
      <c r="Z465" s="350"/>
      <c r="AA465" s="350"/>
      <c r="AB465" s="350"/>
      <c r="AC465" s="350"/>
      <c r="AD465" s="350"/>
      <c r="AE465" s="350"/>
      <c r="AF465" s="350"/>
      <c r="AG465" s="350"/>
      <c r="AH465" s="350"/>
      <c r="AI465" s="350"/>
      <c r="AJ465" s="350"/>
      <c r="AK465" s="350"/>
      <c r="AL465" s="350"/>
      <c r="AM465" s="350"/>
      <c r="AN465" s="350"/>
    </row>
    <row r="466" spans="1:40" ht="16.5" customHeight="1">
      <c r="A466" s="350"/>
      <c r="B466" s="350"/>
      <c r="C466" s="350"/>
      <c r="D466" s="350"/>
      <c r="E466" s="350"/>
      <c r="F466" s="350"/>
      <c r="G466" s="350"/>
      <c r="H466" s="350"/>
      <c r="I466" s="350"/>
      <c r="J466" s="350"/>
      <c r="K466" s="350"/>
      <c r="L466" s="350"/>
      <c r="M466" s="353"/>
      <c r="N466" s="350"/>
      <c r="O466" s="350"/>
      <c r="P466" s="350"/>
      <c r="Q466" s="350"/>
      <c r="R466" s="353"/>
      <c r="S466" s="353"/>
      <c r="T466" s="350"/>
      <c r="U466" s="350"/>
      <c r="V466" s="350"/>
      <c r="W466" s="350"/>
      <c r="X466" s="350"/>
      <c r="Y466" s="350"/>
      <c r="Z466" s="350"/>
      <c r="AA466" s="350"/>
      <c r="AB466" s="350"/>
      <c r="AC466" s="350"/>
      <c r="AD466" s="350"/>
      <c r="AE466" s="350"/>
      <c r="AF466" s="350"/>
      <c r="AG466" s="350"/>
      <c r="AH466" s="350"/>
      <c r="AI466" s="350"/>
      <c r="AJ466" s="350"/>
      <c r="AK466" s="350"/>
      <c r="AL466" s="350"/>
      <c r="AM466" s="350"/>
      <c r="AN466" s="350"/>
    </row>
    <row r="467" spans="1:40" ht="16.5" customHeight="1">
      <c r="A467" s="350"/>
      <c r="B467" s="350"/>
      <c r="C467" s="350"/>
      <c r="D467" s="350"/>
      <c r="E467" s="350"/>
      <c r="F467" s="350"/>
      <c r="G467" s="350"/>
      <c r="H467" s="350"/>
      <c r="I467" s="350"/>
      <c r="J467" s="350"/>
      <c r="K467" s="350"/>
      <c r="L467" s="350"/>
      <c r="M467" s="353"/>
      <c r="N467" s="350"/>
      <c r="O467" s="350"/>
      <c r="P467" s="350"/>
      <c r="Q467" s="350"/>
      <c r="R467" s="353"/>
      <c r="S467" s="353"/>
      <c r="T467" s="350"/>
      <c r="U467" s="350"/>
      <c r="V467" s="350"/>
      <c r="W467" s="350"/>
      <c r="X467" s="350"/>
      <c r="Y467" s="350"/>
      <c r="Z467" s="350"/>
      <c r="AA467" s="350"/>
      <c r="AB467" s="350"/>
      <c r="AC467" s="350"/>
      <c r="AD467" s="350"/>
      <c r="AE467" s="350"/>
      <c r="AF467" s="350"/>
      <c r="AG467" s="350"/>
      <c r="AH467" s="350"/>
      <c r="AI467" s="350"/>
      <c r="AJ467" s="350"/>
      <c r="AK467" s="350"/>
      <c r="AL467" s="350"/>
      <c r="AM467" s="350"/>
      <c r="AN467" s="350"/>
    </row>
    <row r="468" spans="1:40" ht="16.5" customHeight="1">
      <c r="A468" s="350"/>
      <c r="B468" s="350"/>
      <c r="C468" s="350"/>
      <c r="D468" s="350"/>
      <c r="E468" s="350"/>
      <c r="F468" s="350"/>
      <c r="G468" s="350"/>
      <c r="H468" s="350"/>
      <c r="I468" s="350"/>
      <c r="J468" s="350"/>
      <c r="K468" s="350"/>
      <c r="L468" s="350"/>
      <c r="M468" s="353"/>
      <c r="N468" s="350"/>
      <c r="O468" s="350"/>
      <c r="P468" s="350"/>
      <c r="Q468" s="350"/>
      <c r="R468" s="353"/>
      <c r="S468" s="353"/>
      <c r="T468" s="350"/>
      <c r="U468" s="350"/>
      <c r="V468" s="350"/>
      <c r="W468" s="350"/>
      <c r="X468" s="350"/>
      <c r="Y468" s="350"/>
      <c r="Z468" s="350"/>
      <c r="AA468" s="350"/>
      <c r="AB468" s="350"/>
      <c r="AC468" s="350"/>
      <c r="AD468" s="350"/>
      <c r="AE468" s="350"/>
      <c r="AF468" s="350"/>
      <c r="AG468" s="350"/>
      <c r="AH468" s="350"/>
      <c r="AI468" s="350"/>
      <c r="AJ468" s="350"/>
      <c r="AK468" s="350"/>
      <c r="AL468" s="350"/>
      <c r="AM468" s="350"/>
      <c r="AN468" s="350"/>
    </row>
    <row r="469" spans="1:40" ht="16.5" customHeight="1">
      <c r="A469" s="350"/>
      <c r="B469" s="350"/>
      <c r="C469" s="350"/>
      <c r="D469" s="350"/>
      <c r="E469" s="350"/>
      <c r="F469" s="350"/>
      <c r="G469" s="350"/>
      <c r="H469" s="350"/>
      <c r="I469" s="350"/>
      <c r="J469" s="350"/>
      <c r="K469" s="350"/>
      <c r="L469" s="350"/>
      <c r="M469" s="353"/>
      <c r="N469" s="350"/>
      <c r="O469" s="350"/>
      <c r="P469" s="350"/>
      <c r="Q469" s="350"/>
      <c r="R469" s="353"/>
      <c r="S469" s="353"/>
      <c r="T469" s="350"/>
      <c r="U469" s="350"/>
      <c r="V469" s="350"/>
      <c r="W469" s="350"/>
      <c r="X469" s="350"/>
      <c r="Y469" s="350"/>
      <c r="Z469" s="350"/>
      <c r="AA469" s="350"/>
      <c r="AB469" s="350"/>
      <c r="AC469" s="350"/>
      <c r="AD469" s="350"/>
      <c r="AE469" s="350"/>
      <c r="AF469" s="350"/>
      <c r="AG469" s="350"/>
      <c r="AH469" s="350"/>
      <c r="AI469" s="350"/>
      <c r="AJ469" s="350"/>
      <c r="AK469" s="350"/>
      <c r="AL469" s="350"/>
      <c r="AM469" s="350"/>
      <c r="AN469" s="350"/>
    </row>
    <row r="470" spans="1:40" ht="16.5" customHeight="1">
      <c r="A470" s="350"/>
      <c r="B470" s="350"/>
      <c r="C470" s="350"/>
      <c r="D470" s="350"/>
      <c r="E470" s="350"/>
      <c r="F470" s="350"/>
      <c r="G470" s="350"/>
      <c r="H470" s="350"/>
      <c r="I470" s="350"/>
      <c r="J470" s="350"/>
      <c r="K470" s="350"/>
      <c r="L470" s="350"/>
      <c r="M470" s="353"/>
      <c r="N470" s="350"/>
      <c r="O470" s="350"/>
      <c r="P470" s="350"/>
      <c r="Q470" s="350"/>
      <c r="R470" s="353"/>
      <c r="S470" s="353"/>
      <c r="T470" s="350"/>
      <c r="U470" s="350"/>
      <c r="V470" s="350"/>
      <c r="W470" s="350"/>
      <c r="X470" s="350"/>
      <c r="Y470" s="350"/>
      <c r="Z470" s="350"/>
      <c r="AA470" s="350"/>
      <c r="AB470" s="350"/>
      <c r="AC470" s="350"/>
      <c r="AD470" s="350"/>
      <c r="AE470" s="350"/>
      <c r="AF470" s="350"/>
      <c r="AG470" s="350"/>
      <c r="AH470" s="350"/>
      <c r="AI470" s="350"/>
      <c r="AJ470" s="350"/>
      <c r="AK470" s="350"/>
      <c r="AL470" s="350"/>
      <c r="AM470" s="350"/>
      <c r="AN470" s="350"/>
    </row>
    <row r="471" spans="1:40" ht="16.5" customHeight="1">
      <c r="A471" s="350"/>
      <c r="B471" s="350"/>
      <c r="C471" s="350"/>
      <c r="D471" s="350"/>
      <c r="E471" s="350"/>
      <c r="F471" s="350"/>
      <c r="G471" s="350"/>
      <c r="H471" s="350"/>
      <c r="I471" s="350"/>
      <c r="J471" s="350"/>
      <c r="K471" s="350"/>
      <c r="L471" s="350"/>
      <c r="M471" s="353"/>
      <c r="N471" s="350"/>
      <c r="O471" s="350"/>
      <c r="P471" s="350"/>
      <c r="Q471" s="350"/>
      <c r="R471" s="353"/>
      <c r="S471" s="353"/>
      <c r="T471" s="350"/>
      <c r="U471" s="350"/>
      <c r="V471" s="350"/>
      <c r="W471" s="350"/>
      <c r="X471" s="350"/>
      <c r="Y471" s="350"/>
      <c r="Z471" s="350"/>
      <c r="AA471" s="350"/>
      <c r="AB471" s="350"/>
      <c r="AC471" s="350"/>
      <c r="AD471" s="350"/>
      <c r="AE471" s="350"/>
      <c r="AF471" s="350"/>
      <c r="AG471" s="350"/>
      <c r="AH471" s="350"/>
      <c r="AI471" s="350"/>
      <c r="AJ471" s="350"/>
      <c r="AK471" s="350"/>
      <c r="AL471" s="350"/>
      <c r="AM471" s="350"/>
      <c r="AN471" s="350"/>
    </row>
    <row r="472" spans="1:40" ht="16.5" customHeight="1">
      <c r="A472" s="350"/>
      <c r="B472" s="350"/>
      <c r="C472" s="350"/>
      <c r="D472" s="350"/>
      <c r="E472" s="350"/>
      <c r="F472" s="350"/>
      <c r="G472" s="350"/>
      <c r="H472" s="350"/>
      <c r="I472" s="350"/>
      <c r="J472" s="350"/>
      <c r="K472" s="350"/>
      <c r="L472" s="350"/>
      <c r="M472" s="353"/>
      <c r="N472" s="350"/>
      <c r="O472" s="350"/>
      <c r="P472" s="350"/>
      <c r="Q472" s="350"/>
      <c r="R472" s="353"/>
      <c r="S472" s="353"/>
      <c r="T472" s="350"/>
      <c r="U472" s="350"/>
      <c r="V472" s="350"/>
      <c r="W472" s="350"/>
      <c r="X472" s="350"/>
      <c r="Y472" s="350"/>
      <c r="Z472" s="350"/>
      <c r="AA472" s="350"/>
      <c r="AB472" s="350"/>
      <c r="AC472" s="350"/>
      <c r="AD472" s="350"/>
      <c r="AE472" s="350"/>
      <c r="AF472" s="350"/>
      <c r="AG472" s="350"/>
      <c r="AH472" s="350"/>
      <c r="AI472" s="350"/>
      <c r="AJ472" s="350"/>
      <c r="AK472" s="350"/>
      <c r="AL472" s="350"/>
      <c r="AM472" s="350"/>
      <c r="AN472" s="350"/>
    </row>
    <row r="473" spans="1:40" ht="16.5" customHeight="1">
      <c r="A473" s="350"/>
      <c r="B473" s="350"/>
      <c r="C473" s="350"/>
      <c r="D473" s="350"/>
      <c r="E473" s="350"/>
      <c r="F473" s="350"/>
      <c r="G473" s="350"/>
      <c r="H473" s="350"/>
      <c r="I473" s="350"/>
      <c r="J473" s="350"/>
      <c r="K473" s="350"/>
      <c r="L473" s="350"/>
      <c r="M473" s="353"/>
      <c r="N473" s="350"/>
      <c r="O473" s="350"/>
      <c r="P473" s="350"/>
      <c r="Q473" s="350"/>
      <c r="R473" s="353"/>
      <c r="S473" s="353"/>
      <c r="T473" s="350"/>
      <c r="U473" s="350"/>
      <c r="V473" s="350"/>
      <c r="W473" s="350"/>
      <c r="X473" s="350"/>
      <c r="Y473" s="350"/>
      <c r="Z473" s="350"/>
      <c r="AA473" s="350"/>
      <c r="AB473" s="350"/>
      <c r="AC473" s="350"/>
      <c r="AD473" s="350"/>
      <c r="AE473" s="350"/>
      <c r="AF473" s="350"/>
      <c r="AG473" s="350"/>
      <c r="AH473" s="350"/>
      <c r="AI473" s="350"/>
      <c r="AJ473" s="350"/>
      <c r="AK473" s="350"/>
      <c r="AL473" s="350"/>
      <c r="AM473" s="350"/>
      <c r="AN473" s="350"/>
    </row>
    <row r="474" spans="1:40" ht="16.5" customHeight="1">
      <c r="A474" s="350"/>
      <c r="B474" s="350"/>
      <c r="C474" s="350"/>
      <c r="D474" s="350"/>
      <c r="E474" s="350"/>
      <c r="F474" s="350"/>
      <c r="G474" s="350"/>
      <c r="H474" s="350"/>
      <c r="I474" s="350"/>
      <c r="J474" s="350"/>
      <c r="K474" s="350"/>
      <c r="L474" s="350"/>
      <c r="M474" s="353"/>
      <c r="N474" s="350"/>
      <c r="O474" s="350"/>
      <c r="P474" s="350"/>
      <c r="Q474" s="350"/>
      <c r="R474" s="353"/>
      <c r="S474" s="353"/>
      <c r="T474" s="350"/>
      <c r="U474" s="350"/>
      <c r="V474" s="350"/>
      <c r="W474" s="350"/>
      <c r="X474" s="350"/>
      <c r="Y474" s="350"/>
      <c r="Z474" s="350"/>
      <c r="AA474" s="350"/>
      <c r="AB474" s="350"/>
      <c r="AC474" s="350"/>
      <c r="AD474" s="350"/>
      <c r="AE474" s="350"/>
      <c r="AF474" s="350"/>
      <c r="AG474" s="350"/>
      <c r="AH474" s="350"/>
      <c r="AI474" s="350"/>
      <c r="AJ474" s="350"/>
      <c r="AK474" s="350"/>
      <c r="AL474" s="350"/>
      <c r="AM474" s="350"/>
      <c r="AN474" s="350"/>
    </row>
    <row r="475" spans="1:40" ht="16.5" customHeight="1">
      <c r="A475" s="350"/>
      <c r="B475" s="350"/>
      <c r="C475" s="350"/>
      <c r="D475" s="350"/>
      <c r="E475" s="350"/>
      <c r="F475" s="350"/>
      <c r="G475" s="350"/>
      <c r="H475" s="350"/>
      <c r="I475" s="350"/>
      <c r="J475" s="350"/>
      <c r="K475" s="350"/>
      <c r="L475" s="350"/>
      <c r="M475" s="353"/>
      <c r="N475" s="350"/>
      <c r="O475" s="350"/>
      <c r="P475" s="350"/>
      <c r="Q475" s="350"/>
      <c r="R475" s="353"/>
      <c r="S475" s="353"/>
      <c r="T475" s="350"/>
      <c r="U475" s="350"/>
      <c r="V475" s="350"/>
      <c r="W475" s="350"/>
      <c r="X475" s="350"/>
      <c r="Y475" s="350"/>
      <c r="Z475" s="350"/>
      <c r="AA475" s="350"/>
      <c r="AB475" s="350"/>
      <c r="AC475" s="350"/>
      <c r="AD475" s="350"/>
      <c r="AE475" s="350"/>
      <c r="AF475" s="350"/>
      <c r="AG475" s="350"/>
      <c r="AH475" s="350"/>
      <c r="AI475" s="350"/>
      <c r="AJ475" s="350"/>
      <c r="AK475" s="350"/>
      <c r="AL475" s="350"/>
      <c r="AM475" s="350"/>
      <c r="AN475" s="350"/>
    </row>
    <row r="476" spans="1:40" ht="16.5" customHeight="1">
      <c r="A476" s="350"/>
      <c r="B476" s="350"/>
      <c r="C476" s="350"/>
      <c r="D476" s="350"/>
      <c r="E476" s="350"/>
      <c r="F476" s="350"/>
      <c r="G476" s="350"/>
      <c r="H476" s="350"/>
      <c r="I476" s="350"/>
      <c r="J476" s="350"/>
      <c r="K476" s="350"/>
      <c r="L476" s="350"/>
      <c r="M476" s="353"/>
      <c r="N476" s="350"/>
      <c r="O476" s="350"/>
      <c r="P476" s="350"/>
      <c r="Q476" s="350"/>
      <c r="R476" s="353"/>
      <c r="S476" s="353"/>
      <c r="T476" s="350"/>
      <c r="U476" s="350"/>
      <c r="V476" s="350"/>
      <c r="W476" s="350"/>
      <c r="X476" s="350"/>
      <c r="Y476" s="350"/>
      <c r="Z476" s="350"/>
      <c r="AA476" s="350"/>
      <c r="AB476" s="350"/>
      <c r="AC476" s="350"/>
      <c r="AD476" s="350"/>
      <c r="AE476" s="350"/>
      <c r="AF476" s="350"/>
      <c r="AG476" s="350"/>
      <c r="AH476" s="350"/>
      <c r="AI476" s="350"/>
      <c r="AJ476" s="350"/>
      <c r="AK476" s="350"/>
      <c r="AL476" s="350"/>
      <c r="AM476" s="350"/>
      <c r="AN476" s="350"/>
    </row>
    <row r="477" spans="1:40" ht="16.5" customHeight="1">
      <c r="A477" s="350"/>
      <c r="B477" s="350"/>
      <c r="C477" s="350"/>
      <c r="D477" s="350"/>
      <c r="E477" s="350"/>
      <c r="F477" s="350"/>
      <c r="G477" s="350"/>
      <c r="H477" s="350"/>
      <c r="I477" s="350"/>
      <c r="J477" s="350"/>
      <c r="K477" s="350"/>
      <c r="L477" s="350"/>
      <c r="M477" s="353"/>
      <c r="N477" s="350"/>
      <c r="O477" s="350"/>
      <c r="P477" s="350"/>
      <c r="Q477" s="350"/>
      <c r="R477" s="353"/>
      <c r="S477" s="353"/>
      <c r="T477" s="350"/>
      <c r="U477" s="350"/>
      <c r="V477" s="350"/>
      <c r="W477" s="350"/>
      <c r="X477" s="350"/>
      <c r="Y477" s="350"/>
      <c r="Z477" s="350"/>
      <c r="AA477" s="350"/>
      <c r="AB477" s="350"/>
      <c r="AC477" s="350"/>
      <c r="AD477" s="350"/>
      <c r="AE477" s="350"/>
      <c r="AF477" s="350"/>
      <c r="AG477" s="350"/>
      <c r="AH477" s="350"/>
      <c r="AI477" s="350"/>
      <c r="AJ477" s="350"/>
      <c r="AK477" s="350"/>
      <c r="AL477" s="350"/>
      <c r="AM477" s="350"/>
      <c r="AN477" s="350"/>
    </row>
    <row r="478" spans="1:40" ht="16.5" customHeight="1">
      <c r="A478" s="350"/>
      <c r="B478" s="350"/>
      <c r="C478" s="350"/>
      <c r="D478" s="350"/>
      <c r="E478" s="350"/>
      <c r="F478" s="350"/>
      <c r="G478" s="350"/>
      <c r="H478" s="350"/>
      <c r="I478" s="350"/>
      <c r="J478" s="350"/>
      <c r="K478" s="350"/>
      <c r="L478" s="350"/>
      <c r="M478" s="353"/>
      <c r="N478" s="350"/>
      <c r="O478" s="350"/>
      <c r="P478" s="350"/>
      <c r="Q478" s="350"/>
      <c r="R478" s="353"/>
      <c r="S478" s="353"/>
      <c r="T478" s="350"/>
      <c r="U478" s="350"/>
      <c r="V478" s="350"/>
      <c r="W478" s="350"/>
      <c r="X478" s="350"/>
      <c r="Y478" s="350"/>
      <c r="Z478" s="350"/>
      <c r="AA478" s="350"/>
      <c r="AB478" s="350"/>
      <c r="AC478" s="350"/>
      <c r="AD478" s="350"/>
      <c r="AE478" s="350"/>
      <c r="AF478" s="350"/>
      <c r="AG478" s="350"/>
      <c r="AH478" s="350"/>
      <c r="AI478" s="350"/>
      <c r="AJ478" s="350"/>
      <c r="AK478" s="350"/>
      <c r="AL478" s="350"/>
      <c r="AM478" s="350"/>
      <c r="AN478" s="350"/>
    </row>
    <row r="479" spans="1:40" ht="16.5" customHeight="1">
      <c r="A479" s="350"/>
      <c r="B479" s="350"/>
      <c r="C479" s="350"/>
      <c r="D479" s="350"/>
      <c r="E479" s="350"/>
      <c r="F479" s="350"/>
      <c r="G479" s="350"/>
      <c r="H479" s="350"/>
      <c r="I479" s="350"/>
      <c r="J479" s="350"/>
      <c r="K479" s="350"/>
      <c r="L479" s="350"/>
      <c r="M479" s="353"/>
      <c r="N479" s="350"/>
      <c r="O479" s="350"/>
      <c r="P479" s="350"/>
      <c r="Q479" s="350"/>
      <c r="R479" s="353"/>
      <c r="S479" s="353"/>
      <c r="T479" s="350"/>
      <c r="U479" s="350"/>
      <c r="V479" s="350"/>
      <c r="W479" s="350"/>
      <c r="X479" s="350"/>
      <c r="Y479" s="350"/>
      <c r="Z479" s="350"/>
      <c r="AA479" s="350"/>
      <c r="AB479" s="350"/>
      <c r="AC479" s="350"/>
      <c r="AD479" s="350"/>
      <c r="AE479" s="350"/>
      <c r="AF479" s="350"/>
      <c r="AG479" s="350"/>
      <c r="AH479" s="350"/>
      <c r="AI479" s="350"/>
      <c r="AJ479" s="350"/>
      <c r="AK479" s="350"/>
      <c r="AL479" s="350"/>
      <c r="AM479" s="350"/>
      <c r="AN479" s="350"/>
    </row>
    <row r="480" spans="1:40" ht="16.5" customHeight="1">
      <c r="A480" s="350"/>
      <c r="B480" s="350"/>
      <c r="C480" s="350"/>
      <c r="D480" s="350"/>
      <c r="E480" s="350"/>
      <c r="F480" s="350"/>
      <c r="G480" s="350"/>
      <c r="H480" s="350"/>
      <c r="I480" s="350"/>
      <c r="J480" s="350"/>
      <c r="K480" s="350"/>
      <c r="L480" s="350"/>
      <c r="M480" s="353"/>
      <c r="N480" s="350"/>
      <c r="O480" s="350"/>
      <c r="P480" s="350"/>
      <c r="Q480" s="350"/>
      <c r="R480" s="353"/>
      <c r="S480" s="353"/>
      <c r="T480" s="350"/>
      <c r="U480" s="350"/>
      <c r="V480" s="350"/>
      <c r="W480" s="350"/>
      <c r="X480" s="350"/>
      <c r="Y480" s="350"/>
      <c r="Z480" s="350"/>
      <c r="AA480" s="350"/>
      <c r="AB480" s="350"/>
      <c r="AC480" s="350"/>
      <c r="AD480" s="350"/>
      <c r="AE480" s="350"/>
      <c r="AF480" s="350"/>
      <c r="AG480" s="350"/>
      <c r="AH480" s="350"/>
      <c r="AI480" s="350"/>
      <c r="AJ480" s="350"/>
      <c r="AK480" s="350"/>
      <c r="AL480" s="350"/>
      <c r="AM480" s="350"/>
      <c r="AN480" s="350"/>
    </row>
    <row r="481" spans="1:40" ht="16.5" customHeight="1">
      <c r="A481" s="350"/>
      <c r="B481" s="350"/>
      <c r="C481" s="350"/>
      <c r="D481" s="350"/>
      <c r="E481" s="350"/>
      <c r="F481" s="350"/>
      <c r="G481" s="350"/>
      <c r="H481" s="350"/>
      <c r="I481" s="350"/>
      <c r="J481" s="350"/>
      <c r="K481" s="350"/>
      <c r="L481" s="350"/>
      <c r="M481" s="353"/>
      <c r="N481" s="350"/>
      <c r="O481" s="350"/>
      <c r="P481" s="350"/>
      <c r="Q481" s="350"/>
      <c r="R481" s="353"/>
      <c r="S481" s="353"/>
      <c r="T481" s="350"/>
      <c r="U481" s="350"/>
      <c r="V481" s="350"/>
      <c r="W481" s="350"/>
      <c r="X481" s="350"/>
      <c r="Y481" s="350"/>
      <c r="Z481" s="350"/>
      <c r="AA481" s="350"/>
      <c r="AB481" s="350"/>
      <c r="AC481" s="350"/>
      <c r="AD481" s="350"/>
      <c r="AE481" s="350"/>
      <c r="AF481" s="350"/>
      <c r="AG481" s="350"/>
      <c r="AH481" s="350"/>
      <c r="AI481" s="350"/>
      <c r="AJ481" s="350"/>
      <c r="AK481" s="350"/>
      <c r="AL481" s="350"/>
      <c r="AM481" s="350"/>
      <c r="AN481" s="350"/>
    </row>
    <row r="482" spans="1:40" ht="16.5" customHeight="1">
      <c r="A482" s="350"/>
      <c r="B482" s="350"/>
      <c r="C482" s="350"/>
      <c r="D482" s="350"/>
      <c r="E482" s="350"/>
      <c r="F482" s="350"/>
      <c r="G482" s="350"/>
      <c r="H482" s="350"/>
      <c r="I482" s="350"/>
      <c r="J482" s="350"/>
      <c r="K482" s="350"/>
      <c r="L482" s="350"/>
      <c r="M482" s="353"/>
      <c r="N482" s="350"/>
      <c r="O482" s="350"/>
      <c r="P482" s="350"/>
      <c r="Q482" s="350"/>
      <c r="R482" s="353"/>
      <c r="S482" s="353"/>
      <c r="T482" s="350"/>
      <c r="U482" s="350"/>
      <c r="V482" s="350"/>
      <c r="W482" s="350"/>
      <c r="X482" s="350"/>
      <c r="Y482" s="350"/>
      <c r="Z482" s="350"/>
      <c r="AA482" s="350"/>
      <c r="AB482" s="350"/>
      <c r="AC482" s="350"/>
      <c r="AD482" s="350"/>
      <c r="AE482" s="350"/>
      <c r="AF482" s="350"/>
      <c r="AG482" s="350"/>
      <c r="AH482" s="350"/>
      <c r="AI482" s="350"/>
      <c r="AJ482" s="350"/>
      <c r="AK482" s="350"/>
      <c r="AL482" s="350"/>
      <c r="AM482" s="350"/>
      <c r="AN482" s="350"/>
    </row>
    <row r="483" spans="1:40" ht="16.5" customHeight="1">
      <c r="A483" s="350"/>
      <c r="B483" s="350"/>
      <c r="C483" s="350"/>
      <c r="D483" s="350"/>
      <c r="E483" s="350"/>
      <c r="F483" s="350"/>
      <c r="G483" s="350"/>
      <c r="H483" s="350"/>
      <c r="I483" s="350"/>
      <c r="J483" s="350"/>
      <c r="K483" s="350"/>
      <c r="L483" s="350"/>
      <c r="M483" s="353"/>
      <c r="N483" s="350"/>
      <c r="O483" s="350"/>
      <c r="P483" s="350"/>
      <c r="Q483" s="350"/>
      <c r="R483" s="353"/>
      <c r="S483" s="353"/>
      <c r="T483" s="350"/>
      <c r="U483" s="350"/>
      <c r="V483" s="350"/>
      <c r="W483" s="350"/>
      <c r="X483" s="350"/>
      <c r="Y483" s="350"/>
      <c r="Z483" s="350"/>
      <c r="AA483" s="350"/>
      <c r="AB483" s="350"/>
      <c r="AC483" s="350"/>
      <c r="AD483" s="350"/>
      <c r="AE483" s="350"/>
      <c r="AF483" s="350"/>
      <c r="AG483" s="350"/>
      <c r="AH483" s="350"/>
      <c r="AI483" s="350"/>
      <c r="AJ483" s="350"/>
      <c r="AK483" s="350"/>
      <c r="AL483" s="350"/>
      <c r="AM483" s="350"/>
      <c r="AN483" s="350"/>
    </row>
    <row r="484" spans="1:40" ht="16.5" customHeight="1">
      <c r="A484" s="350"/>
      <c r="B484" s="350"/>
      <c r="C484" s="350"/>
      <c r="D484" s="350"/>
      <c r="E484" s="350"/>
      <c r="F484" s="350"/>
      <c r="G484" s="350"/>
      <c r="H484" s="350"/>
      <c r="I484" s="350"/>
      <c r="J484" s="350"/>
      <c r="K484" s="350"/>
      <c r="L484" s="350"/>
      <c r="M484" s="353"/>
      <c r="N484" s="350"/>
      <c r="O484" s="350"/>
      <c r="P484" s="350"/>
      <c r="Q484" s="350"/>
      <c r="R484" s="353"/>
      <c r="S484" s="353"/>
      <c r="T484" s="350"/>
      <c r="U484" s="350"/>
      <c r="V484" s="350"/>
      <c r="W484" s="350"/>
      <c r="X484" s="350"/>
      <c r="Y484" s="350"/>
      <c r="Z484" s="350"/>
      <c r="AA484" s="350"/>
      <c r="AB484" s="350"/>
      <c r="AC484" s="350"/>
      <c r="AD484" s="350"/>
      <c r="AE484" s="350"/>
      <c r="AF484" s="350"/>
      <c r="AG484" s="350"/>
      <c r="AH484" s="350"/>
      <c r="AI484" s="350"/>
      <c r="AJ484" s="350"/>
      <c r="AK484" s="350"/>
      <c r="AL484" s="350"/>
      <c r="AM484" s="350"/>
      <c r="AN484" s="350"/>
    </row>
    <row r="485" spans="1:40" ht="16.5" customHeight="1">
      <c r="A485" s="350"/>
      <c r="B485" s="350"/>
      <c r="C485" s="350"/>
      <c r="D485" s="350"/>
      <c r="E485" s="350"/>
      <c r="F485" s="350"/>
      <c r="G485" s="350"/>
      <c r="H485" s="350"/>
      <c r="I485" s="350"/>
      <c r="J485" s="350"/>
      <c r="K485" s="350"/>
      <c r="L485" s="350"/>
      <c r="M485" s="353"/>
      <c r="N485" s="350"/>
      <c r="O485" s="350"/>
      <c r="P485" s="350"/>
      <c r="Q485" s="350"/>
      <c r="R485" s="353"/>
      <c r="S485" s="353"/>
      <c r="T485" s="350"/>
      <c r="U485" s="350"/>
      <c r="V485" s="350"/>
      <c r="W485" s="350"/>
      <c r="X485" s="350"/>
      <c r="Y485" s="350"/>
      <c r="Z485" s="350"/>
      <c r="AA485" s="350"/>
      <c r="AB485" s="350"/>
      <c r="AC485" s="350"/>
      <c r="AD485" s="350"/>
      <c r="AE485" s="350"/>
      <c r="AF485" s="350"/>
      <c r="AG485" s="350"/>
      <c r="AH485" s="350"/>
      <c r="AI485" s="350"/>
      <c r="AJ485" s="350"/>
      <c r="AK485" s="350"/>
      <c r="AL485" s="350"/>
      <c r="AM485" s="350"/>
      <c r="AN485" s="350"/>
    </row>
    <row r="486" spans="1:40" ht="16.5" customHeight="1">
      <c r="A486" s="350"/>
      <c r="B486" s="350"/>
      <c r="C486" s="350"/>
      <c r="D486" s="350"/>
      <c r="E486" s="350"/>
      <c r="F486" s="350"/>
      <c r="G486" s="350"/>
      <c r="H486" s="350"/>
      <c r="I486" s="350"/>
      <c r="J486" s="350"/>
      <c r="K486" s="350"/>
      <c r="L486" s="350"/>
      <c r="M486" s="353"/>
      <c r="N486" s="350"/>
      <c r="O486" s="350"/>
      <c r="P486" s="350"/>
      <c r="Q486" s="350"/>
      <c r="R486" s="353"/>
      <c r="S486" s="353"/>
      <c r="T486" s="350"/>
      <c r="U486" s="350"/>
      <c r="V486" s="350"/>
      <c r="W486" s="350"/>
      <c r="X486" s="350"/>
      <c r="Y486" s="350"/>
      <c r="Z486" s="350"/>
      <c r="AA486" s="350"/>
      <c r="AB486" s="350"/>
      <c r="AC486" s="350"/>
      <c r="AD486" s="350"/>
      <c r="AE486" s="350"/>
      <c r="AF486" s="350"/>
      <c r="AG486" s="350"/>
      <c r="AH486" s="350"/>
      <c r="AI486" s="350"/>
      <c r="AJ486" s="350"/>
      <c r="AK486" s="350"/>
      <c r="AL486" s="350"/>
      <c r="AM486" s="350"/>
      <c r="AN486" s="350"/>
    </row>
    <row r="487" spans="1:40" ht="16.5" customHeight="1">
      <c r="A487" s="350"/>
      <c r="B487" s="350"/>
      <c r="C487" s="350"/>
      <c r="D487" s="350"/>
      <c r="E487" s="350"/>
      <c r="F487" s="350"/>
      <c r="G487" s="350"/>
      <c r="H487" s="350"/>
      <c r="I487" s="350"/>
      <c r="J487" s="350"/>
      <c r="K487" s="350"/>
      <c r="L487" s="350"/>
      <c r="M487" s="353"/>
      <c r="N487" s="350"/>
      <c r="O487" s="350"/>
      <c r="P487" s="350"/>
      <c r="Q487" s="350"/>
      <c r="R487" s="353"/>
      <c r="S487" s="353"/>
      <c r="T487" s="350"/>
      <c r="U487" s="350"/>
      <c r="V487" s="350"/>
      <c r="W487" s="350"/>
      <c r="X487" s="350"/>
      <c r="Y487" s="350"/>
      <c r="Z487" s="350"/>
      <c r="AA487" s="350"/>
      <c r="AB487" s="350"/>
      <c r="AC487" s="350"/>
      <c r="AD487" s="350"/>
      <c r="AE487" s="350"/>
      <c r="AF487" s="350"/>
      <c r="AG487" s="350"/>
      <c r="AH487" s="350"/>
      <c r="AI487" s="350"/>
      <c r="AJ487" s="350"/>
      <c r="AK487" s="350"/>
      <c r="AL487" s="350"/>
      <c r="AM487" s="350"/>
      <c r="AN487" s="350"/>
    </row>
    <row r="488" spans="1:40" ht="16.5" customHeight="1">
      <c r="A488" s="350"/>
      <c r="B488" s="350"/>
      <c r="C488" s="350"/>
      <c r="D488" s="350"/>
      <c r="E488" s="350"/>
      <c r="F488" s="350"/>
      <c r="G488" s="350"/>
      <c r="H488" s="350"/>
      <c r="I488" s="350"/>
      <c r="J488" s="350"/>
      <c r="K488" s="350"/>
      <c r="L488" s="350"/>
      <c r="M488" s="353"/>
      <c r="N488" s="350"/>
      <c r="O488" s="350"/>
      <c r="P488" s="350"/>
      <c r="Q488" s="350"/>
      <c r="R488" s="353"/>
      <c r="S488" s="353"/>
      <c r="T488" s="350"/>
      <c r="U488" s="350"/>
      <c r="V488" s="350"/>
      <c r="W488" s="350"/>
      <c r="X488" s="350"/>
      <c r="Y488" s="350"/>
      <c r="Z488" s="350"/>
      <c r="AA488" s="350"/>
      <c r="AB488" s="350"/>
      <c r="AC488" s="350"/>
      <c r="AD488" s="350"/>
      <c r="AE488" s="350"/>
      <c r="AF488" s="350"/>
      <c r="AG488" s="350"/>
      <c r="AH488" s="350"/>
      <c r="AI488" s="350"/>
      <c r="AJ488" s="350"/>
      <c r="AK488" s="350"/>
      <c r="AL488" s="350"/>
      <c r="AM488" s="350"/>
      <c r="AN488" s="350"/>
    </row>
    <row r="489" spans="1:40" ht="16.5" customHeight="1">
      <c r="A489" s="350"/>
      <c r="B489" s="350"/>
      <c r="C489" s="350"/>
      <c r="D489" s="350"/>
      <c r="E489" s="350"/>
      <c r="F489" s="350"/>
      <c r="G489" s="350"/>
      <c r="H489" s="350"/>
      <c r="I489" s="350"/>
      <c r="J489" s="350"/>
      <c r="K489" s="350"/>
      <c r="L489" s="350"/>
      <c r="M489" s="353"/>
      <c r="N489" s="350"/>
      <c r="O489" s="350"/>
      <c r="P489" s="350"/>
      <c r="Q489" s="350"/>
      <c r="R489" s="353"/>
      <c r="S489" s="353"/>
      <c r="T489" s="350"/>
      <c r="U489" s="350"/>
      <c r="V489" s="350"/>
      <c r="W489" s="350"/>
      <c r="X489" s="350"/>
      <c r="Y489" s="350"/>
      <c r="Z489" s="350"/>
      <c r="AA489" s="350"/>
      <c r="AB489" s="350"/>
      <c r="AC489" s="350"/>
      <c r="AD489" s="350"/>
      <c r="AE489" s="350"/>
      <c r="AF489" s="350"/>
      <c r="AG489" s="350"/>
      <c r="AH489" s="350"/>
      <c r="AI489" s="350"/>
      <c r="AJ489" s="350"/>
      <c r="AK489" s="350"/>
      <c r="AL489" s="350"/>
      <c r="AM489" s="350"/>
      <c r="AN489" s="350"/>
    </row>
    <row r="490" spans="1:40" ht="16.5" customHeight="1">
      <c r="A490" s="350"/>
      <c r="B490" s="350"/>
      <c r="C490" s="350"/>
      <c r="D490" s="350"/>
      <c r="E490" s="350"/>
      <c r="F490" s="350"/>
      <c r="G490" s="350"/>
      <c r="H490" s="350"/>
      <c r="I490" s="350"/>
      <c r="J490" s="350"/>
      <c r="K490" s="350"/>
      <c r="L490" s="350"/>
      <c r="M490" s="353"/>
      <c r="N490" s="350"/>
      <c r="O490" s="350"/>
      <c r="P490" s="350"/>
      <c r="Q490" s="350"/>
      <c r="R490" s="353"/>
      <c r="S490" s="353"/>
      <c r="T490" s="350"/>
      <c r="U490" s="350"/>
      <c r="V490" s="350"/>
      <c r="W490" s="350"/>
      <c r="X490" s="350"/>
      <c r="Y490" s="350"/>
      <c r="Z490" s="350"/>
      <c r="AA490" s="350"/>
      <c r="AB490" s="350"/>
      <c r="AC490" s="350"/>
      <c r="AD490" s="350"/>
      <c r="AE490" s="350"/>
      <c r="AF490" s="350"/>
      <c r="AG490" s="350"/>
      <c r="AH490" s="350"/>
      <c r="AI490" s="350"/>
      <c r="AJ490" s="350"/>
      <c r="AK490" s="350"/>
      <c r="AL490" s="350"/>
      <c r="AM490" s="350"/>
      <c r="AN490" s="350"/>
    </row>
    <row r="491" spans="1:40" ht="16.5" customHeight="1">
      <c r="A491" s="350"/>
      <c r="B491" s="350"/>
      <c r="C491" s="350"/>
      <c r="D491" s="350"/>
      <c r="E491" s="350"/>
      <c r="F491" s="350"/>
      <c r="G491" s="350"/>
      <c r="H491" s="350"/>
      <c r="I491" s="350"/>
      <c r="J491" s="350"/>
      <c r="K491" s="350"/>
      <c r="L491" s="350"/>
      <c r="M491" s="353"/>
      <c r="N491" s="350"/>
      <c r="O491" s="350"/>
      <c r="P491" s="350"/>
      <c r="Q491" s="350"/>
      <c r="R491" s="353"/>
      <c r="S491" s="353"/>
      <c r="T491" s="350"/>
      <c r="U491" s="350"/>
      <c r="V491" s="350"/>
      <c r="W491" s="350"/>
      <c r="X491" s="350"/>
      <c r="Y491" s="350"/>
      <c r="Z491" s="350"/>
      <c r="AA491" s="350"/>
      <c r="AB491" s="350"/>
      <c r="AC491" s="350"/>
      <c r="AD491" s="350"/>
      <c r="AE491" s="350"/>
      <c r="AF491" s="350"/>
      <c r="AG491" s="350"/>
      <c r="AH491" s="350"/>
      <c r="AI491" s="350"/>
      <c r="AJ491" s="350"/>
      <c r="AK491" s="350"/>
      <c r="AL491" s="350"/>
      <c r="AM491" s="350"/>
      <c r="AN491" s="350"/>
    </row>
    <row r="492" spans="1:40" ht="16.5" customHeight="1">
      <c r="A492" s="350"/>
      <c r="B492" s="350"/>
      <c r="C492" s="350"/>
      <c r="D492" s="350"/>
      <c r="E492" s="350"/>
      <c r="F492" s="350"/>
      <c r="G492" s="350"/>
      <c r="H492" s="350"/>
      <c r="I492" s="350"/>
      <c r="J492" s="350"/>
      <c r="K492" s="350"/>
      <c r="L492" s="350"/>
      <c r="M492" s="353"/>
      <c r="N492" s="350"/>
      <c r="O492" s="350"/>
      <c r="P492" s="350"/>
      <c r="Q492" s="350"/>
      <c r="R492" s="353"/>
      <c r="S492" s="353"/>
      <c r="T492" s="350"/>
      <c r="U492" s="350"/>
      <c r="V492" s="350"/>
      <c r="W492" s="350"/>
      <c r="X492" s="350"/>
      <c r="Y492" s="350"/>
      <c r="Z492" s="350"/>
      <c r="AA492" s="350"/>
      <c r="AB492" s="350"/>
      <c r="AC492" s="350"/>
      <c r="AD492" s="350"/>
      <c r="AE492" s="350"/>
      <c r="AF492" s="350"/>
      <c r="AG492" s="350"/>
      <c r="AH492" s="350"/>
      <c r="AI492" s="350"/>
      <c r="AJ492" s="350"/>
      <c r="AK492" s="350"/>
      <c r="AL492" s="350"/>
      <c r="AM492" s="350"/>
      <c r="AN492" s="350"/>
    </row>
    <row r="493" spans="1:40" ht="16.5" customHeight="1">
      <c r="A493" s="350"/>
      <c r="B493" s="350"/>
      <c r="C493" s="350"/>
      <c r="D493" s="350"/>
      <c r="E493" s="350"/>
      <c r="F493" s="350"/>
      <c r="G493" s="350"/>
      <c r="H493" s="350"/>
      <c r="I493" s="350"/>
      <c r="J493" s="350"/>
      <c r="K493" s="350"/>
      <c r="L493" s="350"/>
      <c r="M493" s="353"/>
      <c r="N493" s="350"/>
      <c r="O493" s="350"/>
      <c r="P493" s="350"/>
      <c r="Q493" s="350"/>
      <c r="R493" s="353"/>
      <c r="S493" s="353"/>
      <c r="T493" s="350"/>
      <c r="U493" s="350"/>
      <c r="V493" s="350"/>
      <c r="W493" s="350"/>
      <c r="X493" s="350"/>
      <c r="Y493" s="350"/>
      <c r="Z493" s="350"/>
      <c r="AA493" s="350"/>
      <c r="AB493" s="350"/>
      <c r="AC493" s="350"/>
      <c r="AD493" s="350"/>
      <c r="AE493" s="350"/>
      <c r="AF493" s="350"/>
      <c r="AG493" s="350"/>
      <c r="AH493" s="350"/>
      <c r="AI493" s="350"/>
      <c r="AJ493" s="350"/>
      <c r="AK493" s="350"/>
      <c r="AL493" s="350"/>
      <c r="AM493" s="350"/>
      <c r="AN493" s="350"/>
    </row>
    <row r="494" spans="1:40" ht="16.5" customHeight="1">
      <c r="A494" s="350"/>
      <c r="B494" s="350"/>
      <c r="C494" s="350"/>
      <c r="D494" s="350"/>
      <c r="E494" s="350"/>
      <c r="F494" s="350"/>
      <c r="G494" s="350"/>
      <c r="H494" s="350"/>
      <c r="I494" s="350"/>
      <c r="J494" s="350"/>
      <c r="K494" s="350"/>
      <c r="L494" s="350"/>
      <c r="M494" s="353"/>
      <c r="N494" s="350"/>
      <c r="O494" s="350"/>
      <c r="P494" s="350"/>
      <c r="Q494" s="350"/>
      <c r="R494" s="353"/>
      <c r="S494" s="353"/>
      <c r="T494" s="350"/>
      <c r="U494" s="350"/>
      <c r="V494" s="350"/>
      <c r="W494" s="350"/>
      <c r="X494" s="350"/>
      <c r="Y494" s="350"/>
      <c r="Z494" s="350"/>
      <c r="AA494" s="350"/>
      <c r="AB494" s="350"/>
      <c r="AC494" s="350"/>
      <c r="AD494" s="350"/>
      <c r="AE494" s="350"/>
      <c r="AF494" s="350"/>
      <c r="AG494" s="350"/>
      <c r="AH494" s="350"/>
      <c r="AI494" s="350"/>
      <c r="AJ494" s="350"/>
      <c r="AK494" s="350"/>
      <c r="AL494" s="350"/>
      <c r="AM494" s="350"/>
      <c r="AN494" s="350"/>
    </row>
    <row r="495" spans="1:40" ht="16.5" customHeight="1">
      <c r="A495" s="350"/>
      <c r="B495" s="350"/>
      <c r="C495" s="350"/>
      <c r="D495" s="350"/>
      <c r="E495" s="350"/>
      <c r="F495" s="350"/>
      <c r="G495" s="350"/>
      <c r="H495" s="350"/>
      <c r="I495" s="350"/>
      <c r="J495" s="350"/>
      <c r="K495" s="350"/>
      <c r="L495" s="350"/>
      <c r="M495" s="353"/>
      <c r="N495" s="350"/>
      <c r="O495" s="350"/>
      <c r="P495" s="350"/>
      <c r="Q495" s="350"/>
      <c r="R495" s="353"/>
      <c r="S495" s="353"/>
      <c r="T495" s="350"/>
      <c r="U495" s="350"/>
      <c r="V495" s="350"/>
      <c r="W495" s="350"/>
      <c r="X495" s="350"/>
      <c r="Y495" s="350"/>
      <c r="Z495" s="350"/>
      <c r="AA495" s="350"/>
      <c r="AB495" s="350"/>
      <c r="AC495" s="350"/>
      <c r="AD495" s="350"/>
      <c r="AE495" s="350"/>
      <c r="AF495" s="350"/>
      <c r="AG495" s="350"/>
      <c r="AH495" s="350"/>
      <c r="AI495" s="350"/>
      <c r="AJ495" s="350"/>
      <c r="AK495" s="350"/>
      <c r="AL495" s="350"/>
      <c r="AM495" s="350"/>
      <c r="AN495" s="350"/>
    </row>
    <row r="496" spans="1:40" ht="16.5" customHeight="1">
      <c r="A496" s="350"/>
      <c r="B496" s="350"/>
      <c r="C496" s="350"/>
      <c r="D496" s="350"/>
      <c r="E496" s="350"/>
      <c r="F496" s="350"/>
      <c r="G496" s="350"/>
      <c r="H496" s="350"/>
      <c r="I496" s="350"/>
      <c r="J496" s="350"/>
      <c r="K496" s="350"/>
      <c r="L496" s="350"/>
      <c r="M496" s="353"/>
      <c r="N496" s="350"/>
      <c r="O496" s="350"/>
      <c r="P496" s="350"/>
      <c r="Q496" s="350"/>
      <c r="R496" s="353"/>
      <c r="S496" s="353"/>
      <c r="T496" s="350"/>
      <c r="U496" s="350"/>
      <c r="V496" s="350"/>
      <c r="W496" s="350"/>
      <c r="X496" s="350"/>
      <c r="Y496" s="350"/>
      <c r="Z496" s="350"/>
      <c r="AA496" s="350"/>
      <c r="AB496" s="350"/>
      <c r="AC496" s="350"/>
      <c r="AD496" s="350"/>
      <c r="AE496" s="350"/>
      <c r="AF496" s="350"/>
      <c r="AG496" s="350"/>
      <c r="AH496" s="350"/>
      <c r="AI496" s="350"/>
      <c r="AJ496" s="350"/>
      <c r="AK496" s="350"/>
      <c r="AL496" s="350"/>
      <c r="AM496" s="350"/>
      <c r="AN496" s="350"/>
    </row>
    <row r="497" spans="1:40" ht="16.5" customHeight="1">
      <c r="A497" s="350"/>
      <c r="B497" s="350"/>
      <c r="C497" s="350"/>
      <c r="D497" s="350"/>
      <c r="E497" s="350"/>
      <c r="F497" s="350"/>
      <c r="G497" s="350"/>
      <c r="H497" s="350"/>
      <c r="I497" s="350"/>
      <c r="J497" s="350"/>
      <c r="K497" s="350"/>
      <c r="L497" s="350"/>
      <c r="M497" s="353"/>
      <c r="N497" s="350"/>
      <c r="O497" s="350"/>
      <c r="P497" s="350"/>
      <c r="Q497" s="350"/>
      <c r="R497" s="353"/>
      <c r="S497" s="353"/>
      <c r="T497" s="350"/>
      <c r="U497" s="350"/>
      <c r="V497" s="350"/>
      <c r="W497" s="350"/>
      <c r="X497" s="350"/>
      <c r="Y497" s="350"/>
      <c r="Z497" s="350"/>
      <c r="AA497" s="350"/>
      <c r="AB497" s="350"/>
      <c r="AC497" s="350"/>
      <c r="AD497" s="350"/>
      <c r="AE497" s="350"/>
      <c r="AF497" s="350"/>
      <c r="AG497" s="350"/>
      <c r="AH497" s="350"/>
      <c r="AI497" s="350"/>
      <c r="AJ497" s="350"/>
      <c r="AK497" s="350"/>
      <c r="AL497" s="350"/>
      <c r="AM497" s="350"/>
      <c r="AN497" s="350"/>
    </row>
    <row r="498" spans="1:40" ht="16.5" customHeight="1">
      <c r="A498" s="350"/>
      <c r="B498" s="350"/>
      <c r="C498" s="350"/>
      <c r="D498" s="350"/>
      <c r="E498" s="350"/>
      <c r="F498" s="350"/>
      <c r="G498" s="350"/>
      <c r="H498" s="350"/>
      <c r="I498" s="350"/>
      <c r="J498" s="350"/>
      <c r="K498" s="350"/>
      <c r="L498" s="350"/>
      <c r="M498" s="353"/>
      <c r="N498" s="350"/>
      <c r="O498" s="350"/>
      <c r="P498" s="350"/>
      <c r="Q498" s="350"/>
      <c r="R498" s="353"/>
      <c r="S498" s="353"/>
      <c r="T498" s="350"/>
      <c r="U498" s="350"/>
      <c r="V498" s="350"/>
      <c r="W498" s="350"/>
      <c r="X498" s="350"/>
      <c r="Y498" s="350"/>
      <c r="Z498" s="350"/>
      <c r="AA498" s="350"/>
      <c r="AB498" s="350"/>
      <c r="AC498" s="350"/>
      <c r="AD498" s="350"/>
      <c r="AE498" s="350"/>
      <c r="AF498" s="350"/>
      <c r="AG498" s="350"/>
      <c r="AH498" s="350"/>
      <c r="AI498" s="350"/>
      <c r="AJ498" s="350"/>
      <c r="AK498" s="350"/>
      <c r="AL498" s="350"/>
      <c r="AM498" s="350"/>
      <c r="AN498" s="350"/>
    </row>
    <row r="499" spans="1:40" ht="16.5" customHeight="1">
      <c r="A499" s="350"/>
      <c r="B499" s="350"/>
      <c r="C499" s="350"/>
      <c r="D499" s="350"/>
      <c r="E499" s="350"/>
      <c r="F499" s="350"/>
      <c r="G499" s="350"/>
      <c r="H499" s="350"/>
      <c r="I499" s="350"/>
      <c r="J499" s="350"/>
      <c r="K499" s="350"/>
      <c r="L499" s="350"/>
      <c r="M499" s="353"/>
      <c r="N499" s="350"/>
      <c r="O499" s="350"/>
      <c r="P499" s="350"/>
      <c r="Q499" s="350"/>
      <c r="R499" s="353"/>
      <c r="S499" s="353"/>
      <c r="T499" s="350"/>
      <c r="U499" s="350"/>
      <c r="V499" s="350"/>
      <c r="W499" s="350"/>
      <c r="X499" s="350"/>
      <c r="Y499" s="350"/>
      <c r="Z499" s="350"/>
      <c r="AA499" s="350"/>
      <c r="AB499" s="350"/>
      <c r="AC499" s="350"/>
      <c r="AD499" s="350"/>
      <c r="AE499" s="350"/>
      <c r="AF499" s="350"/>
      <c r="AG499" s="350"/>
      <c r="AH499" s="350"/>
      <c r="AI499" s="350"/>
      <c r="AJ499" s="350"/>
      <c r="AK499" s="350"/>
      <c r="AL499" s="350"/>
      <c r="AM499" s="350"/>
      <c r="AN499" s="350"/>
    </row>
    <row r="500" spans="1:40" ht="16.5" customHeight="1">
      <c r="A500" s="350"/>
      <c r="B500" s="350"/>
      <c r="C500" s="350"/>
      <c r="D500" s="350"/>
      <c r="E500" s="350"/>
      <c r="F500" s="350"/>
      <c r="G500" s="350"/>
      <c r="H500" s="350"/>
      <c r="I500" s="350"/>
      <c r="J500" s="350"/>
      <c r="K500" s="350"/>
      <c r="L500" s="350"/>
      <c r="M500" s="353"/>
      <c r="N500" s="350"/>
      <c r="O500" s="350"/>
      <c r="P500" s="350"/>
      <c r="Q500" s="350"/>
      <c r="R500" s="353"/>
      <c r="S500" s="353"/>
      <c r="T500" s="350"/>
      <c r="U500" s="350"/>
      <c r="V500" s="350"/>
      <c r="W500" s="350"/>
      <c r="X500" s="350"/>
      <c r="Y500" s="350"/>
      <c r="Z500" s="350"/>
      <c r="AA500" s="350"/>
      <c r="AB500" s="350"/>
      <c r="AC500" s="350"/>
      <c r="AD500" s="350"/>
      <c r="AE500" s="350"/>
      <c r="AF500" s="350"/>
      <c r="AG500" s="350"/>
      <c r="AH500" s="350"/>
      <c r="AI500" s="350"/>
      <c r="AJ500" s="350"/>
      <c r="AK500" s="350"/>
      <c r="AL500" s="350"/>
      <c r="AM500" s="350"/>
      <c r="AN500" s="350"/>
    </row>
    <row r="501" spans="1:40" ht="16.5" customHeight="1">
      <c r="A501" s="350"/>
      <c r="B501" s="350"/>
      <c r="C501" s="350"/>
      <c r="D501" s="350"/>
      <c r="E501" s="350"/>
      <c r="F501" s="350"/>
      <c r="G501" s="350"/>
      <c r="H501" s="350"/>
      <c r="I501" s="350"/>
      <c r="J501" s="350"/>
      <c r="K501" s="350"/>
      <c r="L501" s="350"/>
      <c r="M501" s="353"/>
      <c r="N501" s="350"/>
      <c r="O501" s="350"/>
      <c r="P501" s="350"/>
      <c r="Q501" s="350"/>
      <c r="R501" s="353"/>
      <c r="S501" s="353"/>
      <c r="T501" s="350"/>
      <c r="U501" s="350"/>
      <c r="V501" s="350"/>
      <c r="W501" s="350"/>
      <c r="X501" s="350"/>
      <c r="Y501" s="350"/>
      <c r="Z501" s="350"/>
      <c r="AA501" s="350"/>
      <c r="AB501" s="350"/>
      <c r="AC501" s="350"/>
      <c r="AD501" s="350"/>
      <c r="AE501" s="350"/>
      <c r="AF501" s="350"/>
      <c r="AG501" s="350"/>
      <c r="AH501" s="350"/>
      <c r="AI501" s="350"/>
      <c r="AJ501" s="350"/>
      <c r="AK501" s="350"/>
      <c r="AL501" s="350"/>
      <c r="AM501" s="350"/>
      <c r="AN501" s="350"/>
    </row>
    <row r="502" spans="1:40" ht="16.5" customHeight="1">
      <c r="A502" s="350"/>
      <c r="B502" s="350"/>
      <c r="C502" s="350"/>
      <c r="D502" s="350"/>
      <c r="E502" s="350"/>
      <c r="F502" s="350"/>
      <c r="G502" s="350"/>
      <c r="H502" s="350"/>
      <c r="I502" s="350"/>
      <c r="J502" s="350"/>
      <c r="K502" s="350"/>
      <c r="L502" s="350"/>
      <c r="M502" s="353"/>
      <c r="N502" s="350"/>
      <c r="O502" s="350"/>
      <c r="P502" s="350"/>
      <c r="Q502" s="350"/>
      <c r="R502" s="353"/>
      <c r="S502" s="353"/>
      <c r="T502" s="350"/>
      <c r="U502" s="350"/>
      <c r="V502" s="350"/>
      <c r="W502" s="350"/>
      <c r="X502" s="350"/>
      <c r="Y502" s="350"/>
      <c r="Z502" s="350"/>
      <c r="AA502" s="350"/>
      <c r="AB502" s="350"/>
      <c r="AC502" s="350"/>
      <c r="AD502" s="350"/>
      <c r="AE502" s="350"/>
      <c r="AF502" s="350"/>
      <c r="AG502" s="350"/>
      <c r="AH502" s="350"/>
      <c r="AI502" s="350"/>
      <c r="AJ502" s="350"/>
      <c r="AK502" s="350"/>
      <c r="AL502" s="350"/>
      <c r="AM502" s="350"/>
      <c r="AN502" s="350"/>
    </row>
    <row r="503" spans="1:40" ht="16.5" customHeight="1">
      <c r="A503" s="350"/>
      <c r="B503" s="350"/>
      <c r="C503" s="350"/>
      <c r="D503" s="350"/>
      <c r="E503" s="350"/>
      <c r="F503" s="350"/>
      <c r="G503" s="350"/>
      <c r="H503" s="350"/>
      <c r="I503" s="350"/>
      <c r="J503" s="350"/>
      <c r="K503" s="350"/>
      <c r="L503" s="350"/>
      <c r="M503" s="353"/>
      <c r="N503" s="350"/>
      <c r="O503" s="350"/>
      <c r="P503" s="350"/>
      <c r="Q503" s="350"/>
      <c r="R503" s="353"/>
      <c r="S503" s="353"/>
      <c r="T503" s="350"/>
      <c r="U503" s="350"/>
      <c r="V503" s="350"/>
      <c r="W503" s="350"/>
      <c r="X503" s="350"/>
      <c r="Y503" s="350"/>
      <c r="Z503" s="350"/>
      <c r="AA503" s="350"/>
      <c r="AB503" s="350"/>
      <c r="AC503" s="350"/>
      <c r="AD503" s="350"/>
      <c r="AE503" s="350"/>
      <c r="AF503" s="350"/>
      <c r="AG503" s="350"/>
      <c r="AH503" s="350"/>
      <c r="AI503" s="350"/>
      <c r="AJ503" s="350"/>
      <c r="AK503" s="350"/>
      <c r="AL503" s="350"/>
      <c r="AM503" s="350"/>
      <c r="AN503" s="350"/>
    </row>
    <row r="504" spans="1:40" ht="16.5" customHeight="1">
      <c r="A504" s="350"/>
      <c r="B504" s="350"/>
      <c r="C504" s="350"/>
      <c r="D504" s="350"/>
      <c r="E504" s="350"/>
      <c r="F504" s="350"/>
      <c r="G504" s="350"/>
      <c r="H504" s="350"/>
      <c r="I504" s="350"/>
      <c r="J504" s="350"/>
      <c r="K504" s="350"/>
      <c r="L504" s="350"/>
      <c r="M504" s="353"/>
      <c r="N504" s="350"/>
      <c r="O504" s="350"/>
      <c r="P504" s="350"/>
      <c r="Q504" s="350"/>
      <c r="R504" s="353"/>
      <c r="S504" s="353"/>
      <c r="T504" s="350"/>
      <c r="U504" s="350"/>
      <c r="V504" s="350"/>
      <c r="W504" s="350"/>
      <c r="X504" s="350"/>
      <c r="Y504" s="350"/>
      <c r="Z504" s="350"/>
      <c r="AA504" s="350"/>
      <c r="AB504" s="350"/>
      <c r="AC504" s="350"/>
      <c r="AD504" s="350"/>
      <c r="AE504" s="350"/>
      <c r="AF504" s="350"/>
      <c r="AG504" s="350"/>
      <c r="AH504" s="350"/>
      <c r="AI504" s="350"/>
      <c r="AJ504" s="350"/>
      <c r="AK504" s="350"/>
      <c r="AL504" s="350"/>
      <c r="AM504" s="350"/>
      <c r="AN504" s="350"/>
    </row>
    <row r="505" spans="1:40" ht="16.5" customHeight="1">
      <c r="A505" s="350"/>
      <c r="B505" s="350"/>
      <c r="C505" s="350"/>
      <c r="D505" s="350"/>
      <c r="E505" s="350"/>
      <c r="F505" s="350"/>
      <c r="G505" s="350"/>
      <c r="H505" s="350"/>
      <c r="I505" s="350"/>
      <c r="J505" s="350"/>
      <c r="K505" s="350"/>
      <c r="L505" s="350"/>
      <c r="M505" s="353"/>
      <c r="N505" s="350"/>
      <c r="O505" s="350"/>
      <c r="P505" s="350"/>
      <c r="Q505" s="350"/>
      <c r="R505" s="353"/>
      <c r="S505" s="353"/>
      <c r="T505" s="350"/>
      <c r="U505" s="350"/>
      <c r="V505" s="350"/>
      <c r="W505" s="350"/>
      <c r="X505" s="350"/>
      <c r="Y505" s="350"/>
      <c r="Z505" s="350"/>
      <c r="AA505" s="350"/>
      <c r="AB505" s="350"/>
      <c r="AC505" s="350"/>
      <c r="AD505" s="350"/>
      <c r="AE505" s="350"/>
      <c r="AF505" s="350"/>
      <c r="AG505" s="350"/>
      <c r="AH505" s="350"/>
      <c r="AI505" s="350"/>
      <c r="AJ505" s="350"/>
      <c r="AK505" s="350"/>
      <c r="AL505" s="350"/>
      <c r="AM505" s="350"/>
      <c r="AN505" s="350"/>
    </row>
    <row r="506" spans="1:40" ht="16.5" customHeight="1">
      <c r="A506" s="350"/>
      <c r="B506" s="350"/>
      <c r="C506" s="350"/>
      <c r="D506" s="350"/>
      <c r="E506" s="350"/>
      <c r="F506" s="350"/>
      <c r="G506" s="350"/>
      <c r="H506" s="350"/>
      <c r="I506" s="350"/>
      <c r="J506" s="350"/>
      <c r="K506" s="350"/>
      <c r="L506" s="350"/>
      <c r="M506" s="353"/>
      <c r="N506" s="350"/>
      <c r="O506" s="350"/>
      <c r="P506" s="350"/>
      <c r="Q506" s="350"/>
      <c r="R506" s="353"/>
      <c r="S506" s="353"/>
      <c r="T506" s="350"/>
      <c r="U506" s="350"/>
      <c r="V506" s="350"/>
      <c r="W506" s="350"/>
      <c r="X506" s="350"/>
      <c r="Y506" s="350"/>
      <c r="Z506" s="350"/>
      <c r="AA506" s="350"/>
      <c r="AB506" s="350"/>
      <c r="AC506" s="350"/>
      <c r="AD506" s="350"/>
      <c r="AE506" s="350"/>
      <c r="AF506" s="350"/>
      <c r="AG506" s="350"/>
      <c r="AH506" s="350"/>
      <c r="AI506" s="350"/>
      <c r="AJ506" s="350"/>
      <c r="AK506" s="350"/>
      <c r="AL506" s="350"/>
      <c r="AM506" s="350"/>
      <c r="AN506" s="350"/>
    </row>
    <row r="507" spans="1:40" ht="16.5" customHeight="1">
      <c r="A507" s="350"/>
      <c r="B507" s="350"/>
      <c r="C507" s="350"/>
      <c r="D507" s="350"/>
      <c r="E507" s="350"/>
      <c r="F507" s="350"/>
      <c r="G507" s="350"/>
      <c r="H507" s="350"/>
      <c r="I507" s="350"/>
      <c r="J507" s="350"/>
      <c r="K507" s="350"/>
      <c r="L507" s="350"/>
      <c r="M507" s="353"/>
      <c r="N507" s="350"/>
      <c r="O507" s="350"/>
      <c r="P507" s="350"/>
      <c r="Q507" s="350"/>
      <c r="R507" s="353"/>
      <c r="S507" s="353"/>
      <c r="T507" s="350"/>
      <c r="U507" s="350"/>
      <c r="V507" s="350"/>
      <c r="W507" s="350"/>
      <c r="X507" s="350"/>
      <c r="Y507" s="350"/>
      <c r="Z507" s="350"/>
      <c r="AA507" s="350"/>
      <c r="AB507" s="350"/>
      <c r="AC507" s="350"/>
      <c r="AD507" s="350"/>
      <c r="AE507" s="350"/>
      <c r="AF507" s="350"/>
      <c r="AG507" s="350"/>
      <c r="AH507" s="350"/>
      <c r="AI507" s="350"/>
      <c r="AJ507" s="350"/>
      <c r="AK507" s="350"/>
      <c r="AL507" s="350"/>
      <c r="AM507" s="350"/>
      <c r="AN507" s="350"/>
    </row>
    <row r="508" spans="1:40" ht="16.5" customHeight="1">
      <c r="A508" s="350"/>
      <c r="B508" s="350"/>
      <c r="C508" s="350"/>
      <c r="D508" s="350"/>
      <c r="E508" s="350"/>
      <c r="F508" s="350"/>
      <c r="G508" s="350"/>
      <c r="H508" s="350"/>
      <c r="I508" s="350"/>
      <c r="J508" s="350"/>
      <c r="K508" s="350"/>
      <c r="L508" s="350"/>
      <c r="M508" s="353"/>
      <c r="N508" s="350"/>
      <c r="O508" s="350"/>
      <c r="P508" s="350"/>
      <c r="Q508" s="350"/>
      <c r="R508" s="353"/>
      <c r="S508" s="353"/>
      <c r="T508" s="350"/>
      <c r="U508" s="350"/>
      <c r="V508" s="350"/>
      <c r="W508" s="350"/>
      <c r="X508" s="350"/>
      <c r="Y508" s="350"/>
      <c r="Z508" s="350"/>
      <c r="AA508" s="350"/>
      <c r="AB508" s="350"/>
      <c r="AC508" s="350"/>
      <c r="AD508" s="350"/>
      <c r="AE508" s="350"/>
      <c r="AF508" s="350"/>
      <c r="AG508" s="350"/>
      <c r="AH508" s="350"/>
      <c r="AI508" s="350"/>
      <c r="AJ508" s="350"/>
      <c r="AK508" s="350"/>
      <c r="AL508" s="350"/>
      <c r="AM508" s="350"/>
      <c r="AN508" s="350"/>
    </row>
    <row r="509" spans="1:40" ht="16.5" customHeight="1">
      <c r="A509" s="350"/>
      <c r="B509" s="350"/>
      <c r="C509" s="350"/>
      <c r="D509" s="350"/>
      <c r="E509" s="350"/>
      <c r="F509" s="350"/>
      <c r="G509" s="350"/>
      <c r="H509" s="350"/>
      <c r="I509" s="350"/>
      <c r="J509" s="350"/>
      <c r="K509" s="350"/>
      <c r="L509" s="350"/>
      <c r="M509" s="353"/>
      <c r="N509" s="350"/>
      <c r="O509" s="350"/>
      <c r="P509" s="350"/>
      <c r="Q509" s="350"/>
      <c r="R509" s="353"/>
      <c r="S509" s="353"/>
      <c r="T509" s="350"/>
      <c r="U509" s="350"/>
      <c r="V509" s="350"/>
      <c r="W509" s="350"/>
      <c r="X509" s="350"/>
      <c r="Y509" s="350"/>
      <c r="Z509" s="350"/>
      <c r="AA509" s="350"/>
      <c r="AB509" s="350"/>
      <c r="AC509" s="350"/>
      <c r="AD509" s="350"/>
      <c r="AE509" s="350"/>
      <c r="AF509" s="350"/>
      <c r="AG509" s="350"/>
      <c r="AH509" s="350"/>
      <c r="AI509" s="350"/>
      <c r="AJ509" s="350"/>
      <c r="AK509" s="350"/>
      <c r="AL509" s="350"/>
      <c r="AM509" s="350"/>
      <c r="AN509" s="350"/>
    </row>
    <row r="510" spans="1:40" ht="16.5" customHeight="1">
      <c r="A510" s="350"/>
      <c r="B510" s="350"/>
      <c r="C510" s="350"/>
      <c r="D510" s="350"/>
      <c r="E510" s="350"/>
      <c r="F510" s="350"/>
      <c r="G510" s="350"/>
      <c r="H510" s="350"/>
      <c r="I510" s="350"/>
      <c r="J510" s="350"/>
      <c r="K510" s="350"/>
      <c r="L510" s="350"/>
      <c r="M510" s="353"/>
      <c r="N510" s="350"/>
      <c r="O510" s="350"/>
      <c r="P510" s="350"/>
      <c r="Q510" s="350"/>
      <c r="R510" s="353"/>
      <c r="S510" s="353"/>
      <c r="T510" s="350"/>
      <c r="U510" s="350"/>
      <c r="V510" s="350"/>
      <c r="W510" s="350"/>
      <c r="X510" s="350"/>
      <c r="Y510" s="350"/>
      <c r="Z510" s="350"/>
      <c r="AA510" s="350"/>
      <c r="AB510" s="350"/>
      <c r="AC510" s="350"/>
      <c r="AD510" s="350"/>
      <c r="AE510" s="350"/>
      <c r="AF510" s="350"/>
      <c r="AG510" s="350"/>
      <c r="AH510" s="350"/>
      <c r="AI510" s="350"/>
      <c r="AJ510" s="350"/>
      <c r="AK510" s="350"/>
      <c r="AL510" s="350"/>
      <c r="AM510" s="350"/>
      <c r="AN510" s="350"/>
    </row>
    <row r="511" spans="1:40" ht="16.5" customHeight="1">
      <c r="A511" s="350"/>
      <c r="B511" s="350"/>
      <c r="C511" s="350"/>
      <c r="D511" s="350"/>
      <c r="E511" s="350"/>
      <c r="F511" s="350"/>
      <c r="G511" s="350"/>
      <c r="H511" s="350"/>
      <c r="I511" s="350"/>
      <c r="J511" s="350"/>
      <c r="K511" s="350"/>
      <c r="L511" s="350"/>
      <c r="M511" s="353"/>
      <c r="N511" s="350"/>
      <c r="O511" s="350"/>
      <c r="P511" s="350"/>
      <c r="Q511" s="350"/>
      <c r="R511" s="353"/>
      <c r="S511" s="353"/>
      <c r="T511" s="350"/>
      <c r="U511" s="350"/>
      <c r="V511" s="350"/>
      <c r="W511" s="350"/>
      <c r="X511" s="350"/>
      <c r="Y511" s="350"/>
      <c r="Z511" s="350"/>
      <c r="AA511" s="350"/>
      <c r="AB511" s="350"/>
      <c r="AC511" s="350"/>
      <c r="AD511" s="350"/>
      <c r="AE511" s="350"/>
      <c r="AF511" s="350"/>
      <c r="AG511" s="350"/>
      <c r="AH511" s="350"/>
      <c r="AI511" s="350"/>
      <c r="AJ511" s="350"/>
      <c r="AK511" s="350"/>
      <c r="AL511" s="350"/>
      <c r="AM511" s="350"/>
      <c r="AN511" s="350"/>
    </row>
    <row r="512" spans="1:40" ht="16.5" customHeight="1">
      <c r="A512" s="350"/>
      <c r="B512" s="350"/>
      <c r="C512" s="350"/>
      <c r="D512" s="350"/>
      <c r="E512" s="350"/>
      <c r="F512" s="350"/>
      <c r="G512" s="350"/>
      <c r="H512" s="350"/>
      <c r="I512" s="350"/>
      <c r="J512" s="350"/>
      <c r="K512" s="350"/>
      <c r="L512" s="350"/>
      <c r="M512" s="353"/>
      <c r="N512" s="350"/>
      <c r="O512" s="350"/>
      <c r="P512" s="350"/>
      <c r="Q512" s="350"/>
      <c r="R512" s="353"/>
      <c r="S512" s="353"/>
      <c r="T512" s="350"/>
      <c r="U512" s="350"/>
      <c r="V512" s="350"/>
      <c r="W512" s="350"/>
      <c r="X512" s="350"/>
      <c r="Y512" s="350"/>
      <c r="Z512" s="350"/>
      <c r="AA512" s="350"/>
      <c r="AB512" s="350"/>
      <c r="AC512" s="350"/>
      <c r="AD512" s="350"/>
      <c r="AE512" s="350"/>
      <c r="AF512" s="350"/>
      <c r="AG512" s="350"/>
      <c r="AH512" s="350"/>
      <c r="AI512" s="350"/>
      <c r="AJ512" s="350"/>
      <c r="AK512" s="350"/>
      <c r="AL512" s="350"/>
      <c r="AM512" s="350"/>
      <c r="AN512" s="350"/>
    </row>
    <row r="513" spans="1:40" ht="16.5" customHeight="1">
      <c r="A513" s="350"/>
      <c r="B513" s="350"/>
      <c r="C513" s="350"/>
      <c r="D513" s="350"/>
      <c r="E513" s="350"/>
      <c r="F513" s="350"/>
      <c r="G513" s="350"/>
      <c r="H513" s="350"/>
      <c r="I513" s="350"/>
      <c r="J513" s="350"/>
      <c r="K513" s="350"/>
      <c r="L513" s="350"/>
      <c r="M513" s="353"/>
      <c r="N513" s="350"/>
      <c r="O513" s="350"/>
      <c r="P513" s="350"/>
      <c r="Q513" s="350"/>
      <c r="R513" s="353"/>
      <c r="S513" s="353"/>
      <c r="T513" s="350"/>
      <c r="U513" s="350"/>
      <c r="V513" s="350"/>
      <c r="W513" s="350"/>
      <c r="X513" s="350"/>
      <c r="Y513" s="350"/>
      <c r="Z513" s="350"/>
      <c r="AA513" s="350"/>
      <c r="AB513" s="350"/>
      <c r="AC513" s="350"/>
      <c r="AD513" s="350"/>
      <c r="AE513" s="350"/>
      <c r="AF513" s="350"/>
      <c r="AG513" s="350"/>
      <c r="AH513" s="350"/>
      <c r="AI513" s="350"/>
      <c r="AJ513" s="350"/>
      <c r="AK513" s="350"/>
      <c r="AL513" s="350"/>
      <c r="AM513" s="350"/>
      <c r="AN513" s="350"/>
    </row>
    <row r="514" spans="1:40" ht="16.5" customHeight="1">
      <c r="A514" s="350"/>
      <c r="B514" s="350"/>
      <c r="C514" s="350"/>
      <c r="D514" s="350"/>
      <c r="E514" s="350"/>
      <c r="F514" s="350"/>
      <c r="G514" s="350"/>
      <c r="H514" s="350"/>
      <c r="I514" s="350"/>
      <c r="J514" s="350"/>
      <c r="K514" s="350"/>
      <c r="L514" s="350"/>
      <c r="M514" s="353"/>
      <c r="N514" s="350"/>
      <c r="O514" s="350"/>
      <c r="P514" s="350"/>
      <c r="Q514" s="350"/>
      <c r="R514" s="353"/>
      <c r="S514" s="353"/>
      <c r="T514" s="350"/>
      <c r="U514" s="350"/>
      <c r="V514" s="350"/>
      <c r="W514" s="350"/>
      <c r="X514" s="350"/>
      <c r="Y514" s="350"/>
      <c r="Z514" s="350"/>
      <c r="AA514" s="350"/>
      <c r="AB514" s="350"/>
      <c r="AC514" s="350"/>
      <c r="AD514" s="350"/>
      <c r="AE514" s="350"/>
      <c r="AF514" s="350"/>
      <c r="AG514" s="350"/>
      <c r="AH514" s="350"/>
      <c r="AI514" s="350"/>
      <c r="AJ514" s="350"/>
      <c r="AK514" s="350"/>
      <c r="AL514" s="350"/>
      <c r="AM514" s="350"/>
      <c r="AN514" s="350"/>
    </row>
    <row r="515" spans="1:40" ht="16.5" customHeight="1">
      <c r="A515" s="350"/>
      <c r="B515" s="350"/>
      <c r="C515" s="350"/>
      <c r="D515" s="350"/>
      <c r="E515" s="350"/>
      <c r="F515" s="350"/>
      <c r="G515" s="350"/>
      <c r="H515" s="350"/>
      <c r="I515" s="350"/>
      <c r="J515" s="350"/>
      <c r="K515" s="350"/>
      <c r="L515" s="350"/>
      <c r="M515" s="353"/>
      <c r="N515" s="350"/>
      <c r="O515" s="350"/>
      <c r="P515" s="350"/>
      <c r="Q515" s="350"/>
      <c r="R515" s="353"/>
      <c r="S515" s="353"/>
      <c r="T515" s="350"/>
      <c r="U515" s="350"/>
      <c r="V515" s="350"/>
      <c r="W515" s="350"/>
      <c r="X515" s="350"/>
      <c r="Y515" s="350"/>
      <c r="Z515" s="350"/>
      <c r="AA515" s="350"/>
      <c r="AB515" s="350"/>
      <c r="AC515" s="350"/>
      <c r="AD515" s="350"/>
      <c r="AE515" s="350"/>
      <c r="AF515" s="350"/>
      <c r="AG515" s="350"/>
      <c r="AH515" s="350"/>
      <c r="AI515" s="350"/>
      <c r="AJ515" s="350"/>
      <c r="AK515" s="350"/>
      <c r="AL515" s="350"/>
      <c r="AM515" s="350"/>
      <c r="AN515" s="350"/>
    </row>
    <row r="516" spans="1:40" ht="16.5" customHeight="1">
      <c r="A516" s="350"/>
      <c r="B516" s="350"/>
      <c r="C516" s="350"/>
      <c r="D516" s="350"/>
      <c r="E516" s="350"/>
      <c r="F516" s="350"/>
      <c r="G516" s="350"/>
      <c r="H516" s="350"/>
      <c r="I516" s="350"/>
      <c r="J516" s="350"/>
      <c r="K516" s="350"/>
      <c r="L516" s="350"/>
      <c r="M516" s="353"/>
      <c r="N516" s="350"/>
      <c r="O516" s="350"/>
      <c r="P516" s="350"/>
      <c r="Q516" s="350"/>
      <c r="R516" s="353"/>
      <c r="S516" s="353"/>
      <c r="T516" s="350"/>
      <c r="U516" s="350"/>
      <c r="V516" s="350"/>
      <c r="W516" s="350"/>
      <c r="X516" s="350"/>
      <c r="Y516" s="350"/>
      <c r="Z516" s="350"/>
      <c r="AA516" s="350"/>
      <c r="AB516" s="350"/>
      <c r="AC516" s="350"/>
      <c r="AD516" s="350"/>
      <c r="AE516" s="350"/>
      <c r="AF516" s="350"/>
      <c r="AG516" s="350"/>
      <c r="AH516" s="350"/>
      <c r="AI516" s="350"/>
      <c r="AJ516" s="350"/>
      <c r="AK516" s="350"/>
      <c r="AL516" s="350"/>
      <c r="AM516" s="350"/>
      <c r="AN516" s="350"/>
    </row>
    <row r="517" spans="1:40" ht="16.5" customHeight="1">
      <c r="A517" s="350"/>
      <c r="B517" s="350"/>
      <c r="C517" s="350"/>
      <c r="D517" s="350"/>
      <c r="E517" s="350"/>
      <c r="F517" s="350"/>
      <c r="G517" s="350"/>
      <c r="H517" s="350"/>
      <c r="I517" s="350"/>
      <c r="J517" s="350"/>
      <c r="K517" s="350"/>
      <c r="L517" s="350"/>
      <c r="M517" s="353"/>
      <c r="N517" s="350"/>
      <c r="O517" s="350"/>
      <c r="P517" s="350"/>
      <c r="Q517" s="350"/>
      <c r="R517" s="353"/>
      <c r="S517" s="353"/>
      <c r="T517" s="350"/>
      <c r="U517" s="350"/>
      <c r="V517" s="350"/>
      <c r="W517" s="350"/>
      <c r="X517" s="350"/>
      <c r="Y517" s="350"/>
      <c r="Z517" s="350"/>
      <c r="AA517" s="350"/>
      <c r="AB517" s="350"/>
      <c r="AC517" s="350"/>
      <c r="AD517" s="350"/>
      <c r="AE517" s="350"/>
      <c r="AF517" s="350"/>
      <c r="AG517" s="350"/>
      <c r="AH517" s="350"/>
      <c r="AI517" s="350"/>
      <c r="AJ517" s="350"/>
      <c r="AK517" s="350"/>
      <c r="AL517" s="350"/>
      <c r="AM517" s="350"/>
      <c r="AN517" s="350"/>
    </row>
    <row r="518" spans="1:40" ht="16.5" customHeight="1">
      <c r="A518" s="350"/>
      <c r="B518" s="350"/>
      <c r="C518" s="350"/>
      <c r="D518" s="350"/>
      <c r="E518" s="350"/>
      <c r="F518" s="350"/>
      <c r="G518" s="350"/>
      <c r="H518" s="350"/>
      <c r="I518" s="350"/>
      <c r="J518" s="350"/>
      <c r="K518" s="350"/>
      <c r="L518" s="350"/>
      <c r="M518" s="353"/>
      <c r="N518" s="350"/>
      <c r="O518" s="350"/>
      <c r="P518" s="350"/>
      <c r="Q518" s="350"/>
      <c r="R518" s="353"/>
      <c r="S518" s="353"/>
      <c r="T518" s="350"/>
      <c r="U518" s="350"/>
      <c r="V518" s="350"/>
      <c r="W518" s="350"/>
      <c r="X518" s="350"/>
      <c r="Y518" s="350"/>
      <c r="Z518" s="350"/>
      <c r="AA518" s="350"/>
      <c r="AB518" s="350"/>
      <c r="AC518" s="350"/>
      <c r="AD518" s="350"/>
      <c r="AE518" s="350"/>
      <c r="AF518" s="350"/>
      <c r="AG518" s="350"/>
      <c r="AH518" s="350"/>
      <c r="AI518" s="350"/>
      <c r="AJ518" s="350"/>
      <c r="AK518" s="350"/>
      <c r="AL518" s="350"/>
      <c r="AM518" s="350"/>
      <c r="AN518" s="350"/>
    </row>
    <row r="519" spans="1:40" ht="16.5" customHeight="1">
      <c r="A519" s="350"/>
      <c r="B519" s="350"/>
      <c r="C519" s="350"/>
      <c r="D519" s="350"/>
      <c r="E519" s="350"/>
      <c r="F519" s="350"/>
      <c r="G519" s="350"/>
      <c r="H519" s="350"/>
      <c r="I519" s="350"/>
      <c r="J519" s="350"/>
      <c r="K519" s="350"/>
      <c r="L519" s="350"/>
      <c r="M519" s="353"/>
      <c r="N519" s="350"/>
      <c r="O519" s="350"/>
      <c r="P519" s="350"/>
      <c r="Q519" s="350"/>
      <c r="R519" s="353"/>
      <c r="S519" s="353"/>
      <c r="T519" s="350"/>
      <c r="U519" s="350"/>
      <c r="V519" s="350"/>
      <c r="W519" s="350"/>
      <c r="X519" s="350"/>
      <c r="Y519" s="350"/>
      <c r="Z519" s="350"/>
      <c r="AA519" s="350"/>
      <c r="AB519" s="350"/>
      <c r="AC519" s="350"/>
      <c r="AD519" s="350"/>
      <c r="AE519" s="350"/>
      <c r="AF519" s="350"/>
      <c r="AG519" s="350"/>
      <c r="AH519" s="350"/>
      <c r="AI519" s="350"/>
      <c r="AJ519" s="350"/>
      <c r="AK519" s="350"/>
      <c r="AL519" s="350"/>
      <c r="AM519" s="350"/>
      <c r="AN519" s="350"/>
    </row>
    <row r="520" spans="1:40" ht="16.5" customHeight="1">
      <c r="A520" s="350"/>
      <c r="B520" s="350"/>
      <c r="C520" s="350"/>
      <c r="D520" s="350"/>
      <c r="E520" s="350"/>
      <c r="F520" s="350"/>
      <c r="G520" s="350"/>
      <c r="H520" s="350"/>
      <c r="I520" s="350"/>
      <c r="J520" s="350"/>
      <c r="K520" s="350"/>
      <c r="L520" s="350"/>
      <c r="M520" s="353"/>
      <c r="N520" s="350"/>
      <c r="O520" s="350"/>
      <c r="P520" s="350"/>
      <c r="Q520" s="350"/>
      <c r="R520" s="353"/>
      <c r="S520" s="353"/>
      <c r="T520" s="350"/>
      <c r="U520" s="350"/>
      <c r="V520" s="350"/>
      <c r="W520" s="350"/>
      <c r="X520" s="350"/>
      <c r="Y520" s="350"/>
      <c r="Z520" s="350"/>
      <c r="AA520" s="350"/>
      <c r="AB520" s="350"/>
      <c r="AC520" s="350"/>
      <c r="AD520" s="350"/>
      <c r="AE520" s="350"/>
      <c r="AF520" s="350"/>
      <c r="AG520" s="350"/>
      <c r="AH520" s="350"/>
      <c r="AI520" s="350"/>
      <c r="AJ520" s="350"/>
      <c r="AK520" s="350"/>
      <c r="AL520" s="350"/>
      <c r="AM520" s="350"/>
      <c r="AN520" s="350"/>
    </row>
    <row r="521" spans="1:40" ht="16.5" customHeight="1">
      <c r="A521" s="350"/>
      <c r="B521" s="350"/>
      <c r="C521" s="350"/>
      <c r="D521" s="350"/>
      <c r="E521" s="350"/>
      <c r="F521" s="350"/>
      <c r="G521" s="350"/>
      <c r="H521" s="350"/>
      <c r="I521" s="350"/>
      <c r="J521" s="350"/>
      <c r="K521" s="350"/>
      <c r="L521" s="350"/>
      <c r="M521" s="353"/>
      <c r="N521" s="350"/>
      <c r="O521" s="350"/>
      <c r="P521" s="350"/>
      <c r="Q521" s="350"/>
      <c r="R521" s="353"/>
      <c r="S521" s="353"/>
      <c r="T521" s="350"/>
      <c r="U521" s="350"/>
      <c r="V521" s="350"/>
      <c r="W521" s="350"/>
      <c r="X521" s="350"/>
      <c r="Y521" s="350"/>
      <c r="Z521" s="350"/>
      <c r="AA521" s="350"/>
      <c r="AB521" s="350"/>
      <c r="AC521" s="350"/>
      <c r="AD521" s="350"/>
      <c r="AE521" s="350"/>
      <c r="AF521" s="350"/>
      <c r="AG521" s="350"/>
      <c r="AH521" s="350"/>
      <c r="AI521" s="350"/>
      <c r="AJ521" s="350"/>
      <c r="AK521" s="350"/>
      <c r="AL521" s="350"/>
      <c r="AM521" s="350"/>
      <c r="AN521" s="350"/>
    </row>
    <row r="522" spans="1:40" ht="16.5" customHeight="1">
      <c r="A522" s="350"/>
      <c r="B522" s="350"/>
      <c r="C522" s="350"/>
      <c r="D522" s="350"/>
      <c r="E522" s="350"/>
      <c r="F522" s="350"/>
      <c r="G522" s="350"/>
      <c r="H522" s="350"/>
      <c r="I522" s="350"/>
      <c r="J522" s="350"/>
      <c r="K522" s="350"/>
      <c r="L522" s="350"/>
      <c r="M522" s="353"/>
      <c r="N522" s="350"/>
      <c r="O522" s="350"/>
      <c r="P522" s="350"/>
      <c r="Q522" s="350"/>
      <c r="R522" s="353"/>
      <c r="S522" s="353"/>
      <c r="T522" s="350"/>
      <c r="U522" s="350"/>
      <c r="V522" s="350"/>
      <c r="W522" s="350"/>
      <c r="X522" s="350"/>
      <c r="Y522" s="350"/>
      <c r="Z522" s="350"/>
      <c r="AA522" s="350"/>
      <c r="AB522" s="350"/>
      <c r="AC522" s="350"/>
      <c r="AD522" s="350"/>
      <c r="AE522" s="350"/>
      <c r="AF522" s="350"/>
      <c r="AG522" s="350"/>
      <c r="AH522" s="350"/>
      <c r="AI522" s="350"/>
      <c r="AJ522" s="350"/>
      <c r="AK522" s="350"/>
      <c r="AL522" s="350"/>
      <c r="AM522" s="350"/>
      <c r="AN522" s="350"/>
    </row>
    <row r="523" spans="1:40" ht="16.5" customHeight="1">
      <c r="A523" s="350"/>
      <c r="B523" s="350"/>
      <c r="C523" s="350"/>
      <c r="D523" s="350"/>
      <c r="E523" s="350"/>
      <c r="F523" s="350"/>
      <c r="G523" s="350"/>
      <c r="H523" s="350"/>
      <c r="I523" s="350"/>
      <c r="J523" s="350"/>
      <c r="K523" s="350"/>
      <c r="L523" s="350"/>
      <c r="M523" s="353"/>
      <c r="N523" s="350"/>
      <c r="O523" s="350"/>
      <c r="P523" s="350"/>
      <c r="Q523" s="350"/>
      <c r="R523" s="353"/>
      <c r="S523" s="353"/>
      <c r="T523" s="350"/>
      <c r="U523" s="350"/>
      <c r="V523" s="350"/>
      <c r="W523" s="350"/>
      <c r="X523" s="350"/>
      <c r="Y523" s="350"/>
      <c r="Z523" s="350"/>
      <c r="AA523" s="350"/>
      <c r="AB523" s="350"/>
      <c r="AC523" s="350"/>
      <c r="AD523" s="350"/>
      <c r="AE523" s="350"/>
      <c r="AF523" s="350"/>
      <c r="AG523" s="350"/>
      <c r="AH523" s="350"/>
      <c r="AI523" s="350"/>
      <c r="AJ523" s="350"/>
      <c r="AK523" s="350"/>
      <c r="AL523" s="350"/>
      <c r="AM523" s="350"/>
      <c r="AN523" s="350"/>
    </row>
    <row r="524" spans="1:40" ht="16.5" customHeight="1">
      <c r="A524" s="350"/>
      <c r="B524" s="350"/>
      <c r="C524" s="350"/>
      <c r="D524" s="350"/>
      <c r="E524" s="350"/>
      <c r="F524" s="350"/>
      <c r="G524" s="350"/>
      <c r="H524" s="350"/>
      <c r="I524" s="350"/>
      <c r="J524" s="350"/>
      <c r="K524" s="350"/>
      <c r="L524" s="350"/>
      <c r="M524" s="353"/>
      <c r="N524" s="350"/>
      <c r="O524" s="350"/>
      <c r="P524" s="350"/>
      <c r="Q524" s="350"/>
      <c r="R524" s="353"/>
      <c r="S524" s="353"/>
      <c r="T524" s="350"/>
      <c r="U524" s="350"/>
      <c r="V524" s="350"/>
      <c r="W524" s="350"/>
      <c r="X524" s="350"/>
      <c r="Y524" s="350"/>
      <c r="Z524" s="350"/>
      <c r="AA524" s="350"/>
      <c r="AB524" s="350"/>
      <c r="AC524" s="350"/>
      <c r="AD524" s="350"/>
      <c r="AE524" s="350"/>
      <c r="AF524" s="350"/>
      <c r="AG524" s="350"/>
      <c r="AH524" s="350"/>
      <c r="AI524" s="350"/>
      <c r="AJ524" s="350"/>
      <c r="AK524" s="350"/>
      <c r="AL524" s="350"/>
      <c r="AM524" s="350"/>
      <c r="AN524" s="350"/>
    </row>
    <row r="525" spans="1:40" ht="16.5" customHeight="1">
      <c r="A525" s="350"/>
      <c r="B525" s="350"/>
      <c r="C525" s="350"/>
      <c r="D525" s="350"/>
      <c r="E525" s="350"/>
      <c r="F525" s="350"/>
      <c r="G525" s="350"/>
      <c r="H525" s="350"/>
      <c r="I525" s="350"/>
      <c r="J525" s="350"/>
      <c r="K525" s="350"/>
      <c r="L525" s="350"/>
      <c r="M525" s="353"/>
      <c r="N525" s="350"/>
      <c r="O525" s="350"/>
      <c r="P525" s="350"/>
      <c r="Q525" s="350"/>
      <c r="R525" s="353"/>
      <c r="S525" s="353"/>
      <c r="T525" s="350"/>
      <c r="U525" s="350"/>
      <c r="V525" s="350"/>
      <c r="W525" s="350"/>
      <c r="X525" s="350"/>
      <c r="Y525" s="350"/>
      <c r="Z525" s="350"/>
      <c r="AA525" s="350"/>
      <c r="AB525" s="350"/>
      <c r="AC525" s="350"/>
      <c r="AD525" s="350"/>
      <c r="AE525" s="350"/>
      <c r="AF525" s="350"/>
      <c r="AG525" s="350"/>
      <c r="AH525" s="350"/>
      <c r="AI525" s="350"/>
      <c r="AJ525" s="350"/>
      <c r="AK525" s="350"/>
      <c r="AL525" s="350"/>
      <c r="AM525" s="350"/>
      <c r="AN525" s="350"/>
    </row>
    <row r="526" spans="1:40" ht="16.5" customHeight="1">
      <c r="A526" s="350"/>
      <c r="B526" s="350"/>
      <c r="C526" s="350"/>
      <c r="D526" s="350"/>
      <c r="E526" s="350"/>
      <c r="F526" s="350"/>
      <c r="G526" s="350"/>
      <c r="H526" s="350"/>
      <c r="I526" s="350"/>
      <c r="J526" s="350"/>
      <c r="K526" s="350"/>
      <c r="L526" s="350"/>
      <c r="M526" s="353"/>
      <c r="N526" s="350"/>
      <c r="O526" s="350"/>
      <c r="P526" s="350"/>
      <c r="Q526" s="350"/>
      <c r="R526" s="353"/>
      <c r="S526" s="353"/>
      <c r="T526" s="350"/>
      <c r="U526" s="350"/>
      <c r="V526" s="350"/>
      <c r="W526" s="350"/>
      <c r="X526" s="350"/>
      <c r="Y526" s="350"/>
      <c r="Z526" s="350"/>
      <c r="AA526" s="350"/>
      <c r="AB526" s="350"/>
      <c r="AC526" s="350"/>
      <c r="AD526" s="350"/>
      <c r="AE526" s="350"/>
      <c r="AF526" s="350"/>
      <c r="AG526" s="350"/>
      <c r="AH526" s="350"/>
      <c r="AI526" s="350"/>
      <c r="AJ526" s="350"/>
      <c r="AK526" s="350"/>
      <c r="AL526" s="350"/>
      <c r="AM526" s="350"/>
      <c r="AN526" s="350"/>
    </row>
    <row r="527" spans="1:40" ht="16.5" customHeight="1">
      <c r="A527" s="350"/>
      <c r="B527" s="350"/>
      <c r="C527" s="350"/>
      <c r="D527" s="350"/>
      <c r="E527" s="350"/>
      <c r="F527" s="350"/>
      <c r="G527" s="350"/>
      <c r="H527" s="350"/>
      <c r="I527" s="350"/>
      <c r="J527" s="350"/>
      <c r="K527" s="350"/>
      <c r="L527" s="350"/>
      <c r="M527" s="353"/>
      <c r="N527" s="350"/>
      <c r="O527" s="350"/>
      <c r="P527" s="350"/>
      <c r="Q527" s="350"/>
      <c r="R527" s="353"/>
      <c r="S527" s="353"/>
      <c r="T527" s="350"/>
      <c r="U527" s="350"/>
      <c r="V527" s="350"/>
      <c r="W527" s="350"/>
      <c r="X527" s="350"/>
      <c r="Y527" s="350"/>
      <c r="Z527" s="350"/>
      <c r="AA527" s="350"/>
      <c r="AB527" s="350"/>
      <c r="AC527" s="350"/>
      <c r="AD527" s="350"/>
      <c r="AE527" s="350"/>
      <c r="AF527" s="350"/>
      <c r="AG527" s="350"/>
      <c r="AH527" s="350"/>
      <c r="AI527" s="350"/>
      <c r="AJ527" s="350"/>
      <c r="AK527" s="350"/>
      <c r="AL527" s="350"/>
      <c r="AM527" s="350"/>
      <c r="AN527" s="350"/>
    </row>
    <row r="528" spans="1:40" ht="16.5" customHeight="1">
      <c r="A528" s="350"/>
      <c r="B528" s="350"/>
      <c r="C528" s="350"/>
      <c r="D528" s="350"/>
      <c r="E528" s="350"/>
      <c r="F528" s="350"/>
      <c r="G528" s="350"/>
      <c r="H528" s="350"/>
      <c r="I528" s="350"/>
      <c r="J528" s="350"/>
      <c r="K528" s="350"/>
      <c r="L528" s="350"/>
      <c r="M528" s="353"/>
      <c r="N528" s="350"/>
      <c r="O528" s="350"/>
      <c r="P528" s="350"/>
      <c r="Q528" s="350"/>
      <c r="R528" s="353"/>
      <c r="S528" s="353"/>
      <c r="T528" s="350"/>
      <c r="U528" s="350"/>
      <c r="V528" s="350"/>
      <c r="W528" s="350"/>
      <c r="X528" s="350"/>
      <c r="Y528" s="350"/>
      <c r="Z528" s="350"/>
      <c r="AA528" s="350"/>
      <c r="AB528" s="350"/>
      <c r="AC528" s="350"/>
      <c r="AD528" s="350"/>
      <c r="AE528" s="350"/>
      <c r="AF528" s="350"/>
      <c r="AG528" s="350"/>
      <c r="AH528" s="350"/>
      <c r="AI528" s="350"/>
      <c r="AJ528" s="350"/>
      <c r="AK528" s="350"/>
      <c r="AL528" s="350"/>
      <c r="AM528" s="350"/>
      <c r="AN528" s="350"/>
    </row>
    <row r="529" spans="1:40" ht="16.5" customHeight="1">
      <c r="A529" s="350"/>
      <c r="B529" s="350"/>
      <c r="C529" s="350"/>
      <c r="D529" s="350"/>
      <c r="E529" s="350"/>
      <c r="F529" s="350"/>
      <c r="G529" s="350"/>
      <c r="H529" s="350"/>
      <c r="I529" s="350"/>
      <c r="J529" s="350"/>
      <c r="K529" s="350"/>
      <c r="L529" s="350"/>
      <c r="M529" s="353"/>
      <c r="N529" s="350"/>
      <c r="O529" s="350"/>
      <c r="P529" s="350"/>
      <c r="Q529" s="350"/>
      <c r="R529" s="353"/>
      <c r="S529" s="353"/>
      <c r="T529" s="350"/>
      <c r="U529" s="350"/>
      <c r="V529" s="350"/>
      <c r="W529" s="350"/>
      <c r="X529" s="350"/>
      <c r="Y529" s="350"/>
      <c r="Z529" s="350"/>
      <c r="AA529" s="350"/>
      <c r="AB529" s="350"/>
      <c r="AC529" s="350"/>
      <c r="AD529" s="350"/>
      <c r="AE529" s="350"/>
      <c r="AF529" s="350"/>
      <c r="AG529" s="350"/>
      <c r="AH529" s="350"/>
      <c r="AI529" s="350"/>
      <c r="AJ529" s="350"/>
      <c r="AK529" s="350"/>
      <c r="AL529" s="350"/>
      <c r="AM529" s="350"/>
      <c r="AN529" s="350"/>
    </row>
    <row r="530" spans="1:40" ht="16.5" customHeight="1">
      <c r="A530" s="350"/>
      <c r="B530" s="350"/>
      <c r="C530" s="350"/>
      <c r="D530" s="350"/>
      <c r="E530" s="350"/>
      <c r="F530" s="350"/>
      <c r="G530" s="350"/>
      <c r="H530" s="350"/>
      <c r="I530" s="350"/>
      <c r="J530" s="350"/>
      <c r="K530" s="350"/>
      <c r="L530" s="350"/>
      <c r="M530" s="353"/>
      <c r="N530" s="350"/>
      <c r="O530" s="350"/>
      <c r="P530" s="350"/>
      <c r="Q530" s="350"/>
      <c r="R530" s="353"/>
      <c r="S530" s="353"/>
      <c r="T530" s="350"/>
      <c r="U530" s="350"/>
      <c r="V530" s="350"/>
      <c r="W530" s="350"/>
      <c r="X530" s="350"/>
      <c r="Y530" s="350"/>
      <c r="Z530" s="350"/>
      <c r="AA530" s="350"/>
      <c r="AB530" s="350"/>
      <c r="AC530" s="350"/>
      <c r="AD530" s="350"/>
      <c r="AE530" s="350"/>
      <c r="AF530" s="350"/>
      <c r="AG530" s="350"/>
      <c r="AH530" s="350"/>
      <c r="AI530" s="350"/>
      <c r="AJ530" s="350"/>
      <c r="AK530" s="350"/>
      <c r="AL530" s="350"/>
      <c r="AM530" s="350"/>
      <c r="AN530" s="350"/>
    </row>
    <row r="531" spans="1:40" ht="16.5" customHeight="1">
      <c r="A531" s="350"/>
      <c r="B531" s="350"/>
      <c r="C531" s="350"/>
      <c r="D531" s="350"/>
      <c r="E531" s="350"/>
      <c r="F531" s="350"/>
      <c r="G531" s="350"/>
      <c r="H531" s="350"/>
      <c r="I531" s="350"/>
      <c r="J531" s="350"/>
      <c r="K531" s="350"/>
      <c r="L531" s="350"/>
      <c r="M531" s="353"/>
      <c r="N531" s="350"/>
      <c r="O531" s="350"/>
      <c r="P531" s="350"/>
      <c r="Q531" s="350"/>
      <c r="R531" s="353"/>
      <c r="S531" s="353"/>
      <c r="T531" s="350"/>
      <c r="U531" s="350"/>
      <c r="V531" s="350"/>
      <c r="W531" s="350"/>
      <c r="X531" s="350"/>
      <c r="Y531" s="350"/>
      <c r="Z531" s="350"/>
      <c r="AA531" s="350"/>
      <c r="AB531" s="350"/>
      <c r="AC531" s="350"/>
      <c r="AD531" s="350"/>
      <c r="AE531" s="350"/>
      <c r="AF531" s="350"/>
      <c r="AG531" s="350"/>
      <c r="AH531" s="350"/>
      <c r="AI531" s="350"/>
      <c r="AJ531" s="350"/>
      <c r="AK531" s="350"/>
      <c r="AL531" s="350"/>
      <c r="AM531" s="350"/>
      <c r="AN531" s="350"/>
    </row>
    <row r="532" spans="1:40" ht="16.5" customHeight="1">
      <c r="A532" s="350"/>
      <c r="B532" s="350"/>
      <c r="C532" s="350"/>
      <c r="D532" s="350"/>
      <c r="E532" s="350"/>
      <c r="F532" s="350"/>
      <c r="G532" s="350"/>
      <c r="H532" s="350"/>
      <c r="I532" s="350"/>
      <c r="J532" s="350"/>
      <c r="K532" s="350"/>
      <c r="L532" s="350"/>
      <c r="M532" s="353"/>
      <c r="N532" s="350"/>
      <c r="O532" s="350"/>
      <c r="P532" s="350"/>
      <c r="Q532" s="350"/>
      <c r="R532" s="353"/>
      <c r="S532" s="353"/>
      <c r="T532" s="350"/>
      <c r="U532" s="350"/>
      <c r="V532" s="350"/>
      <c r="W532" s="350"/>
      <c r="X532" s="350"/>
      <c r="Y532" s="350"/>
      <c r="Z532" s="350"/>
      <c r="AA532" s="350"/>
      <c r="AB532" s="350"/>
      <c r="AC532" s="350"/>
      <c r="AD532" s="350"/>
      <c r="AE532" s="350"/>
      <c r="AF532" s="350"/>
      <c r="AG532" s="350"/>
      <c r="AH532" s="350"/>
      <c r="AI532" s="350"/>
      <c r="AJ532" s="350"/>
      <c r="AK532" s="350"/>
      <c r="AL532" s="350"/>
      <c r="AM532" s="350"/>
      <c r="AN532" s="350"/>
    </row>
    <row r="533" spans="1:40" ht="16.5" customHeight="1">
      <c r="A533" s="350"/>
      <c r="B533" s="350"/>
      <c r="C533" s="350"/>
      <c r="D533" s="350"/>
      <c r="E533" s="350"/>
      <c r="F533" s="350"/>
      <c r="G533" s="350"/>
      <c r="H533" s="350"/>
      <c r="I533" s="350"/>
      <c r="J533" s="350"/>
      <c r="K533" s="350"/>
      <c r="L533" s="350"/>
      <c r="M533" s="353"/>
      <c r="N533" s="350"/>
      <c r="O533" s="350"/>
      <c r="P533" s="350"/>
      <c r="Q533" s="350"/>
      <c r="R533" s="353"/>
      <c r="S533" s="353"/>
      <c r="T533" s="350"/>
      <c r="U533" s="350"/>
      <c r="V533" s="350"/>
      <c r="W533" s="350"/>
      <c r="X533" s="350"/>
      <c r="Y533" s="350"/>
      <c r="Z533" s="350"/>
      <c r="AA533" s="350"/>
      <c r="AB533" s="350"/>
      <c r="AC533" s="350"/>
      <c r="AD533" s="350"/>
      <c r="AE533" s="350"/>
      <c r="AF533" s="350"/>
      <c r="AG533" s="350"/>
      <c r="AH533" s="350"/>
      <c r="AI533" s="350"/>
      <c r="AJ533" s="350"/>
      <c r="AK533" s="350"/>
      <c r="AL533" s="350"/>
      <c r="AM533" s="350"/>
      <c r="AN533" s="350"/>
    </row>
    <row r="534" spans="1:40" ht="16.5" customHeight="1">
      <c r="A534" s="350"/>
      <c r="B534" s="350"/>
      <c r="C534" s="350"/>
      <c r="D534" s="350"/>
      <c r="E534" s="350"/>
      <c r="F534" s="350"/>
      <c r="G534" s="350"/>
      <c r="H534" s="350"/>
      <c r="I534" s="350"/>
      <c r="J534" s="350"/>
      <c r="K534" s="350"/>
      <c r="L534" s="350"/>
      <c r="M534" s="353"/>
      <c r="N534" s="350"/>
      <c r="O534" s="350"/>
      <c r="P534" s="350"/>
      <c r="Q534" s="350"/>
      <c r="R534" s="353"/>
      <c r="S534" s="353"/>
      <c r="T534" s="350"/>
      <c r="U534" s="350"/>
      <c r="V534" s="350"/>
      <c r="W534" s="350"/>
      <c r="X534" s="350"/>
      <c r="Y534" s="350"/>
      <c r="Z534" s="350"/>
      <c r="AA534" s="350"/>
      <c r="AB534" s="350"/>
      <c r="AC534" s="350"/>
      <c r="AD534" s="350"/>
      <c r="AE534" s="350"/>
      <c r="AF534" s="350"/>
      <c r="AG534" s="350"/>
      <c r="AH534" s="350"/>
      <c r="AI534" s="350"/>
      <c r="AJ534" s="350"/>
      <c r="AK534" s="350"/>
      <c r="AL534" s="350"/>
      <c r="AM534" s="350"/>
      <c r="AN534" s="350"/>
    </row>
    <row r="535" spans="1:40" ht="16.5" customHeight="1">
      <c r="A535" s="350"/>
      <c r="B535" s="350"/>
      <c r="C535" s="350"/>
      <c r="D535" s="350"/>
      <c r="E535" s="350"/>
      <c r="F535" s="350"/>
      <c r="G535" s="350"/>
      <c r="H535" s="350"/>
      <c r="I535" s="350"/>
      <c r="J535" s="350"/>
      <c r="K535" s="350"/>
      <c r="L535" s="350"/>
      <c r="M535" s="353"/>
      <c r="N535" s="350"/>
      <c r="O535" s="350"/>
      <c r="P535" s="350"/>
      <c r="Q535" s="350"/>
      <c r="R535" s="353"/>
      <c r="S535" s="353"/>
      <c r="T535" s="350"/>
      <c r="U535" s="350"/>
      <c r="V535" s="350"/>
      <c r="W535" s="350"/>
      <c r="X535" s="350"/>
      <c r="Y535" s="350"/>
      <c r="Z535" s="350"/>
      <c r="AA535" s="350"/>
      <c r="AB535" s="350"/>
      <c r="AC535" s="350"/>
      <c r="AD535" s="350"/>
      <c r="AE535" s="350"/>
      <c r="AF535" s="350"/>
      <c r="AG535" s="350"/>
      <c r="AH535" s="350"/>
      <c r="AI535" s="350"/>
      <c r="AJ535" s="350"/>
      <c r="AK535" s="350"/>
      <c r="AL535" s="350"/>
      <c r="AM535" s="350"/>
      <c r="AN535" s="350"/>
    </row>
    <row r="536" spans="1:40" ht="16.5" customHeight="1">
      <c r="A536" s="350"/>
      <c r="B536" s="350"/>
      <c r="C536" s="350"/>
      <c r="D536" s="350"/>
      <c r="E536" s="350"/>
      <c r="F536" s="350"/>
      <c r="G536" s="350"/>
      <c r="H536" s="350"/>
      <c r="I536" s="350"/>
      <c r="J536" s="350"/>
      <c r="K536" s="350"/>
      <c r="L536" s="350"/>
      <c r="M536" s="353"/>
      <c r="N536" s="350"/>
      <c r="O536" s="350"/>
      <c r="P536" s="350"/>
      <c r="Q536" s="350"/>
      <c r="R536" s="353"/>
      <c r="S536" s="353"/>
      <c r="T536" s="350"/>
      <c r="U536" s="350"/>
      <c r="V536" s="350"/>
      <c r="W536" s="350"/>
      <c r="X536" s="350"/>
      <c r="Y536" s="350"/>
      <c r="Z536" s="350"/>
      <c r="AA536" s="350"/>
      <c r="AB536" s="350"/>
      <c r="AC536" s="350"/>
      <c r="AD536" s="350"/>
      <c r="AE536" s="350"/>
      <c r="AF536" s="350"/>
      <c r="AG536" s="350"/>
      <c r="AH536" s="350"/>
      <c r="AI536" s="350"/>
      <c r="AJ536" s="350"/>
      <c r="AK536" s="350"/>
      <c r="AL536" s="350"/>
      <c r="AM536" s="350"/>
      <c r="AN536" s="350"/>
    </row>
    <row r="537" spans="1:40" ht="16.5" customHeight="1">
      <c r="A537" s="350"/>
      <c r="B537" s="350"/>
      <c r="C537" s="350"/>
      <c r="D537" s="350"/>
      <c r="E537" s="350"/>
      <c r="F537" s="350"/>
      <c r="G537" s="350"/>
      <c r="H537" s="350"/>
      <c r="I537" s="350"/>
      <c r="J537" s="350"/>
      <c r="K537" s="350"/>
      <c r="L537" s="350"/>
      <c r="M537" s="353"/>
      <c r="N537" s="350"/>
      <c r="O537" s="350"/>
      <c r="P537" s="350"/>
      <c r="Q537" s="350"/>
      <c r="R537" s="353"/>
      <c r="S537" s="353"/>
      <c r="T537" s="350"/>
      <c r="U537" s="350"/>
      <c r="V537" s="350"/>
      <c r="W537" s="350"/>
      <c r="X537" s="350"/>
      <c r="Y537" s="350"/>
      <c r="Z537" s="350"/>
      <c r="AA537" s="350"/>
      <c r="AB537" s="350"/>
      <c r="AC537" s="350"/>
      <c r="AD537" s="350"/>
      <c r="AE537" s="350"/>
      <c r="AF537" s="350"/>
      <c r="AG537" s="350"/>
      <c r="AH537" s="350"/>
      <c r="AI537" s="350"/>
      <c r="AJ537" s="350"/>
      <c r="AK537" s="350"/>
      <c r="AL537" s="350"/>
      <c r="AM537" s="350"/>
      <c r="AN537" s="350"/>
    </row>
    <row r="538" spans="1:40" ht="16.5" customHeight="1">
      <c r="A538" s="350"/>
      <c r="B538" s="350"/>
      <c r="C538" s="350"/>
      <c r="D538" s="350"/>
      <c r="E538" s="350"/>
      <c r="F538" s="350"/>
      <c r="G538" s="350"/>
      <c r="H538" s="350"/>
      <c r="I538" s="350"/>
      <c r="J538" s="350"/>
      <c r="K538" s="350"/>
      <c r="L538" s="350"/>
      <c r="M538" s="353"/>
      <c r="N538" s="350"/>
      <c r="O538" s="350"/>
      <c r="P538" s="350"/>
      <c r="Q538" s="350"/>
      <c r="R538" s="353"/>
      <c r="S538" s="353"/>
      <c r="T538" s="350"/>
      <c r="U538" s="350"/>
      <c r="V538" s="350"/>
      <c r="W538" s="350"/>
      <c r="X538" s="350"/>
      <c r="Y538" s="350"/>
      <c r="Z538" s="350"/>
      <c r="AA538" s="350"/>
      <c r="AB538" s="350"/>
      <c r="AC538" s="350"/>
      <c r="AD538" s="350"/>
      <c r="AE538" s="350"/>
      <c r="AF538" s="350"/>
      <c r="AG538" s="350"/>
      <c r="AH538" s="350"/>
      <c r="AI538" s="350"/>
      <c r="AJ538" s="350"/>
      <c r="AK538" s="350"/>
      <c r="AL538" s="350"/>
      <c r="AM538" s="350"/>
      <c r="AN538" s="350"/>
    </row>
    <row r="539" spans="1:40" ht="16.5" customHeight="1">
      <c r="A539" s="350"/>
      <c r="B539" s="350"/>
      <c r="C539" s="350"/>
      <c r="D539" s="350"/>
      <c r="E539" s="350"/>
      <c r="F539" s="350"/>
      <c r="G539" s="350"/>
      <c r="H539" s="350"/>
      <c r="I539" s="350"/>
      <c r="J539" s="350"/>
      <c r="K539" s="350"/>
      <c r="L539" s="350"/>
      <c r="M539" s="353"/>
      <c r="N539" s="350"/>
      <c r="O539" s="350"/>
      <c r="P539" s="350"/>
      <c r="Q539" s="350"/>
      <c r="R539" s="353"/>
      <c r="S539" s="353"/>
      <c r="T539" s="350"/>
      <c r="U539" s="350"/>
      <c r="V539" s="350"/>
      <c r="W539" s="350"/>
      <c r="X539" s="350"/>
      <c r="Y539" s="350"/>
      <c r="Z539" s="350"/>
      <c r="AA539" s="350"/>
      <c r="AB539" s="350"/>
      <c r="AC539" s="350"/>
      <c r="AD539" s="350"/>
      <c r="AE539" s="350"/>
      <c r="AF539" s="350"/>
      <c r="AG539" s="350"/>
      <c r="AH539" s="350"/>
      <c r="AI539" s="350"/>
      <c r="AJ539" s="350"/>
      <c r="AK539" s="350"/>
      <c r="AL539" s="350"/>
      <c r="AM539" s="350"/>
      <c r="AN539" s="350"/>
    </row>
    <row r="540" spans="1:40" ht="16.5" customHeight="1">
      <c r="A540" s="350"/>
      <c r="B540" s="350"/>
      <c r="C540" s="350"/>
      <c r="D540" s="350"/>
      <c r="E540" s="350"/>
      <c r="F540" s="350"/>
      <c r="G540" s="350"/>
      <c r="H540" s="350"/>
      <c r="I540" s="350"/>
      <c r="J540" s="350"/>
      <c r="K540" s="350"/>
      <c r="L540" s="350"/>
      <c r="M540" s="353"/>
      <c r="N540" s="350"/>
      <c r="O540" s="350"/>
      <c r="P540" s="350"/>
      <c r="Q540" s="350"/>
      <c r="R540" s="353"/>
      <c r="S540" s="353"/>
      <c r="T540" s="350"/>
      <c r="U540" s="350"/>
      <c r="V540" s="350"/>
      <c r="W540" s="350"/>
      <c r="X540" s="350"/>
      <c r="Y540" s="350"/>
      <c r="Z540" s="350"/>
      <c r="AA540" s="350"/>
      <c r="AB540" s="350"/>
      <c r="AC540" s="350"/>
      <c r="AD540" s="350"/>
      <c r="AE540" s="350"/>
      <c r="AF540" s="350"/>
      <c r="AG540" s="350"/>
      <c r="AH540" s="350"/>
      <c r="AI540" s="350"/>
      <c r="AJ540" s="350"/>
      <c r="AK540" s="350"/>
      <c r="AL540" s="350"/>
      <c r="AM540" s="350"/>
      <c r="AN540" s="350"/>
    </row>
    <row r="541" spans="1:40" ht="16.5" customHeight="1">
      <c r="A541" s="350"/>
      <c r="B541" s="350"/>
      <c r="C541" s="350"/>
      <c r="D541" s="350"/>
      <c r="E541" s="350"/>
      <c r="F541" s="350"/>
      <c r="G541" s="350"/>
      <c r="H541" s="350"/>
      <c r="I541" s="350"/>
      <c r="J541" s="350"/>
      <c r="K541" s="350"/>
      <c r="L541" s="350"/>
      <c r="M541" s="353"/>
      <c r="N541" s="350"/>
      <c r="O541" s="350"/>
      <c r="P541" s="350"/>
      <c r="Q541" s="350"/>
      <c r="R541" s="353"/>
      <c r="S541" s="353"/>
      <c r="T541" s="350"/>
      <c r="U541" s="350"/>
      <c r="V541" s="350"/>
      <c r="W541" s="350"/>
      <c r="X541" s="350"/>
      <c r="Y541" s="350"/>
      <c r="Z541" s="350"/>
      <c r="AA541" s="350"/>
      <c r="AB541" s="350"/>
      <c r="AC541" s="350"/>
      <c r="AD541" s="350"/>
      <c r="AE541" s="350"/>
      <c r="AF541" s="350"/>
      <c r="AG541" s="350"/>
      <c r="AH541" s="350"/>
      <c r="AI541" s="350"/>
      <c r="AJ541" s="350"/>
      <c r="AK541" s="350"/>
      <c r="AL541" s="350"/>
      <c r="AM541" s="350"/>
      <c r="AN541" s="350"/>
    </row>
    <row r="542" spans="1:40" ht="16.5" customHeight="1">
      <c r="A542" s="350"/>
      <c r="B542" s="350"/>
      <c r="C542" s="350"/>
      <c r="D542" s="350"/>
      <c r="E542" s="350"/>
      <c r="F542" s="350"/>
      <c r="G542" s="350"/>
      <c r="H542" s="350"/>
      <c r="I542" s="350"/>
      <c r="J542" s="350"/>
      <c r="K542" s="350"/>
      <c r="L542" s="350"/>
      <c r="M542" s="353"/>
      <c r="N542" s="350"/>
      <c r="O542" s="350"/>
      <c r="P542" s="350"/>
      <c r="Q542" s="350"/>
      <c r="R542" s="353"/>
      <c r="S542" s="353"/>
      <c r="T542" s="350"/>
      <c r="U542" s="350"/>
      <c r="V542" s="350"/>
      <c r="W542" s="350"/>
      <c r="X542" s="350"/>
      <c r="Y542" s="350"/>
      <c r="Z542" s="350"/>
      <c r="AA542" s="350"/>
      <c r="AB542" s="350"/>
      <c r="AC542" s="350"/>
      <c r="AD542" s="350"/>
      <c r="AE542" s="350"/>
      <c r="AF542" s="350"/>
      <c r="AG542" s="350"/>
      <c r="AH542" s="350"/>
      <c r="AI542" s="350"/>
      <c r="AJ542" s="350"/>
      <c r="AK542" s="350"/>
      <c r="AL542" s="350"/>
      <c r="AM542" s="350"/>
      <c r="AN542" s="350"/>
    </row>
    <row r="543" spans="1:40" ht="16.5" customHeight="1">
      <c r="A543" s="350"/>
      <c r="B543" s="350"/>
      <c r="C543" s="350"/>
      <c r="D543" s="350"/>
      <c r="E543" s="350"/>
      <c r="F543" s="350"/>
      <c r="G543" s="350"/>
      <c r="H543" s="350"/>
      <c r="I543" s="350"/>
      <c r="J543" s="350"/>
      <c r="K543" s="350"/>
      <c r="L543" s="350"/>
      <c r="M543" s="353"/>
      <c r="N543" s="350"/>
      <c r="O543" s="350"/>
      <c r="P543" s="350"/>
      <c r="Q543" s="350"/>
      <c r="R543" s="353"/>
      <c r="S543" s="353"/>
      <c r="T543" s="350"/>
      <c r="U543" s="350"/>
      <c r="V543" s="350"/>
      <c r="W543" s="350"/>
      <c r="X543" s="350"/>
      <c r="Y543" s="350"/>
      <c r="Z543" s="350"/>
      <c r="AA543" s="350"/>
      <c r="AB543" s="350"/>
      <c r="AC543" s="350"/>
      <c r="AD543" s="350"/>
      <c r="AE543" s="350"/>
      <c r="AF543" s="350"/>
      <c r="AG543" s="350"/>
      <c r="AH543" s="350"/>
      <c r="AI543" s="350"/>
      <c r="AJ543" s="350"/>
      <c r="AK543" s="350"/>
      <c r="AL543" s="350"/>
      <c r="AM543" s="350"/>
      <c r="AN543" s="350"/>
    </row>
    <row r="544" spans="1:40" ht="16.5" customHeight="1">
      <c r="A544" s="350"/>
      <c r="B544" s="350"/>
      <c r="C544" s="350"/>
      <c r="D544" s="350"/>
      <c r="E544" s="350"/>
      <c r="F544" s="350"/>
      <c r="G544" s="350"/>
      <c r="H544" s="350"/>
      <c r="I544" s="350"/>
      <c r="J544" s="350"/>
      <c r="K544" s="350"/>
      <c r="L544" s="350"/>
      <c r="M544" s="353"/>
      <c r="N544" s="350"/>
      <c r="O544" s="350"/>
      <c r="P544" s="350"/>
      <c r="Q544" s="350"/>
      <c r="R544" s="353"/>
      <c r="S544" s="353"/>
      <c r="T544" s="350"/>
      <c r="U544" s="350"/>
      <c r="V544" s="350"/>
      <c r="W544" s="350"/>
      <c r="X544" s="350"/>
      <c r="Y544" s="350"/>
      <c r="Z544" s="350"/>
      <c r="AA544" s="350"/>
      <c r="AB544" s="350"/>
      <c r="AC544" s="350"/>
      <c r="AD544" s="350"/>
      <c r="AE544" s="350"/>
      <c r="AF544" s="350"/>
      <c r="AG544" s="350"/>
      <c r="AH544" s="350"/>
      <c r="AI544" s="350"/>
      <c r="AJ544" s="350"/>
      <c r="AK544" s="350"/>
      <c r="AL544" s="350"/>
      <c r="AM544" s="350"/>
      <c r="AN544" s="350"/>
    </row>
    <row r="545" spans="1:40" ht="16.5" customHeight="1">
      <c r="A545" s="350"/>
      <c r="B545" s="350"/>
      <c r="C545" s="350"/>
      <c r="D545" s="350"/>
      <c r="E545" s="350"/>
      <c r="F545" s="350"/>
      <c r="G545" s="350"/>
      <c r="H545" s="350"/>
      <c r="I545" s="350"/>
      <c r="J545" s="350"/>
      <c r="K545" s="350"/>
      <c r="L545" s="350"/>
      <c r="M545" s="353"/>
      <c r="N545" s="350"/>
      <c r="O545" s="350"/>
      <c r="P545" s="350"/>
      <c r="Q545" s="350"/>
      <c r="R545" s="353"/>
      <c r="S545" s="353"/>
      <c r="T545" s="350"/>
      <c r="U545" s="350"/>
      <c r="V545" s="350"/>
      <c r="W545" s="350"/>
      <c r="X545" s="350"/>
      <c r="Y545" s="350"/>
      <c r="Z545" s="350"/>
      <c r="AA545" s="350"/>
      <c r="AB545" s="350"/>
      <c r="AC545" s="350"/>
      <c r="AD545" s="350"/>
      <c r="AE545" s="350"/>
      <c r="AF545" s="350"/>
      <c r="AG545" s="350"/>
      <c r="AH545" s="350"/>
      <c r="AI545" s="350"/>
      <c r="AJ545" s="350"/>
      <c r="AK545" s="350"/>
      <c r="AL545" s="350"/>
      <c r="AM545" s="350"/>
      <c r="AN545" s="350"/>
    </row>
    <row r="546" spans="1:40" ht="16.5" customHeight="1">
      <c r="A546" s="350"/>
      <c r="B546" s="350"/>
      <c r="C546" s="350"/>
      <c r="D546" s="350"/>
      <c r="E546" s="350"/>
      <c r="F546" s="350"/>
      <c r="G546" s="350"/>
      <c r="H546" s="350"/>
      <c r="I546" s="350"/>
      <c r="J546" s="350"/>
      <c r="K546" s="350"/>
      <c r="L546" s="350"/>
      <c r="M546" s="353"/>
      <c r="N546" s="350"/>
      <c r="O546" s="350"/>
      <c r="P546" s="350"/>
      <c r="Q546" s="350"/>
      <c r="R546" s="353"/>
      <c r="S546" s="353"/>
      <c r="T546" s="350"/>
      <c r="U546" s="350"/>
      <c r="V546" s="350"/>
      <c r="W546" s="350"/>
      <c r="X546" s="350"/>
      <c r="Y546" s="350"/>
      <c r="Z546" s="350"/>
      <c r="AA546" s="350"/>
      <c r="AB546" s="350"/>
      <c r="AC546" s="350"/>
      <c r="AD546" s="350"/>
      <c r="AE546" s="350"/>
      <c r="AF546" s="350"/>
      <c r="AG546" s="350"/>
      <c r="AH546" s="350"/>
      <c r="AI546" s="350"/>
      <c r="AJ546" s="350"/>
      <c r="AK546" s="350"/>
      <c r="AL546" s="350"/>
      <c r="AM546" s="350"/>
      <c r="AN546" s="350"/>
    </row>
    <row r="547" spans="1:40" ht="16.5" customHeight="1">
      <c r="A547" s="350"/>
      <c r="B547" s="350"/>
      <c r="C547" s="350"/>
      <c r="D547" s="350"/>
      <c r="E547" s="350"/>
      <c r="F547" s="350"/>
      <c r="G547" s="350"/>
      <c r="H547" s="350"/>
      <c r="I547" s="350"/>
      <c r="J547" s="350"/>
      <c r="K547" s="350"/>
      <c r="L547" s="350"/>
      <c r="M547" s="353"/>
      <c r="N547" s="350"/>
      <c r="O547" s="350"/>
      <c r="P547" s="350"/>
      <c r="Q547" s="350"/>
      <c r="R547" s="353"/>
      <c r="S547" s="353"/>
      <c r="T547" s="350"/>
      <c r="U547" s="350"/>
      <c r="V547" s="350"/>
      <c r="W547" s="350"/>
      <c r="X547" s="350"/>
      <c r="Y547" s="350"/>
      <c r="Z547" s="350"/>
      <c r="AA547" s="350"/>
      <c r="AB547" s="350"/>
      <c r="AC547" s="350"/>
      <c r="AD547" s="350"/>
      <c r="AE547" s="350"/>
      <c r="AF547" s="350"/>
      <c r="AG547" s="350"/>
      <c r="AH547" s="350"/>
      <c r="AI547" s="350"/>
      <c r="AJ547" s="350"/>
      <c r="AK547" s="350"/>
      <c r="AL547" s="350"/>
      <c r="AM547" s="350"/>
      <c r="AN547" s="350"/>
    </row>
    <row r="548" spans="1:40" ht="16.5" customHeight="1">
      <c r="A548" s="350"/>
      <c r="B548" s="350"/>
      <c r="C548" s="350"/>
      <c r="D548" s="350"/>
      <c r="E548" s="350"/>
      <c r="F548" s="350"/>
      <c r="G548" s="350"/>
      <c r="H548" s="350"/>
      <c r="I548" s="350"/>
      <c r="J548" s="350"/>
      <c r="K548" s="350"/>
      <c r="L548" s="350"/>
      <c r="M548" s="353"/>
      <c r="N548" s="350"/>
      <c r="O548" s="350"/>
      <c r="P548" s="350"/>
      <c r="Q548" s="350"/>
      <c r="R548" s="353"/>
      <c r="S548" s="353"/>
      <c r="T548" s="350"/>
      <c r="U548" s="350"/>
      <c r="V548" s="350"/>
      <c r="W548" s="350"/>
      <c r="X548" s="350"/>
      <c r="Y548" s="350"/>
      <c r="Z548" s="350"/>
      <c r="AA548" s="350"/>
      <c r="AB548" s="350"/>
      <c r="AC548" s="350"/>
      <c r="AD548" s="350"/>
      <c r="AE548" s="350"/>
      <c r="AF548" s="350"/>
      <c r="AG548" s="350"/>
      <c r="AH548" s="350"/>
      <c r="AI548" s="350"/>
      <c r="AJ548" s="350"/>
      <c r="AK548" s="350"/>
      <c r="AL548" s="350"/>
      <c r="AM548" s="350"/>
      <c r="AN548" s="350"/>
    </row>
    <row r="549" spans="1:40" ht="16.5" customHeight="1">
      <c r="A549" s="350"/>
      <c r="B549" s="350"/>
      <c r="C549" s="350"/>
      <c r="D549" s="350"/>
      <c r="E549" s="350"/>
      <c r="F549" s="350"/>
      <c r="G549" s="350"/>
      <c r="H549" s="350"/>
      <c r="I549" s="350"/>
      <c r="J549" s="350"/>
      <c r="K549" s="350"/>
      <c r="L549" s="350"/>
      <c r="M549" s="353"/>
      <c r="N549" s="350"/>
      <c r="O549" s="350"/>
      <c r="P549" s="350"/>
      <c r="Q549" s="350"/>
      <c r="R549" s="353"/>
      <c r="S549" s="353"/>
      <c r="T549" s="350"/>
      <c r="U549" s="350"/>
      <c r="V549" s="350"/>
      <c r="W549" s="350"/>
      <c r="X549" s="350"/>
      <c r="Y549" s="350"/>
      <c r="Z549" s="350"/>
      <c r="AA549" s="350"/>
      <c r="AB549" s="350"/>
      <c r="AC549" s="350"/>
      <c r="AD549" s="350"/>
      <c r="AE549" s="350"/>
      <c r="AF549" s="350"/>
      <c r="AG549" s="350"/>
      <c r="AH549" s="350"/>
      <c r="AI549" s="350"/>
      <c r="AJ549" s="350"/>
      <c r="AK549" s="350"/>
      <c r="AL549" s="350"/>
      <c r="AM549" s="350"/>
      <c r="AN549" s="350"/>
    </row>
    <row r="550" spans="1:40" ht="16.5" customHeight="1">
      <c r="A550" s="350"/>
      <c r="B550" s="350"/>
      <c r="C550" s="350"/>
      <c r="D550" s="350"/>
      <c r="E550" s="350"/>
      <c r="F550" s="350"/>
      <c r="G550" s="350"/>
      <c r="H550" s="350"/>
      <c r="I550" s="350"/>
      <c r="J550" s="350"/>
      <c r="K550" s="350"/>
      <c r="L550" s="350"/>
      <c r="M550" s="353"/>
      <c r="N550" s="350"/>
      <c r="O550" s="350"/>
      <c r="P550" s="350"/>
      <c r="Q550" s="350"/>
      <c r="R550" s="353"/>
      <c r="S550" s="353"/>
      <c r="T550" s="350"/>
      <c r="U550" s="350"/>
      <c r="V550" s="350"/>
      <c r="W550" s="350"/>
      <c r="X550" s="350"/>
      <c r="Y550" s="350"/>
      <c r="Z550" s="350"/>
      <c r="AA550" s="350"/>
      <c r="AB550" s="350"/>
      <c r="AC550" s="350"/>
      <c r="AD550" s="350"/>
      <c r="AE550" s="350"/>
      <c r="AF550" s="350"/>
      <c r="AG550" s="350"/>
      <c r="AH550" s="350"/>
      <c r="AI550" s="350"/>
      <c r="AJ550" s="350"/>
      <c r="AK550" s="350"/>
      <c r="AL550" s="350"/>
      <c r="AM550" s="350"/>
      <c r="AN550" s="350"/>
    </row>
    <row r="551" spans="1:40" ht="16.5" customHeight="1">
      <c r="A551" s="350"/>
      <c r="B551" s="350"/>
      <c r="C551" s="350"/>
      <c r="D551" s="350"/>
      <c r="E551" s="350"/>
      <c r="F551" s="350"/>
      <c r="G551" s="350"/>
      <c r="H551" s="350"/>
      <c r="I551" s="350"/>
      <c r="J551" s="350"/>
      <c r="K551" s="350"/>
      <c r="L551" s="350"/>
      <c r="M551" s="353"/>
      <c r="N551" s="350"/>
      <c r="O551" s="350"/>
      <c r="P551" s="350"/>
      <c r="Q551" s="350"/>
      <c r="R551" s="353"/>
      <c r="S551" s="353"/>
      <c r="T551" s="350"/>
      <c r="U551" s="350"/>
      <c r="V551" s="350"/>
      <c r="W551" s="350"/>
      <c r="X551" s="350"/>
      <c r="Y551" s="350"/>
      <c r="Z551" s="350"/>
      <c r="AA551" s="350"/>
      <c r="AB551" s="350"/>
      <c r="AC551" s="350"/>
      <c r="AD551" s="350"/>
      <c r="AE551" s="350"/>
      <c r="AF551" s="350"/>
      <c r="AG551" s="350"/>
      <c r="AH551" s="350"/>
      <c r="AI551" s="350"/>
      <c r="AJ551" s="350"/>
      <c r="AK551" s="350"/>
      <c r="AL551" s="350"/>
      <c r="AM551" s="350"/>
      <c r="AN551" s="350"/>
    </row>
    <row r="552" spans="1:40" ht="16.5" customHeight="1">
      <c r="A552" s="350"/>
      <c r="B552" s="350"/>
      <c r="C552" s="350"/>
      <c r="D552" s="350"/>
      <c r="E552" s="350"/>
      <c r="F552" s="350"/>
      <c r="G552" s="350"/>
      <c r="H552" s="350"/>
      <c r="I552" s="350"/>
      <c r="J552" s="350"/>
      <c r="K552" s="350"/>
      <c r="L552" s="350"/>
      <c r="M552" s="353"/>
      <c r="N552" s="350"/>
      <c r="O552" s="350"/>
      <c r="P552" s="350"/>
      <c r="Q552" s="350"/>
      <c r="R552" s="353"/>
      <c r="S552" s="353"/>
      <c r="T552" s="350"/>
      <c r="U552" s="350"/>
      <c r="V552" s="350"/>
      <c r="W552" s="350"/>
      <c r="X552" s="350"/>
      <c r="Y552" s="350"/>
      <c r="Z552" s="350"/>
      <c r="AA552" s="350"/>
      <c r="AB552" s="350"/>
      <c r="AC552" s="350"/>
      <c r="AD552" s="350"/>
      <c r="AE552" s="350"/>
      <c r="AF552" s="350"/>
      <c r="AG552" s="350"/>
      <c r="AH552" s="350"/>
      <c r="AI552" s="350"/>
      <c r="AJ552" s="350"/>
      <c r="AK552" s="350"/>
      <c r="AL552" s="350"/>
      <c r="AM552" s="350"/>
      <c r="AN552" s="350"/>
    </row>
    <row r="553" spans="1:40" ht="16.5" customHeight="1">
      <c r="A553" s="350"/>
      <c r="B553" s="350"/>
      <c r="C553" s="350"/>
      <c r="D553" s="350"/>
      <c r="E553" s="350"/>
      <c r="F553" s="350"/>
      <c r="G553" s="350"/>
      <c r="H553" s="350"/>
      <c r="I553" s="350"/>
      <c r="J553" s="350"/>
      <c r="K553" s="350"/>
      <c r="L553" s="350"/>
      <c r="M553" s="353"/>
      <c r="N553" s="350"/>
      <c r="O553" s="350"/>
      <c r="P553" s="350"/>
      <c r="Q553" s="350"/>
      <c r="R553" s="353"/>
      <c r="S553" s="353"/>
      <c r="T553" s="350"/>
      <c r="U553" s="350"/>
      <c r="V553" s="350"/>
      <c r="W553" s="350"/>
      <c r="X553" s="350"/>
      <c r="Y553" s="350"/>
      <c r="Z553" s="350"/>
      <c r="AA553" s="350"/>
      <c r="AB553" s="350"/>
      <c r="AC553" s="350"/>
      <c r="AD553" s="350"/>
      <c r="AE553" s="350"/>
      <c r="AF553" s="350"/>
      <c r="AG553" s="350"/>
      <c r="AH553" s="350"/>
      <c r="AI553" s="350"/>
      <c r="AJ553" s="350"/>
      <c r="AK553" s="350"/>
      <c r="AL553" s="350"/>
      <c r="AM553" s="350"/>
      <c r="AN553" s="350"/>
    </row>
    <row r="554" spans="1:40" ht="16.5" customHeight="1">
      <c r="A554" s="350"/>
      <c r="B554" s="350"/>
      <c r="C554" s="350"/>
      <c r="D554" s="350"/>
      <c r="E554" s="350"/>
      <c r="F554" s="350"/>
      <c r="G554" s="350"/>
      <c r="H554" s="350"/>
      <c r="I554" s="350"/>
      <c r="J554" s="350"/>
      <c r="K554" s="350"/>
      <c r="L554" s="350"/>
      <c r="M554" s="353"/>
      <c r="N554" s="350"/>
      <c r="O554" s="350"/>
      <c r="P554" s="350"/>
      <c r="Q554" s="350"/>
      <c r="R554" s="353"/>
      <c r="S554" s="353"/>
      <c r="T554" s="350"/>
      <c r="U554" s="350"/>
      <c r="V554" s="350"/>
      <c r="W554" s="350"/>
      <c r="X554" s="350"/>
      <c r="Y554" s="350"/>
      <c r="Z554" s="350"/>
      <c r="AA554" s="350"/>
      <c r="AB554" s="350"/>
      <c r="AC554" s="350"/>
      <c r="AD554" s="350"/>
      <c r="AE554" s="350"/>
      <c r="AF554" s="350"/>
      <c r="AG554" s="350"/>
      <c r="AH554" s="350"/>
      <c r="AI554" s="350"/>
      <c r="AJ554" s="350"/>
      <c r="AK554" s="350"/>
      <c r="AL554" s="350"/>
      <c r="AM554" s="350"/>
      <c r="AN554" s="350"/>
    </row>
    <row r="555" spans="1:40" ht="16.5" customHeight="1">
      <c r="A555" s="350"/>
      <c r="B555" s="350"/>
      <c r="C555" s="350"/>
      <c r="D555" s="350"/>
      <c r="E555" s="350"/>
      <c r="F555" s="350"/>
      <c r="G555" s="350"/>
      <c r="H555" s="350"/>
      <c r="I555" s="350"/>
      <c r="J555" s="350"/>
      <c r="K555" s="350"/>
      <c r="L555" s="350"/>
      <c r="M555" s="353"/>
      <c r="N555" s="350"/>
      <c r="O555" s="350"/>
      <c r="P555" s="350"/>
      <c r="Q555" s="350"/>
      <c r="R555" s="353"/>
      <c r="S555" s="353"/>
      <c r="T555" s="350"/>
      <c r="U555" s="350"/>
      <c r="V555" s="350"/>
      <c r="W555" s="350"/>
      <c r="X555" s="350"/>
      <c r="Y555" s="350"/>
      <c r="Z555" s="350"/>
      <c r="AA555" s="350"/>
      <c r="AB555" s="350"/>
      <c r="AC555" s="350"/>
      <c r="AD555" s="350"/>
      <c r="AE555" s="350"/>
      <c r="AF555" s="350"/>
      <c r="AG555" s="350"/>
      <c r="AH555" s="350"/>
      <c r="AI555" s="350"/>
      <c r="AJ555" s="350"/>
      <c r="AK555" s="350"/>
      <c r="AL555" s="350"/>
      <c r="AM555" s="350"/>
      <c r="AN555" s="350"/>
    </row>
    <row r="556" spans="1:40" ht="16.5" customHeight="1">
      <c r="A556" s="350"/>
      <c r="B556" s="350"/>
      <c r="C556" s="350"/>
      <c r="D556" s="350"/>
      <c r="E556" s="350"/>
      <c r="F556" s="350"/>
      <c r="G556" s="350"/>
      <c r="H556" s="350"/>
      <c r="I556" s="350"/>
      <c r="J556" s="350"/>
      <c r="K556" s="350"/>
      <c r="L556" s="350"/>
      <c r="M556" s="353"/>
      <c r="N556" s="350"/>
      <c r="O556" s="350"/>
      <c r="P556" s="350"/>
      <c r="Q556" s="350"/>
      <c r="R556" s="353"/>
      <c r="S556" s="353"/>
      <c r="T556" s="350"/>
      <c r="U556" s="350"/>
      <c r="V556" s="350"/>
      <c r="W556" s="350"/>
      <c r="X556" s="350"/>
      <c r="Y556" s="350"/>
      <c r="Z556" s="350"/>
      <c r="AA556" s="350"/>
      <c r="AB556" s="350"/>
      <c r="AC556" s="350"/>
      <c r="AD556" s="350"/>
      <c r="AE556" s="350"/>
      <c r="AF556" s="350"/>
      <c r="AG556" s="350"/>
      <c r="AH556" s="350"/>
      <c r="AI556" s="350"/>
      <c r="AJ556" s="350"/>
      <c r="AK556" s="350"/>
      <c r="AL556" s="350"/>
      <c r="AM556" s="350"/>
      <c r="AN556" s="350"/>
    </row>
    <row r="557" spans="1:40" ht="16.5" customHeight="1">
      <c r="A557" s="350"/>
      <c r="B557" s="350"/>
      <c r="C557" s="350"/>
      <c r="D557" s="350"/>
      <c r="E557" s="350"/>
      <c r="F557" s="350"/>
      <c r="G557" s="350"/>
      <c r="H557" s="350"/>
      <c r="I557" s="350"/>
      <c r="J557" s="350"/>
      <c r="K557" s="350"/>
      <c r="L557" s="350"/>
      <c r="M557" s="353"/>
      <c r="N557" s="350"/>
      <c r="O557" s="350"/>
      <c r="P557" s="350"/>
      <c r="Q557" s="350"/>
      <c r="R557" s="353"/>
      <c r="S557" s="353"/>
      <c r="T557" s="350"/>
      <c r="U557" s="350"/>
      <c r="V557" s="350"/>
      <c r="W557" s="350"/>
      <c r="X557" s="350"/>
      <c r="Y557" s="350"/>
      <c r="Z557" s="350"/>
      <c r="AA557" s="350"/>
      <c r="AB557" s="350"/>
      <c r="AC557" s="350"/>
      <c r="AD557" s="350"/>
      <c r="AE557" s="350"/>
      <c r="AF557" s="350"/>
      <c r="AG557" s="350"/>
      <c r="AH557" s="350"/>
      <c r="AI557" s="350"/>
      <c r="AJ557" s="350"/>
      <c r="AK557" s="350"/>
      <c r="AL557" s="350"/>
      <c r="AM557" s="350"/>
      <c r="AN557" s="350"/>
    </row>
    <row r="558" spans="1:40" ht="16.5" customHeight="1">
      <c r="A558" s="350"/>
      <c r="B558" s="350"/>
      <c r="C558" s="350"/>
      <c r="D558" s="350"/>
      <c r="E558" s="350"/>
      <c r="F558" s="350"/>
      <c r="G558" s="350"/>
      <c r="H558" s="350"/>
      <c r="I558" s="350"/>
      <c r="J558" s="350"/>
      <c r="K558" s="350"/>
      <c r="L558" s="350"/>
      <c r="M558" s="353"/>
      <c r="N558" s="350"/>
      <c r="O558" s="350"/>
      <c r="P558" s="350"/>
      <c r="Q558" s="350"/>
      <c r="R558" s="353"/>
      <c r="S558" s="353"/>
      <c r="T558" s="350"/>
      <c r="U558" s="350"/>
      <c r="V558" s="350"/>
      <c r="W558" s="350"/>
      <c r="X558" s="350"/>
      <c r="Y558" s="350"/>
      <c r="Z558" s="350"/>
      <c r="AA558" s="350"/>
      <c r="AB558" s="350"/>
      <c r="AC558" s="350"/>
      <c r="AD558" s="350"/>
      <c r="AE558" s="350"/>
      <c r="AF558" s="350"/>
      <c r="AG558" s="350"/>
      <c r="AH558" s="350"/>
      <c r="AI558" s="350"/>
      <c r="AJ558" s="350"/>
      <c r="AK558" s="350"/>
      <c r="AL558" s="350"/>
      <c r="AM558" s="350"/>
      <c r="AN558" s="350"/>
    </row>
    <row r="559" spans="1:40" ht="16.5" customHeight="1">
      <c r="A559" s="350"/>
      <c r="B559" s="350"/>
      <c r="C559" s="350"/>
      <c r="D559" s="350"/>
      <c r="E559" s="350"/>
      <c r="F559" s="350"/>
      <c r="G559" s="350"/>
      <c r="H559" s="350"/>
      <c r="I559" s="350"/>
      <c r="J559" s="350"/>
      <c r="K559" s="350"/>
      <c r="L559" s="350"/>
      <c r="M559" s="353"/>
      <c r="N559" s="350"/>
      <c r="O559" s="350"/>
      <c r="P559" s="350"/>
      <c r="Q559" s="350"/>
      <c r="R559" s="353"/>
      <c r="S559" s="353"/>
      <c r="T559" s="350"/>
      <c r="U559" s="350"/>
      <c r="V559" s="350"/>
      <c r="W559" s="350"/>
      <c r="X559" s="350"/>
      <c r="Y559" s="350"/>
      <c r="Z559" s="350"/>
      <c r="AA559" s="350"/>
      <c r="AB559" s="350"/>
      <c r="AC559" s="350"/>
      <c r="AD559" s="350"/>
      <c r="AE559" s="350"/>
      <c r="AF559" s="350"/>
      <c r="AG559" s="350"/>
      <c r="AH559" s="350"/>
      <c r="AI559" s="350"/>
      <c r="AJ559" s="350"/>
      <c r="AK559" s="350"/>
      <c r="AL559" s="350"/>
      <c r="AM559" s="350"/>
      <c r="AN559" s="350"/>
    </row>
    <row r="560" spans="1:40" ht="16.5" customHeight="1">
      <c r="A560" s="350"/>
      <c r="B560" s="350"/>
      <c r="C560" s="350"/>
      <c r="D560" s="350"/>
      <c r="E560" s="350"/>
      <c r="F560" s="350"/>
      <c r="G560" s="350"/>
      <c r="H560" s="350"/>
      <c r="I560" s="350"/>
      <c r="J560" s="350"/>
      <c r="K560" s="350"/>
      <c r="L560" s="350"/>
      <c r="M560" s="353"/>
      <c r="N560" s="350"/>
      <c r="O560" s="350"/>
      <c r="P560" s="350"/>
      <c r="Q560" s="350"/>
      <c r="R560" s="353"/>
      <c r="S560" s="353"/>
      <c r="T560" s="350"/>
      <c r="U560" s="350"/>
      <c r="V560" s="350"/>
      <c r="W560" s="350"/>
      <c r="X560" s="350"/>
      <c r="Y560" s="350"/>
      <c r="Z560" s="350"/>
      <c r="AA560" s="350"/>
      <c r="AB560" s="350"/>
      <c r="AC560" s="350"/>
      <c r="AD560" s="350"/>
      <c r="AE560" s="350"/>
      <c r="AF560" s="350"/>
      <c r="AG560" s="350"/>
      <c r="AH560" s="350"/>
      <c r="AI560" s="350"/>
      <c r="AJ560" s="350"/>
      <c r="AK560" s="350"/>
      <c r="AL560" s="350"/>
      <c r="AM560" s="350"/>
      <c r="AN560" s="350"/>
    </row>
    <row r="561" spans="1:40" ht="16.5" customHeight="1">
      <c r="A561" s="350"/>
      <c r="B561" s="350"/>
      <c r="C561" s="350"/>
      <c r="D561" s="350"/>
      <c r="E561" s="350"/>
      <c r="F561" s="350"/>
      <c r="G561" s="350"/>
      <c r="H561" s="350"/>
      <c r="I561" s="350"/>
      <c r="J561" s="350"/>
      <c r="K561" s="350"/>
      <c r="L561" s="350"/>
      <c r="M561" s="353"/>
      <c r="N561" s="350"/>
      <c r="O561" s="350"/>
      <c r="P561" s="350"/>
      <c r="Q561" s="350"/>
      <c r="R561" s="353"/>
      <c r="S561" s="353"/>
      <c r="T561" s="350"/>
      <c r="U561" s="350"/>
      <c r="V561" s="350"/>
      <c r="W561" s="350"/>
      <c r="X561" s="350"/>
      <c r="Y561" s="350"/>
      <c r="Z561" s="350"/>
      <c r="AA561" s="350"/>
      <c r="AB561" s="350"/>
      <c r="AC561" s="350"/>
      <c r="AD561" s="350"/>
      <c r="AE561" s="350"/>
      <c r="AF561" s="350"/>
      <c r="AG561" s="350"/>
      <c r="AH561" s="350"/>
      <c r="AI561" s="350"/>
      <c r="AJ561" s="350"/>
      <c r="AK561" s="350"/>
      <c r="AL561" s="350"/>
      <c r="AM561" s="350"/>
      <c r="AN561" s="350"/>
    </row>
    <row r="562" spans="1:40" ht="16.5" customHeight="1">
      <c r="A562" s="350"/>
      <c r="B562" s="350"/>
      <c r="C562" s="350"/>
      <c r="D562" s="350"/>
      <c r="E562" s="350"/>
      <c r="F562" s="350"/>
      <c r="G562" s="350"/>
      <c r="H562" s="350"/>
      <c r="I562" s="350"/>
      <c r="J562" s="350"/>
      <c r="K562" s="350"/>
      <c r="L562" s="350"/>
      <c r="M562" s="353"/>
      <c r="N562" s="350"/>
      <c r="O562" s="350"/>
      <c r="P562" s="350"/>
      <c r="Q562" s="350"/>
      <c r="R562" s="353"/>
      <c r="S562" s="353"/>
      <c r="T562" s="350"/>
      <c r="U562" s="350"/>
      <c r="V562" s="350"/>
      <c r="W562" s="350"/>
      <c r="X562" s="350"/>
      <c r="Y562" s="350"/>
      <c r="Z562" s="350"/>
      <c r="AA562" s="350"/>
      <c r="AB562" s="350"/>
      <c r="AC562" s="350"/>
      <c r="AD562" s="350"/>
      <c r="AE562" s="350"/>
      <c r="AF562" s="350"/>
      <c r="AG562" s="350"/>
      <c r="AH562" s="350"/>
      <c r="AI562" s="350"/>
      <c r="AJ562" s="350"/>
      <c r="AK562" s="350"/>
      <c r="AL562" s="350"/>
      <c r="AM562" s="350"/>
      <c r="AN562" s="350"/>
    </row>
    <row r="563" spans="1:40" ht="16.5" customHeight="1">
      <c r="A563" s="350"/>
      <c r="B563" s="350"/>
      <c r="C563" s="350"/>
      <c r="D563" s="350"/>
      <c r="E563" s="350"/>
      <c r="F563" s="350"/>
      <c r="G563" s="350"/>
      <c r="H563" s="350"/>
      <c r="I563" s="350"/>
      <c r="J563" s="350"/>
      <c r="K563" s="350"/>
      <c r="L563" s="350"/>
      <c r="M563" s="353"/>
      <c r="N563" s="350"/>
      <c r="O563" s="350"/>
      <c r="P563" s="350"/>
      <c r="Q563" s="350"/>
      <c r="R563" s="353"/>
      <c r="S563" s="353"/>
      <c r="T563" s="350"/>
      <c r="U563" s="350"/>
      <c r="V563" s="350"/>
      <c r="W563" s="350"/>
      <c r="X563" s="350"/>
      <c r="Y563" s="350"/>
      <c r="Z563" s="350"/>
      <c r="AA563" s="350"/>
      <c r="AB563" s="350"/>
      <c r="AC563" s="350"/>
      <c r="AD563" s="350"/>
      <c r="AE563" s="350"/>
      <c r="AF563" s="350"/>
      <c r="AG563" s="350"/>
      <c r="AH563" s="350"/>
      <c r="AI563" s="350"/>
      <c r="AJ563" s="350"/>
      <c r="AK563" s="350"/>
      <c r="AL563" s="350"/>
      <c r="AM563" s="350"/>
      <c r="AN563" s="350"/>
    </row>
    <row r="564" spans="1:40" ht="16.5" customHeight="1">
      <c r="A564" s="350"/>
      <c r="B564" s="350"/>
      <c r="C564" s="350"/>
      <c r="D564" s="350"/>
      <c r="E564" s="350"/>
      <c r="F564" s="350"/>
      <c r="G564" s="350"/>
      <c r="H564" s="350"/>
      <c r="I564" s="350"/>
      <c r="J564" s="350"/>
      <c r="K564" s="350"/>
      <c r="L564" s="350"/>
      <c r="M564" s="353"/>
      <c r="N564" s="350"/>
      <c r="O564" s="350"/>
      <c r="P564" s="350"/>
      <c r="Q564" s="350"/>
      <c r="R564" s="353"/>
      <c r="S564" s="353"/>
      <c r="T564" s="350"/>
      <c r="U564" s="350"/>
      <c r="V564" s="350"/>
      <c r="W564" s="350"/>
      <c r="X564" s="350"/>
      <c r="Y564" s="350"/>
      <c r="Z564" s="350"/>
      <c r="AA564" s="350"/>
      <c r="AB564" s="350"/>
      <c r="AC564" s="350"/>
      <c r="AD564" s="350"/>
      <c r="AE564" s="350"/>
      <c r="AF564" s="350"/>
      <c r="AG564" s="350"/>
      <c r="AH564" s="350"/>
      <c r="AI564" s="350"/>
      <c r="AJ564" s="350"/>
      <c r="AK564" s="350"/>
      <c r="AL564" s="350"/>
      <c r="AM564" s="350"/>
      <c r="AN564" s="350"/>
    </row>
    <row r="565" spans="1:40" ht="16.5" customHeight="1">
      <c r="A565" s="350"/>
      <c r="B565" s="350"/>
      <c r="C565" s="350"/>
      <c r="D565" s="350"/>
      <c r="E565" s="350"/>
      <c r="F565" s="350"/>
      <c r="G565" s="350"/>
      <c r="H565" s="350"/>
      <c r="I565" s="350"/>
      <c r="J565" s="350"/>
      <c r="K565" s="350"/>
      <c r="L565" s="350"/>
      <c r="M565" s="353"/>
      <c r="N565" s="350"/>
      <c r="O565" s="350"/>
      <c r="P565" s="350"/>
      <c r="Q565" s="350"/>
      <c r="R565" s="353"/>
      <c r="S565" s="353"/>
      <c r="T565" s="350"/>
      <c r="U565" s="350"/>
      <c r="V565" s="350"/>
      <c r="W565" s="350"/>
      <c r="X565" s="350"/>
      <c r="Y565" s="350"/>
      <c r="Z565" s="350"/>
      <c r="AA565" s="350"/>
      <c r="AB565" s="350"/>
      <c r="AC565" s="350"/>
      <c r="AD565" s="350"/>
      <c r="AE565" s="350"/>
      <c r="AF565" s="350"/>
      <c r="AG565" s="350"/>
      <c r="AH565" s="350"/>
      <c r="AI565" s="350"/>
      <c r="AJ565" s="350"/>
      <c r="AK565" s="350"/>
      <c r="AL565" s="350"/>
      <c r="AM565" s="350"/>
      <c r="AN565" s="350"/>
    </row>
    <row r="566" spans="1:40" ht="16.5" customHeight="1">
      <c r="A566" s="350"/>
      <c r="B566" s="350"/>
      <c r="C566" s="350"/>
      <c r="D566" s="350"/>
      <c r="E566" s="350"/>
      <c r="F566" s="350"/>
      <c r="G566" s="350"/>
      <c r="H566" s="350"/>
      <c r="I566" s="350"/>
      <c r="J566" s="350"/>
      <c r="K566" s="350"/>
      <c r="L566" s="350"/>
      <c r="M566" s="353"/>
      <c r="N566" s="350"/>
      <c r="O566" s="350"/>
      <c r="P566" s="350"/>
      <c r="Q566" s="350"/>
      <c r="R566" s="353"/>
      <c r="S566" s="353"/>
      <c r="T566" s="350"/>
      <c r="U566" s="350"/>
      <c r="V566" s="350"/>
      <c r="W566" s="350"/>
      <c r="X566" s="350"/>
      <c r="Y566" s="350"/>
      <c r="Z566" s="350"/>
      <c r="AA566" s="350"/>
      <c r="AB566" s="350"/>
      <c r="AC566" s="350"/>
      <c r="AD566" s="350"/>
      <c r="AE566" s="350"/>
      <c r="AF566" s="350"/>
      <c r="AG566" s="350"/>
      <c r="AH566" s="350"/>
      <c r="AI566" s="350"/>
      <c r="AJ566" s="350"/>
      <c r="AK566" s="350"/>
      <c r="AL566" s="350"/>
      <c r="AM566" s="350"/>
      <c r="AN566" s="350"/>
    </row>
    <row r="567" spans="1:40" ht="16.5" customHeight="1">
      <c r="A567" s="350"/>
      <c r="B567" s="350"/>
      <c r="C567" s="350"/>
      <c r="D567" s="350"/>
      <c r="E567" s="350"/>
      <c r="F567" s="350"/>
      <c r="G567" s="350"/>
      <c r="H567" s="350"/>
      <c r="I567" s="350"/>
      <c r="J567" s="350"/>
      <c r="K567" s="350"/>
      <c r="L567" s="350"/>
      <c r="M567" s="353"/>
      <c r="N567" s="350"/>
      <c r="O567" s="350"/>
      <c r="P567" s="350"/>
      <c r="Q567" s="350"/>
      <c r="R567" s="353"/>
      <c r="S567" s="353"/>
      <c r="T567" s="350"/>
      <c r="U567" s="350"/>
      <c r="V567" s="350"/>
      <c r="W567" s="350"/>
      <c r="X567" s="350"/>
      <c r="Y567" s="350"/>
      <c r="Z567" s="350"/>
      <c r="AA567" s="350"/>
      <c r="AB567" s="350"/>
      <c r="AC567" s="350"/>
      <c r="AD567" s="350"/>
      <c r="AE567" s="350"/>
      <c r="AF567" s="350"/>
      <c r="AG567" s="350"/>
      <c r="AH567" s="350"/>
      <c r="AI567" s="350"/>
      <c r="AJ567" s="350"/>
      <c r="AK567" s="350"/>
      <c r="AL567" s="350"/>
      <c r="AM567" s="350"/>
      <c r="AN567" s="350"/>
    </row>
    <row r="568" spans="1:40" ht="16.5" customHeight="1">
      <c r="A568" s="350"/>
      <c r="B568" s="350"/>
      <c r="C568" s="350"/>
      <c r="D568" s="350"/>
      <c r="E568" s="350"/>
      <c r="F568" s="350"/>
      <c r="G568" s="350"/>
      <c r="H568" s="350"/>
      <c r="I568" s="350"/>
      <c r="J568" s="350"/>
      <c r="K568" s="350"/>
      <c r="L568" s="350"/>
      <c r="M568" s="353"/>
      <c r="N568" s="350"/>
      <c r="O568" s="350"/>
      <c r="P568" s="350"/>
      <c r="Q568" s="350"/>
      <c r="R568" s="353"/>
      <c r="S568" s="353"/>
      <c r="T568" s="350"/>
      <c r="U568" s="350"/>
      <c r="V568" s="350"/>
      <c r="W568" s="350"/>
      <c r="X568" s="350"/>
      <c r="Y568" s="350"/>
      <c r="Z568" s="350"/>
      <c r="AA568" s="350"/>
      <c r="AB568" s="350"/>
      <c r="AC568" s="350"/>
      <c r="AD568" s="350"/>
      <c r="AE568" s="350"/>
      <c r="AF568" s="350"/>
      <c r="AG568" s="350"/>
      <c r="AH568" s="350"/>
      <c r="AI568" s="350"/>
      <c r="AJ568" s="350"/>
      <c r="AK568" s="350"/>
      <c r="AL568" s="350"/>
      <c r="AM568" s="350"/>
      <c r="AN568" s="350"/>
    </row>
    <row r="569" spans="1:40" ht="16.5" customHeight="1">
      <c r="A569" s="350"/>
      <c r="B569" s="350"/>
      <c r="C569" s="350"/>
      <c r="D569" s="350"/>
      <c r="E569" s="350"/>
      <c r="F569" s="350"/>
      <c r="G569" s="350"/>
      <c r="H569" s="350"/>
      <c r="I569" s="350"/>
      <c r="J569" s="350"/>
      <c r="K569" s="350"/>
      <c r="L569" s="350"/>
      <c r="M569" s="353"/>
      <c r="N569" s="350"/>
      <c r="O569" s="350"/>
      <c r="P569" s="350"/>
      <c r="Q569" s="350"/>
      <c r="R569" s="353"/>
      <c r="S569" s="353"/>
      <c r="T569" s="350"/>
      <c r="U569" s="350"/>
      <c r="V569" s="350"/>
      <c r="W569" s="350"/>
      <c r="X569" s="350"/>
      <c r="Y569" s="350"/>
      <c r="Z569" s="350"/>
      <c r="AA569" s="350"/>
      <c r="AB569" s="350"/>
      <c r="AC569" s="350"/>
      <c r="AD569" s="350"/>
      <c r="AE569" s="350"/>
      <c r="AF569" s="350"/>
      <c r="AG569" s="350"/>
      <c r="AH569" s="350"/>
      <c r="AI569" s="350"/>
      <c r="AJ569" s="350"/>
      <c r="AK569" s="350"/>
      <c r="AL569" s="350"/>
      <c r="AM569" s="350"/>
      <c r="AN569" s="350"/>
    </row>
    <row r="570" spans="1:40" ht="16.5" customHeight="1">
      <c r="A570" s="350"/>
      <c r="B570" s="350"/>
      <c r="C570" s="350"/>
      <c r="D570" s="350"/>
      <c r="E570" s="350"/>
      <c r="F570" s="350"/>
      <c r="G570" s="350"/>
      <c r="H570" s="350"/>
      <c r="I570" s="350"/>
      <c r="J570" s="350"/>
      <c r="K570" s="350"/>
      <c r="L570" s="350"/>
      <c r="M570" s="353"/>
      <c r="N570" s="350"/>
      <c r="O570" s="350"/>
      <c r="P570" s="350"/>
      <c r="Q570" s="350"/>
      <c r="R570" s="353"/>
      <c r="S570" s="353"/>
      <c r="T570" s="350"/>
      <c r="U570" s="350"/>
      <c r="V570" s="350"/>
      <c r="W570" s="350"/>
      <c r="X570" s="350"/>
      <c r="Y570" s="350"/>
      <c r="Z570" s="350"/>
      <c r="AA570" s="350"/>
      <c r="AB570" s="350"/>
      <c r="AC570" s="350"/>
      <c r="AD570" s="350"/>
      <c r="AE570" s="350"/>
      <c r="AF570" s="350"/>
      <c r="AG570" s="350"/>
      <c r="AH570" s="350"/>
      <c r="AI570" s="350"/>
      <c r="AJ570" s="350"/>
      <c r="AK570" s="350"/>
      <c r="AL570" s="350"/>
      <c r="AM570" s="350"/>
      <c r="AN570" s="350"/>
    </row>
    <row r="571" spans="1:40" ht="16.5" customHeight="1">
      <c r="A571" s="350"/>
      <c r="B571" s="350"/>
      <c r="C571" s="350"/>
      <c r="D571" s="350"/>
      <c r="E571" s="350"/>
      <c r="F571" s="350"/>
      <c r="G571" s="350"/>
      <c r="H571" s="350"/>
      <c r="I571" s="350"/>
      <c r="J571" s="350"/>
      <c r="K571" s="350"/>
      <c r="L571" s="350"/>
      <c r="M571" s="353"/>
      <c r="N571" s="350"/>
      <c r="O571" s="350"/>
      <c r="P571" s="350"/>
      <c r="Q571" s="350"/>
      <c r="R571" s="353"/>
      <c r="S571" s="353"/>
      <c r="T571" s="350"/>
      <c r="U571" s="350"/>
      <c r="V571" s="350"/>
      <c r="W571" s="350"/>
      <c r="X571" s="350"/>
      <c r="Y571" s="350"/>
      <c r="Z571" s="350"/>
      <c r="AA571" s="350"/>
      <c r="AB571" s="350"/>
      <c r="AC571" s="350"/>
      <c r="AD571" s="350"/>
      <c r="AE571" s="350"/>
      <c r="AF571" s="350"/>
      <c r="AG571" s="350"/>
      <c r="AH571" s="350"/>
      <c r="AI571" s="350"/>
      <c r="AJ571" s="350"/>
      <c r="AK571" s="350"/>
      <c r="AL571" s="350"/>
      <c r="AM571" s="350"/>
      <c r="AN571" s="350"/>
    </row>
    <row r="572" spans="1:40" ht="16.5" customHeight="1">
      <c r="A572" s="350"/>
      <c r="B572" s="350"/>
      <c r="C572" s="350"/>
      <c r="D572" s="350"/>
      <c r="E572" s="350"/>
      <c r="F572" s="350"/>
      <c r="G572" s="350"/>
      <c r="H572" s="350"/>
      <c r="I572" s="350"/>
      <c r="J572" s="350"/>
      <c r="K572" s="350"/>
      <c r="L572" s="350"/>
      <c r="M572" s="353"/>
      <c r="N572" s="350"/>
      <c r="O572" s="350"/>
      <c r="P572" s="350"/>
      <c r="Q572" s="350"/>
      <c r="R572" s="353"/>
      <c r="S572" s="353"/>
      <c r="T572" s="350"/>
      <c r="U572" s="350"/>
      <c r="V572" s="350"/>
      <c r="W572" s="350"/>
      <c r="X572" s="350"/>
      <c r="Y572" s="350"/>
      <c r="Z572" s="350"/>
      <c r="AA572" s="350"/>
      <c r="AB572" s="350"/>
      <c r="AC572" s="350"/>
      <c r="AD572" s="350"/>
      <c r="AE572" s="350"/>
      <c r="AF572" s="350"/>
      <c r="AG572" s="350"/>
      <c r="AH572" s="350"/>
      <c r="AI572" s="350"/>
      <c r="AJ572" s="350"/>
      <c r="AK572" s="350"/>
      <c r="AL572" s="350"/>
      <c r="AM572" s="350"/>
      <c r="AN572" s="350"/>
    </row>
    <row r="573" spans="1:40" ht="16.5" customHeight="1">
      <c r="A573" s="350"/>
      <c r="B573" s="350"/>
      <c r="C573" s="350"/>
      <c r="D573" s="350"/>
      <c r="E573" s="350"/>
      <c r="F573" s="350"/>
      <c r="G573" s="350"/>
      <c r="H573" s="350"/>
      <c r="I573" s="350"/>
      <c r="J573" s="350"/>
      <c r="K573" s="350"/>
      <c r="L573" s="350"/>
      <c r="M573" s="353"/>
      <c r="N573" s="350"/>
      <c r="O573" s="350"/>
      <c r="P573" s="350"/>
      <c r="Q573" s="350"/>
      <c r="R573" s="353"/>
      <c r="S573" s="353"/>
      <c r="T573" s="350"/>
      <c r="U573" s="350"/>
      <c r="V573" s="350"/>
      <c r="W573" s="350"/>
      <c r="X573" s="350"/>
      <c r="Y573" s="350"/>
      <c r="Z573" s="350"/>
      <c r="AA573" s="350"/>
      <c r="AB573" s="350"/>
      <c r="AC573" s="350"/>
      <c r="AD573" s="350"/>
      <c r="AE573" s="350"/>
      <c r="AF573" s="350"/>
      <c r="AG573" s="350"/>
      <c r="AH573" s="350"/>
      <c r="AI573" s="350"/>
      <c r="AJ573" s="350"/>
      <c r="AK573" s="350"/>
      <c r="AL573" s="350"/>
      <c r="AM573" s="350"/>
      <c r="AN573" s="350"/>
    </row>
    <row r="574" spans="1:40" ht="16.5" customHeight="1">
      <c r="A574" s="350"/>
      <c r="B574" s="350"/>
      <c r="C574" s="350"/>
      <c r="D574" s="350"/>
      <c r="E574" s="350"/>
      <c r="F574" s="350"/>
      <c r="G574" s="350"/>
      <c r="H574" s="350"/>
      <c r="I574" s="350"/>
      <c r="J574" s="350"/>
      <c r="K574" s="350"/>
      <c r="L574" s="350"/>
      <c r="M574" s="353"/>
      <c r="N574" s="350"/>
      <c r="O574" s="350"/>
      <c r="P574" s="350"/>
      <c r="Q574" s="350"/>
      <c r="R574" s="353"/>
      <c r="S574" s="353"/>
      <c r="T574" s="350"/>
      <c r="U574" s="350"/>
      <c r="V574" s="350"/>
      <c r="W574" s="350"/>
      <c r="X574" s="350"/>
      <c r="Y574" s="350"/>
      <c r="Z574" s="350"/>
      <c r="AA574" s="350"/>
      <c r="AB574" s="350"/>
      <c r="AC574" s="350"/>
      <c r="AD574" s="350"/>
      <c r="AE574" s="350"/>
      <c r="AF574" s="350"/>
      <c r="AG574" s="350"/>
      <c r="AH574" s="350"/>
      <c r="AI574" s="350"/>
      <c r="AJ574" s="350"/>
      <c r="AK574" s="350"/>
      <c r="AL574" s="350"/>
      <c r="AM574" s="350"/>
      <c r="AN574" s="350"/>
    </row>
    <row r="575" spans="1:40" ht="16.5" customHeight="1">
      <c r="A575" s="350"/>
      <c r="B575" s="350"/>
      <c r="C575" s="350"/>
      <c r="D575" s="350"/>
      <c r="E575" s="350"/>
      <c r="F575" s="350"/>
      <c r="G575" s="350"/>
      <c r="H575" s="350"/>
      <c r="I575" s="350"/>
      <c r="J575" s="350"/>
      <c r="K575" s="350"/>
      <c r="L575" s="350"/>
      <c r="M575" s="353"/>
      <c r="N575" s="350"/>
      <c r="O575" s="350"/>
      <c r="P575" s="350"/>
      <c r="Q575" s="350"/>
      <c r="R575" s="353"/>
      <c r="S575" s="353"/>
      <c r="T575" s="350"/>
      <c r="U575" s="350"/>
      <c r="V575" s="350"/>
      <c r="W575" s="350"/>
      <c r="X575" s="350"/>
      <c r="Y575" s="350"/>
      <c r="Z575" s="350"/>
      <c r="AA575" s="350"/>
      <c r="AB575" s="350"/>
      <c r="AC575" s="350"/>
      <c r="AD575" s="350"/>
      <c r="AE575" s="350"/>
      <c r="AF575" s="350"/>
      <c r="AG575" s="350"/>
      <c r="AH575" s="350"/>
      <c r="AI575" s="350"/>
      <c r="AJ575" s="350"/>
      <c r="AK575" s="350"/>
      <c r="AL575" s="350"/>
      <c r="AM575" s="350"/>
      <c r="AN575" s="350"/>
    </row>
    <row r="576" spans="1:40" ht="16.5" customHeight="1">
      <c r="A576" s="350"/>
      <c r="B576" s="350"/>
      <c r="C576" s="350"/>
      <c r="D576" s="350"/>
      <c r="E576" s="350"/>
      <c r="F576" s="350"/>
      <c r="G576" s="350"/>
      <c r="H576" s="350"/>
      <c r="I576" s="350"/>
      <c r="J576" s="350"/>
      <c r="K576" s="350"/>
      <c r="L576" s="350"/>
      <c r="M576" s="353"/>
      <c r="N576" s="350"/>
      <c r="O576" s="350"/>
      <c r="P576" s="350"/>
      <c r="Q576" s="350"/>
      <c r="R576" s="353"/>
      <c r="S576" s="353"/>
      <c r="T576" s="350"/>
      <c r="U576" s="350"/>
      <c r="V576" s="350"/>
      <c r="W576" s="350"/>
      <c r="X576" s="350"/>
      <c r="Y576" s="350"/>
      <c r="Z576" s="350"/>
      <c r="AA576" s="350"/>
      <c r="AB576" s="350"/>
      <c r="AC576" s="350"/>
      <c r="AD576" s="350"/>
      <c r="AE576" s="350"/>
      <c r="AF576" s="350"/>
      <c r="AG576" s="350"/>
      <c r="AH576" s="350"/>
      <c r="AI576" s="350"/>
      <c r="AJ576" s="350"/>
      <c r="AK576" s="350"/>
      <c r="AL576" s="350"/>
      <c r="AM576" s="350"/>
      <c r="AN576" s="350"/>
    </row>
    <row r="577" spans="1:40" ht="16.5" customHeight="1">
      <c r="A577" s="350"/>
      <c r="B577" s="350"/>
      <c r="C577" s="350"/>
      <c r="D577" s="350"/>
      <c r="E577" s="350"/>
      <c r="F577" s="350"/>
      <c r="G577" s="350"/>
      <c r="H577" s="350"/>
      <c r="I577" s="350"/>
      <c r="J577" s="350"/>
      <c r="K577" s="350"/>
      <c r="L577" s="350"/>
      <c r="M577" s="353"/>
      <c r="N577" s="350"/>
      <c r="O577" s="350"/>
      <c r="P577" s="350"/>
      <c r="Q577" s="350"/>
      <c r="R577" s="353"/>
      <c r="S577" s="353"/>
      <c r="T577" s="350"/>
      <c r="U577" s="350"/>
      <c r="V577" s="350"/>
      <c r="W577" s="350"/>
      <c r="X577" s="350"/>
      <c r="Y577" s="350"/>
      <c r="Z577" s="350"/>
      <c r="AA577" s="350"/>
      <c r="AB577" s="350"/>
      <c r="AC577" s="350"/>
      <c r="AD577" s="350"/>
      <c r="AE577" s="350"/>
      <c r="AF577" s="350"/>
      <c r="AG577" s="350"/>
      <c r="AH577" s="350"/>
      <c r="AI577" s="350"/>
      <c r="AJ577" s="350"/>
      <c r="AK577" s="350"/>
      <c r="AL577" s="350"/>
      <c r="AM577" s="350"/>
      <c r="AN577" s="350"/>
    </row>
    <row r="578" spans="1:40" ht="16.5" customHeight="1">
      <c r="A578" s="350"/>
      <c r="B578" s="350"/>
      <c r="C578" s="350"/>
      <c r="D578" s="350"/>
      <c r="E578" s="350"/>
      <c r="F578" s="350"/>
      <c r="G578" s="350"/>
      <c r="H578" s="350"/>
      <c r="I578" s="350"/>
      <c r="J578" s="350"/>
      <c r="K578" s="350"/>
      <c r="L578" s="350"/>
      <c r="M578" s="353"/>
      <c r="N578" s="350"/>
      <c r="O578" s="350"/>
      <c r="P578" s="350"/>
      <c r="Q578" s="350"/>
      <c r="R578" s="353"/>
      <c r="S578" s="353"/>
      <c r="T578" s="350"/>
      <c r="U578" s="350"/>
      <c r="V578" s="350"/>
      <c r="W578" s="350"/>
      <c r="X578" s="350"/>
      <c r="Y578" s="350"/>
      <c r="Z578" s="350"/>
      <c r="AA578" s="350"/>
      <c r="AB578" s="350"/>
      <c r="AC578" s="350"/>
      <c r="AD578" s="350"/>
      <c r="AE578" s="350"/>
      <c r="AF578" s="350"/>
      <c r="AG578" s="350"/>
      <c r="AH578" s="350"/>
      <c r="AI578" s="350"/>
      <c r="AJ578" s="350"/>
      <c r="AK578" s="350"/>
      <c r="AL578" s="350"/>
      <c r="AM578" s="350"/>
      <c r="AN578" s="350"/>
    </row>
    <row r="579" spans="1:40" ht="16.5" customHeight="1">
      <c r="A579" s="350"/>
      <c r="B579" s="350"/>
      <c r="C579" s="350"/>
      <c r="D579" s="350"/>
      <c r="E579" s="350"/>
      <c r="F579" s="350"/>
      <c r="G579" s="350"/>
      <c r="H579" s="350"/>
      <c r="I579" s="350"/>
      <c r="J579" s="350"/>
      <c r="K579" s="350"/>
      <c r="L579" s="350"/>
      <c r="M579" s="353"/>
      <c r="N579" s="350"/>
      <c r="O579" s="350"/>
      <c r="P579" s="350"/>
      <c r="Q579" s="350"/>
      <c r="R579" s="353"/>
      <c r="S579" s="353"/>
      <c r="T579" s="350"/>
      <c r="U579" s="350"/>
      <c r="V579" s="350"/>
      <c r="W579" s="350"/>
      <c r="X579" s="350"/>
      <c r="Y579" s="350"/>
      <c r="Z579" s="350"/>
      <c r="AA579" s="350"/>
      <c r="AB579" s="350"/>
      <c r="AC579" s="350"/>
      <c r="AD579" s="350"/>
      <c r="AE579" s="350"/>
      <c r="AF579" s="350"/>
      <c r="AG579" s="350"/>
      <c r="AH579" s="350"/>
      <c r="AI579" s="350"/>
      <c r="AJ579" s="350"/>
      <c r="AK579" s="350"/>
      <c r="AL579" s="350"/>
      <c r="AM579" s="350"/>
      <c r="AN579" s="350"/>
    </row>
    <row r="580" spans="1:40" ht="16.5" customHeight="1">
      <c r="A580" s="350"/>
      <c r="B580" s="350"/>
      <c r="C580" s="350"/>
      <c r="D580" s="350"/>
      <c r="E580" s="350"/>
      <c r="F580" s="350"/>
      <c r="G580" s="350"/>
      <c r="H580" s="350"/>
      <c r="I580" s="350"/>
      <c r="J580" s="350"/>
      <c r="K580" s="350"/>
      <c r="L580" s="350"/>
      <c r="M580" s="353"/>
      <c r="N580" s="350"/>
      <c r="O580" s="350"/>
      <c r="P580" s="350"/>
      <c r="Q580" s="350"/>
      <c r="R580" s="353"/>
      <c r="S580" s="353"/>
      <c r="T580" s="350"/>
      <c r="U580" s="350"/>
      <c r="V580" s="350"/>
      <c r="W580" s="350"/>
      <c r="X580" s="350"/>
      <c r="Y580" s="350"/>
      <c r="Z580" s="350"/>
      <c r="AA580" s="350"/>
      <c r="AB580" s="350"/>
      <c r="AC580" s="350"/>
      <c r="AD580" s="350"/>
      <c r="AE580" s="350"/>
      <c r="AF580" s="350"/>
      <c r="AG580" s="350"/>
      <c r="AH580" s="350"/>
      <c r="AI580" s="350"/>
      <c r="AJ580" s="350"/>
      <c r="AK580" s="350"/>
      <c r="AL580" s="350"/>
      <c r="AM580" s="350"/>
      <c r="AN580" s="350"/>
    </row>
    <row r="581" spans="1:40" ht="16.5" customHeight="1">
      <c r="A581" s="350"/>
      <c r="B581" s="350"/>
      <c r="C581" s="350"/>
      <c r="D581" s="350"/>
      <c r="E581" s="350"/>
      <c r="F581" s="350"/>
      <c r="G581" s="350"/>
      <c r="H581" s="350"/>
      <c r="I581" s="350"/>
      <c r="J581" s="350"/>
      <c r="K581" s="350"/>
      <c r="L581" s="350"/>
      <c r="M581" s="353"/>
      <c r="N581" s="350"/>
      <c r="O581" s="350"/>
      <c r="P581" s="350"/>
      <c r="Q581" s="350"/>
      <c r="R581" s="353"/>
      <c r="S581" s="353"/>
      <c r="T581" s="350"/>
      <c r="U581" s="350"/>
      <c r="V581" s="350"/>
      <c r="W581" s="350"/>
      <c r="X581" s="350"/>
      <c r="Y581" s="350"/>
      <c r="Z581" s="350"/>
      <c r="AA581" s="350"/>
      <c r="AB581" s="350"/>
      <c r="AC581" s="350"/>
      <c r="AD581" s="350"/>
      <c r="AE581" s="350"/>
      <c r="AF581" s="350"/>
      <c r="AG581" s="350"/>
      <c r="AH581" s="350"/>
      <c r="AI581" s="350"/>
      <c r="AJ581" s="350"/>
      <c r="AK581" s="350"/>
      <c r="AL581" s="350"/>
      <c r="AM581" s="350"/>
      <c r="AN581" s="350"/>
    </row>
    <row r="582" spans="1:40" ht="16.5" customHeight="1">
      <c r="A582" s="350"/>
      <c r="B582" s="350"/>
      <c r="C582" s="350"/>
      <c r="D582" s="350"/>
      <c r="E582" s="350"/>
      <c r="F582" s="350"/>
      <c r="G582" s="350"/>
      <c r="H582" s="350"/>
      <c r="I582" s="350"/>
      <c r="J582" s="350"/>
      <c r="K582" s="350"/>
      <c r="L582" s="350"/>
      <c r="M582" s="353"/>
      <c r="N582" s="350"/>
      <c r="O582" s="350"/>
      <c r="P582" s="350"/>
      <c r="Q582" s="350"/>
      <c r="R582" s="353"/>
      <c r="S582" s="353"/>
      <c r="T582" s="350"/>
      <c r="U582" s="350"/>
      <c r="V582" s="350"/>
      <c r="W582" s="350"/>
      <c r="X582" s="350"/>
      <c r="Y582" s="350"/>
      <c r="Z582" s="350"/>
      <c r="AA582" s="350"/>
      <c r="AB582" s="350"/>
      <c r="AC582" s="350"/>
      <c r="AD582" s="350"/>
      <c r="AE582" s="350"/>
      <c r="AF582" s="350"/>
      <c r="AG582" s="350"/>
      <c r="AH582" s="350"/>
      <c r="AI582" s="350"/>
      <c r="AJ582" s="350"/>
      <c r="AK582" s="350"/>
      <c r="AL582" s="350"/>
      <c r="AM582" s="350"/>
      <c r="AN582" s="350"/>
    </row>
    <row r="583" spans="1:40" ht="16.5" customHeight="1">
      <c r="A583" s="350"/>
      <c r="B583" s="350"/>
      <c r="C583" s="350"/>
      <c r="D583" s="350"/>
      <c r="E583" s="350"/>
      <c r="F583" s="350"/>
      <c r="G583" s="350"/>
      <c r="H583" s="350"/>
      <c r="I583" s="350"/>
      <c r="J583" s="350"/>
      <c r="K583" s="350"/>
      <c r="L583" s="350"/>
      <c r="M583" s="353"/>
      <c r="N583" s="350"/>
      <c r="O583" s="350"/>
      <c r="P583" s="350"/>
      <c r="Q583" s="350"/>
      <c r="R583" s="353"/>
      <c r="S583" s="353"/>
      <c r="T583" s="350"/>
      <c r="U583" s="350"/>
      <c r="V583" s="350"/>
      <c r="W583" s="350"/>
      <c r="X583" s="350"/>
      <c r="Y583" s="350"/>
      <c r="Z583" s="350"/>
      <c r="AA583" s="350"/>
      <c r="AB583" s="350"/>
      <c r="AC583" s="350"/>
      <c r="AD583" s="350"/>
      <c r="AE583" s="350"/>
      <c r="AF583" s="350"/>
      <c r="AG583" s="350"/>
      <c r="AH583" s="350"/>
      <c r="AI583" s="350"/>
      <c r="AJ583" s="350"/>
      <c r="AK583" s="350"/>
      <c r="AL583" s="350"/>
      <c r="AM583" s="350"/>
      <c r="AN583" s="350"/>
    </row>
    <row r="584" spans="1:40" ht="16.5" customHeight="1">
      <c r="A584" s="350"/>
      <c r="B584" s="350"/>
      <c r="C584" s="350"/>
      <c r="D584" s="350"/>
      <c r="E584" s="350"/>
      <c r="F584" s="350"/>
      <c r="G584" s="350"/>
      <c r="H584" s="350"/>
      <c r="I584" s="350"/>
      <c r="J584" s="350"/>
      <c r="K584" s="350"/>
      <c r="L584" s="350"/>
      <c r="M584" s="353"/>
      <c r="N584" s="350"/>
      <c r="O584" s="350"/>
      <c r="P584" s="350"/>
      <c r="Q584" s="350"/>
      <c r="R584" s="353"/>
      <c r="S584" s="353"/>
      <c r="T584" s="350"/>
      <c r="U584" s="350"/>
      <c r="V584" s="350"/>
      <c r="W584" s="350"/>
      <c r="X584" s="350"/>
      <c r="Y584" s="350"/>
      <c r="Z584" s="350"/>
      <c r="AA584" s="350"/>
      <c r="AB584" s="350"/>
      <c r="AC584" s="350"/>
      <c r="AD584" s="350"/>
      <c r="AE584" s="350"/>
      <c r="AF584" s="350"/>
      <c r="AG584" s="350"/>
      <c r="AH584" s="350"/>
      <c r="AI584" s="350"/>
      <c r="AJ584" s="350"/>
      <c r="AK584" s="350"/>
      <c r="AL584" s="350"/>
      <c r="AM584" s="350"/>
      <c r="AN584" s="350"/>
    </row>
    <row r="585" spans="1:40" ht="16.5" customHeight="1">
      <c r="A585" s="350"/>
      <c r="B585" s="350"/>
      <c r="C585" s="350"/>
      <c r="D585" s="350"/>
      <c r="E585" s="350"/>
      <c r="F585" s="350"/>
      <c r="G585" s="350"/>
      <c r="H585" s="350"/>
      <c r="I585" s="350"/>
      <c r="J585" s="350"/>
      <c r="K585" s="350"/>
      <c r="L585" s="350"/>
      <c r="M585" s="353"/>
      <c r="N585" s="350"/>
      <c r="O585" s="350"/>
      <c r="P585" s="350"/>
      <c r="Q585" s="350"/>
      <c r="R585" s="353"/>
      <c r="S585" s="353"/>
      <c r="T585" s="350"/>
      <c r="U585" s="350"/>
      <c r="V585" s="350"/>
      <c r="W585" s="350"/>
      <c r="X585" s="350"/>
      <c r="Y585" s="350"/>
      <c r="Z585" s="350"/>
      <c r="AA585" s="350"/>
      <c r="AB585" s="350"/>
      <c r="AC585" s="350"/>
      <c r="AD585" s="350"/>
      <c r="AE585" s="350"/>
      <c r="AF585" s="350"/>
      <c r="AG585" s="350"/>
      <c r="AH585" s="350"/>
      <c r="AI585" s="350"/>
      <c r="AJ585" s="350"/>
      <c r="AK585" s="350"/>
      <c r="AL585" s="350"/>
      <c r="AM585" s="350"/>
      <c r="AN585" s="350"/>
    </row>
    <row r="586" spans="1:40" ht="16.5" customHeight="1">
      <c r="A586" s="350"/>
      <c r="B586" s="350"/>
      <c r="C586" s="350"/>
      <c r="D586" s="350"/>
      <c r="E586" s="350"/>
      <c r="F586" s="350"/>
      <c r="G586" s="350"/>
      <c r="H586" s="350"/>
      <c r="I586" s="350"/>
      <c r="J586" s="350"/>
      <c r="K586" s="350"/>
      <c r="L586" s="350"/>
      <c r="M586" s="353"/>
      <c r="N586" s="350"/>
      <c r="O586" s="350"/>
      <c r="P586" s="350"/>
      <c r="Q586" s="350"/>
      <c r="R586" s="353"/>
      <c r="S586" s="353"/>
      <c r="T586" s="350"/>
      <c r="U586" s="350"/>
      <c r="V586" s="350"/>
      <c r="W586" s="350"/>
      <c r="X586" s="350"/>
      <c r="Y586" s="350"/>
      <c r="Z586" s="350"/>
      <c r="AA586" s="350"/>
      <c r="AB586" s="350"/>
      <c r="AC586" s="350"/>
      <c r="AD586" s="350"/>
      <c r="AE586" s="350"/>
      <c r="AF586" s="350"/>
      <c r="AG586" s="350"/>
      <c r="AH586" s="350"/>
      <c r="AI586" s="350"/>
      <c r="AJ586" s="350"/>
      <c r="AK586" s="350"/>
      <c r="AL586" s="350"/>
      <c r="AM586" s="350"/>
      <c r="AN586" s="350"/>
    </row>
    <row r="587" spans="1:40" ht="16.5" customHeight="1">
      <c r="A587" s="350"/>
      <c r="B587" s="350"/>
      <c r="C587" s="350"/>
      <c r="D587" s="350"/>
      <c r="E587" s="350"/>
      <c r="F587" s="350"/>
      <c r="G587" s="350"/>
      <c r="H587" s="350"/>
      <c r="I587" s="350"/>
      <c r="J587" s="350"/>
      <c r="K587" s="350"/>
      <c r="L587" s="350"/>
      <c r="M587" s="353"/>
      <c r="N587" s="350"/>
      <c r="O587" s="350"/>
      <c r="P587" s="350"/>
      <c r="Q587" s="350"/>
      <c r="R587" s="353"/>
      <c r="S587" s="353"/>
      <c r="T587" s="350"/>
      <c r="U587" s="350"/>
      <c r="V587" s="350"/>
      <c r="W587" s="350"/>
      <c r="X587" s="350"/>
      <c r="Y587" s="350"/>
      <c r="Z587" s="350"/>
      <c r="AA587" s="350"/>
      <c r="AB587" s="350"/>
      <c r="AC587" s="350"/>
      <c r="AD587" s="350"/>
      <c r="AE587" s="350"/>
      <c r="AF587" s="350"/>
      <c r="AG587" s="350"/>
      <c r="AH587" s="350"/>
      <c r="AI587" s="350"/>
      <c r="AJ587" s="350"/>
      <c r="AK587" s="350"/>
      <c r="AL587" s="350"/>
      <c r="AM587" s="350"/>
      <c r="AN587" s="350"/>
    </row>
    <row r="588" spans="1:40" ht="16.5" customHeight="1">
      <c r="A588" s="350"/>
      <c r="B588" s="350"/>
      <c r="C588" s="350"/>
      <c r="D588" s="350"/>
      <c r="E588" s="350"/>
      <c r="F588" s="350"/>
      <c r="G588" s="350"/>
      <c r="H588" s="350"/>
      <c r="I588" s="350"/>
      <c r="J588" s="350"/>
      <c r="K588" s="350"/>
      <c r="L588" s="350"/>
      <c r="M588" s="353"/>
      <c r="N588" s="350"/>
      <c r="O588" s="350"/>
      <c r="P588" s="350"/>
      <c r="Q588" s="350"/>
      <c r="R588" s="353"/>
      <c r="S588" s="353"/>
      <c r="T588" s="350"/>
      <c r="U588" s="350"/>
      <c r="V588" s="350"/>
      <c r="W588" s="350"/>
      <c r="X588" s="350"/>
      <c r="Y588" s="350"/>
      <c r="Z588" s="350"/>
      <c r="AA588" s="350"/>
      <c r="AB588" s="350"/>
      <c r="AC588" s="350"/>
      <c r="AD588" s="350"/>
      <c r="AE588" s="350"/>
      <c r="AF588" s="350"/>
      <c r="AG588" s="350"/>
      <c r="AH588" s="350"/>
      <c r="AI588" s="350"/>
      <c r="AJ588" s="350"/>
      <c r="AK588" s="350"/>
      <c r="AL588" s="350"/>
      <c r="AM588" s="350"/>
      <c r="AN588" s="350"/>
    </row>
    <row r="589" spans="1:40" ht="16.5" customHeight="1">
      <c r="A589" s="350"/>
      <c r="B589" s="350"/>
      <c r="C589" s="350"/>
      <c r="D589" s="350"/>
      <c r="E589" s="350"/>
      <c r="F589" s="350"/>
      <c r="G589" s="350"/>
      <c r="H589" s="350"/>
      <c r="I589" s="350"/>
      <c r="J589" s="350"/>
      <c r="K589" s="350"/>
      <c r="L589" s="350"/>
      <c r="M589" s="353"/>
      <c r="N589" s="350"/>
      <c r="O589" s="350"/>
      <c r="P589" s="350"/>
      <c r="Q589" s="350"/>
      <c r="R589" s="353"/>
      <c r="S589" s="353"/>
      <c r="T589" s="350"/>
      <c r="U589" s="350"/>
      <c r="V589" s="350"/>
      <c r="W589" s="350"/>
      <c r="X589" s="350"/>
      <c r="Y589" s="350"/>
      <c r="Z589" s="350"/>
      <c r="AA589" s="350"/>
      <c r="AB589" s="350"/>
      <c r="AC589" s="350"/>
      <c r="AD589" s="350"/>
      <c r="AE589" s="350"/>
      <c r="AF589" s="350"/>
      <c r="AG589" s="350"/>
      <c r="AH589" s="350"/>
      <c r="AI589" s="350"/>
      <c r="AJ589" s="350"/>
      <c r="AK589" s="350"/>
      <c r="AL589" s="350"/>
      <c r="AM589" s="350"/>
      <c r="AN589" s="350"/>
    </row>
    <row r="590" spans="1:40" ht="16.5" customHeight="1">
      <c r="A590" s="350"/>
      <c r="B590" s="350"/>
      <c r="C590" s="350"/>
      <c r="D590" s="350"/>
      <c r="E590" s="350"/>
      <c r="F590" s="350"/>
      <c r="G590" s="350"/>
      <c r="H590" s="350"/>
      <c r="I590" s="350"/>
      <c r="J590" s="350"/>
      <c r="K590" s="350"/>
      <c r="L590" s="350"/>
      <c r="M590" s="353"/>
      <c r="N590" s="350"/>
      <c r="O590" s="350"/>
      <c r="P590" s="350"/>
      <c r="Q590" s="350"/>
      <c r="R590" s="353"/>
      <c r="S590" s="353"/>
      <c r="T590" s="350"/>
      <c r="U590" s="350"/>
      <c r="V590" s="350"/>
      <c r="W590" s="350"/>
      <c r="X590" s="350"/>
      <c r="Y590" s="350"/>
      <c r="Z590" s="350"/>
      <c r="AA590" s="350"/>
      <c r="AB590" s="350"/>
      <c r="AC590" s="350"/>
      <c r="AD590" s="350"/>
      <c r="AE590" s="350"/>
      <c r="AF590" s="350"/>
      <c r="AG590" s="350"/>
      <c r="AH590" s="350"/>
      <c r="AI590" s="350"/>
      <c r="AJ590" s="350"/>
      <c r="AK590" s="350"/>
      <c r="AL590" s="350"/>
      <c r="AM590" s="350"/>
      <c r="AN590" s="350"/>
    </row>
    <row r="591" spans="1:40" ht="16.5" customHeight="1">
      <c r="A591" s="350"/>
      <c r="B591" s="350"/>
      <c r="C591" s="350"/>
      <c r="D591" s="350"/>
      <c r="E591" s="350"/>
      <c r="F591" s="350"/>
      <c r="G591" s="350"/>
      <c r="H591" s="350"/>
      <c r="I591" s="350"/>
      <c r="J591" s="350"/>
      <c r="K591" s="350"/>
      <c r="L591" s="350"/>
      <c r="M591" s="353"/>
      <c r="N591" s="350"/>
      <c r="O591" s="350"/>
      <c r="P591" s="350"/>
      <c r="Q591" s="350"/>
      <c r="R591" s="353"/>
      <c r="S591" s="353"/>
      <c r="T591" s="350"/>
      <c r="U591" s="350"/>
      <c r="V591" s="350"/>
      <c r="W591" s="350"/>
      <c r="X591" s="350"/>
      <c r="Y591" s="350"/>
      <c r="Z591" s="350"/>
      <c r="AA591" s="350"/>
      <c r="AB591" s="350"/>
      <c r="AC591" s="350"/>
      <c r="AD591" s="350"/>
      <c r="AE591" s="350"/>
      <c r="AF591" s="350"/>
      <c r="AG591" s="350"/>
      <c r="AH591" s="350"/>
      <c r="AI591" s="350"/>
      <c r="AJ591" s="350"/>
      <c r="AK591" s="350"/>
      <c r="AL591" s="350"/>
      <c r="AM591" s="350"/>
      <c r="AN591" s="350"/>
    </row>
    <row r="592" spans="1:40" ht="16.5" customHeight="1">
      <c r="A592" s="350"/>
      <c r="B592" s="350"/>
      <c r="C592" s="350"/>
      <c r="D592" s="350"/>
      <c r="E592" s="350"/>
      <c r="F592" s="350"/>
      <c r="G592" s="350"/>
      <c r="H592" s="350"/>
      <c r="I592" s="350"/>
      <c r="J592" s="350"/>
      <c r="K592" s="350"/>
      <c r="L592" s="350"/>
      <c r="M592" s="353"/>
      <c r="N592" s="350"/>
      <c r="O592" s="350"/>
      <c r="P592" s="350"/>
      <c r="Q592" s="350"/>
      <c r="R592" s="353"/>
      <c r="S592" s="353"/>
      <c r="T592" s="350"/>
      <c r="U592" s="350"/>
      <c r="V592" s="350"/>
      <c r="W592" s="350"/>
      <c r="X592" s="350"/>
      <c r="Y592" s="350"/>
      <c r="Z592" s="350"/>
      <c r="AA592" s="350"/>
      <c r="AB592" s="350"/>
      <c r="AC592" s="350"/>
      <c r="AD592" s="350"/>
      <c r="AE592" s="350"/>
      <c r="AF592" s="350"/>
      <c r="AG592" s="350"/>
      <c r="AH592" s="350"/>
      <c r="AI592" s="350"/>
      <c r="AJ592" s="350"/>
      <c r="AK592" s="350"/>
      <c r="AL592" s="350"/>
      <c r="AM592" s="350"/>
      <c r="AN592" s="350"/>
    </row>
    <row r="593" spans="1:40" ht="16.5" customHeight="1">
      <c r="A593" s="350"/>
      <c r="B593" s="350"/>
      <c r="C593" s="350"/>
      <c r="D593" s="350"/>
      <c r="E593" s="350"/>
      <c r="F593" s="350"/>
      <c r="G593" s="350"/>
      <c r="H593" s="350"/>
      <c r="I593" s="350"/>
      <c r="J593" s="350"/>
      <c r="K593" s="350"/>
      <c r="L593" s="350"/>
      <c r="M593" s="353"/>
      <c r="N593" s="350"/>
      <c r="O593" s="350"/>
      <c r="P593" s="350"/>
      <c r="Q593" s="350"/>
      <c r="R593" s="353"/>
      <c r="S593" s="353"/>
      <c r="T593" s="350"/>
      <c r="U593" s="350"/>
      <c r="V593" s="350"/>
      <c r="W593" s="350"/>
      <c r="X593" s="350"/>
      <c r="Y593" s="350"/>
      <c r="Z593" s="350"/>
      <c r="AA593" s="350"/>
      <c r="AB593" s="350"/>
      <c r="AC593" s="350"/>
      <c r="AD593" s="350"/>
      <c r="AE593" s="350"/>
      <c r="AF593" s="350"/>
      <c r="AG593" s="350"/>
      <c r="AH593" s="350"/>
      <c r="AI593" s="350"/>
      <c r="AJ593" s="350"/>
      <c r="AK593" s="350"/>
      <c r="AL593" s="350"/>
      <c r="AM593" s="350"/>
      <c r="AN593" s="350"/>
    </row>
    <row r="594" spans="1:40" ht="16.5" customHeight="1">
      <c r="A594" s="350"/>
      <c r="B594" s="350"/>
      <c r="C594" s="350"/>
      <c r="D594" s="350"/>
      <c r="E594" s="350"/>
      <c r="F594" s="350"/>
      <c r="G594" s="350"/>
      <c r="H594" s="350"/>
      <c r="I594" s="350"/>
      <c r="J594" s="350"/>
      <c r="K594" s="350"/>
      <c r="L594" s="350"/>
      <c r="M594" s="353"/>
      <c r="N594" s="350"/>
      <c r="O594" s="350"/>
      <c r="P594" s="350"/>
      <c r="Q594" s="350"/>
      <c r="R594" s="353"/>
      <c r="S594" s="353"/>
      <c r="T594" s="350"/>
      <c r="U594" s="350"/>
      <c r="V594" s="350"/>
      <c r="W594" s="350"/>
      <c r="X594" s="350"/>
      <c r="Y594" s="350"/>
      <c r="Z594" s="350"/>
      <c r="AA594" s="350"/>
      <c r="AB594" s="350"/>
      <c r="AC594" s="350"/>
      <c r="AD594" s="350"/>
      <c r="AE594" s="350"/>
      <c r="AF594" s="350"/>
      <c r="AG594" s="350"/>
      <c r="AH594" s="350"/>
      <c r="AI594" s="350"/>
      <c r="AJ594" s="350"/>
      <c r="AK594" s="350"/>
      <c r="AL594" s="350"/>
      <c r="AM594" s="350"/>
      <c r="AN594" s="350"/>
    </row>
    <row r="595" spans="1:40" ht="16.5" customHeight="1">
      <c r="A595" s="350"/>
      <c r="B595" s="350"/>
      <c r="C595" s="350"/>
      <c r="D595" s="350"/>
      <c r="E595" s="350"/>
      <c r="F595" s="350"/>
      <c r="G595" s="350"/>
      <c r="H595" s="350"/>
      <c r="I595" s="350"/>
      <c r="J595" s="350"/>
      <c r="K595" s="350"/>
      <c r="L595" s="350"/>
      <c r="M595" s="353"/>
      <c r="N595" s="350"/>
      <c r="O595" s="350"/>
      <c r="P595" s="350"/>
      <c r="Q595" s="350"/>
      <c r="R595" s="353"/>
      <c r="S595" s="353"/>
      <c r="T595" s="350"/>
      <c r="U595" s="350"/>
      <c r="V595" s="350"/>
      <c r="W595" s="350"/>
      <c r="X595" s="350"/>
      <c r="Y595" s="350"/>
      <c r="Z595" s="350"/>
      <c r="AA595" s="350"/>
      <c r="AB595" s="350"/>
      <c r="AC595" s="350"/>
      <c r="AD595" s="350"/>
      <c r="AE595" s="350"/>
      <c r="AF595" s="350"/>
      <c r="AG595" s="350"/>
      <c r="AH595" s="350"/>
      <c r="AI595" s="350"/>
      <c r="AJ595" s="350"/>
      <c r="AK595" s="350"/>
      <c r="AL595" s="350"/>
      <c r="AM595" s="350"/>
      <c r="AN595" s="350"/>
    </row>
    <row r="596" spans="1:40" ht="16.5" customHeight="1">
      <c r="A596" s="350"/>
      <c r="B596" s="350"/>
      <c r="C596" s="350"/>
      <c r="D596" s="350"/>
      <c r="E596" s="350"/>
      <c r="F596" s="350"/>
      <c r="G596" s="350"/>
      <c r="H596" s="350"/>
      <c r="I596" s="350"/>
      <c r="J596" s="350"/>
      <c r="K596" s="350"/>
      <c r="L596" s="350"/>
      <c r="M596" s="353"/>
      <c r="N596" s="350"/>
      <c r="O596" s="350"/>
      <c r="P596" s="350"/>
      <c r="Q596" s="350"/>
      <c r="R596" s="353"/>
      <c r="S596" s="353"/>
      <c r="T596" s="350"/>
      <c r="U596" s="350"/>
      <c r="V596" s="350"/>
      <c r="W596" s="350"/>
      <c r="X596" s="350"/>
      <c r="Y596" s="350"/>
      <c r="Z596" s="350"/>
      <c r="AA596" s="350"/>
      <c r="AB596" s="350"/>
      <c r="AC596" s="350"/>
      <c r="AD596" s="350"/>
      <c r="AE596" s="350"/>
      <c r="AF596" s="350"/>
      <c r="AG596" s="350"/>
      <c r="AH596" s="350"/>
      <c r="AI596" s="350"/>
      <c r="AJ596" s="350"/>
      <c r="AK596" s="350"/>
      <c r="AL596" s="350"/>
      <c r="AM596" s="350"/>
      <c r="AN596" s="350"/>
    </row>
    <row r="597" spans="1:40" ht="16.5" customHeight="1">
      <c r="A597" s="350"/>
      <c r="B597" s="350"/>
      <c r="C597" s="350"/>
      <c r="D597" s="350"/>
      <c r="E597" s="350"/>
      <c r="F597" s="350"/>
      <c r="G597" s="350"/>
      <c r="H597" s="350"/>
      <c r="I597" s="350"/>
      <c r="J597" s="350"/>
      <c r="K597" s="350"/>
      <c r="L597" s="350"/>
      <c r="M597" s="353"/>
      <c r="N597" s="350"/>
      <c r="O597" s="350"/>
      <c r="P597" s="350"/>
      <c r="Q597" s="350"/>
      <c r="R597" s="353"/>
      <c r="S597" s="353"/>
      <c r="T597" s="350"/>
      <c r="U597" s="350"/>
      <c r="V597" s="350"/>
      <c r="W597" s="350"/>
      <c r="X597" s="350"/>
      <c r="Y597" s="350"/>
      <c r="Z597" s="350"/>
      <c r="AA597" s="350"/>
      <c r="AB597" s="350"/>
      <c r="AC597" s="350"/>
      <c r="AD597" s="350"/>
      <c r="AE597" s="350"/>
      <c r="AF597" s="350"/>
      <c r="AG597" s="350"/>
      <c r="AH597" s="350"/>
      <c r="AI597" s="350"/>
      <c r="AJ597" s="350"/>
      <c r="AK597" s="350"/>
      <c r="AL597" s="350"/>
      <c r="AM597" s="350"/>
      <c r="AN597" s="350"/>
    </row>
    <row r="598" spans="1:40" ht="16.5" customHeight="1">
      <c r="A598" s="350"/>
      <c r="B598" s="350"/>
      <c r="C598" s="350"/>
      <c r="D598" s="350"/>
      <c r="E598" s="350"/>
      <c r="F598" s="350"/>
      <c r="G598" s="350"/>
      <c r="H598" s="350"/>
      <c r="I598" s="350"/>
      <c r="J598" s="350"/>
      <c r="K598" s="350"/>
      <c r="L598" s="350"/>
      <c r="M598" s="353"/>
      <c r="N598" s="350"/>
      <c r="O598" s="350"/>
      <c r="P598" s="350"/>
      <c r="Q598" s="350"/>
      <c r="R598" s="353"/>
      <c r="S598" s="353"/>
      <c r="T598" s="350"/>
      <c r="U598" s="350"/>
      <c r="V598" s="350"/>
      <c r="W598" s="350"/>
      <c r="X598" s="350"/>
      <c r="Y598" s="350"/>
      <c r="Z598" s="350"/>
      <c r="AA598" s="350"/>
      <c r="AB598" s="350"/>
      <c r="AC598" s="350"/>
      <c r="AD598" s="350"/>
      <c r="AE598" s="350"/>
      <c r="AF598" s="350"/>
      <c r="AG598" s="350"/>
      <c r="AH598" s="350"/>
      <c r="AI598" s="350"/>
      <c r="AJ598" s="350"/>
      <c r="AK598" s="350"/>
      <c r="AL598" s="350"/>
      <c r="AM598" s="350"/>
      <c r="AN598" s="350"/>
    </row>
    <row r="599" spans="1:40" ht="16.5" customHeight="1">
      <c r="A599" s="350"/>
      <c r="B599" s="350"/>
      <c r="C599" s="350"/>
      <c r="D599" s="350"/>
      <c r="E599" s="350"/>
      <c r="F599" s="350"/>
      <c r="G599" s="350"/>
      <c r="H599" s="350"/>
      <c r="I599" s="350"/>
      <c r="J599" s="350"/>
      <c r="K599" s="350"/>
      <c r="L599" s="350"/>
      <c r="M599" s="353"/>
      <c r="N599" s="350"/>
      <c r="O599" s="350"/>
      <c r="P599" s="350"/>
      <c r="Q599" s="350"/>
      <c r="R599" s="353"/>
      <c r="S599" s="353"/>
      <c r="T599" s="350"/>
      <c r="U599" s="350"/>
      <c r="V599" s="350"/>
      <c r="W599" s="350"/>
      <c r="X599" s="350"/>
      <c r="Y599" s="350"/>
      <c r="Z599" s="350"/>
      <c r="AA599" s="350"/>
      <c r="AB599" s="350"/>
      <c r="AC599" s="350"/>
      <c r="AD599" s="350"/>
      <c r="AE599" s="350"/>
      <c r="AF599" s="350"/>
      <c r="AG599" s="350"/>
      <c r="AH599" s="350"/>
      <c r="AI599" s="350"/>
      <c r="AJ599" s="350"/>
      <c r="AK599" s="350"/>
      <c r="AL599" s="350"/>
      <c r="AM599" s="350"/>
      <c r="AN599" s="350"/>
    </row>
    <row r="600" spans="1:40" ht="16.5" customHeight="1">
      <c r="A600" s="350"/>
      <c r="B600" s="350"/>
      <c r="C600" s="350"/>
      <c r="D600" s="350"/>
      <c r="E600" s="350"/>
      <c r="F600" s="350"/>
      <c r="G600" s="350"/>
      <c r="H600" s="350"/>
      <c r="I600" s="350"/>
      <c r="J600" s="350"/>
      <c r="K600" s="350"/>
      <c r="L600" s="350"/>
      <c r="M600" s="353"/>
      <c r="N600" s="350"/>
      <c r="O600" s="350"/>
      <c r="P600" s="350"/>
      <c r="Q600" s="350"/>
      <c r="R600" s="353"/>
      <c r="S600" s="353"/>
      <c r="T600" s="350"/>
      <c r="U600" s="350"/>
      <c r="V600" s="350"/>
      <c r="W600" s="350"/>
      <c r="X600" s="350"/>
      <c r="Y600" s="350"/>
      <c r="Z600" s="350"/>
      <c r="AA600" s="350"/>
      <c r="AB600" s="350"/>
      <c r="AC600" s="350"/>
      <c r="AD600" s="350"/>
      <c r="AE600" s="350"/>
      <c r="AF600" s="350"/>
      <c r="AG600" s="350"/>
      <c r="AH600" s="350"/>
      <c r="AI600" s="350"/>
      <c r="AJ600" s="350"/>
      <c r="AK600" s="350"/>
      <c r="AL600" s="350"/>
      <c r="AM600" s="350"/>
      <c r="AN600" s="350"/>
    </row>
    <row r="601" spans="1:40" ht="16.5" customHeight="1">
      <c r="A601" s="350"/>
      <c r="B601" s="350"/>
      <c r="C601" s="350"/>
      <c r="D601" s="350"/>
      <c r="E601" s="350"/>
      <c r="F601" s="350"/>
      <c r="G601" s="350"/>
      <c r="H601" s="350"/>
      <c r="I601" s="350"/>
      <c r="J601" s="350"/>
      <c r="K601" s="350"/>
      <c r="L601" s="350"/>
      <c r="M601" s="353"/>
      <c r="N601" s="350"/>
      <c r="O601" s="350"/>
      <c r="P601" s="350"/>
      <c r="Q601" s="350"/>
      <c r="R601" s="353"/>
      <c r="S601" s="353"/>
      <c r="T601" s="350"/>
      <c r="U601" s="350"/>
      <c r="V601" s="350"/>
      <c r="W601" s="350"/>
      <c r="X601" s="350"/>
      <c r="Y601" s="350"/>
      <c r="Z601" s="350"/>
      <c r="AA601" s="350"/>
      <c r="AB601" s="350"/>
      <c r="AC601" s="350"/>
      <c r="AD601" s="350"/>
      <c r="AE601" s="350"/>
      <c r="AF601" s="350"/>
      <c r="AG601" s="350"/>
      <c r="AH601" s="350"/>
      <c r="AI601" s="350"/>
      <c r="AJ601" s="350"/>
      <c r="AK601" s="350"/>
      <c r="AL601" s="350"/>
      <c r="AM601" s="350"/>
      <c r="AN601" s="350"/>
    </row>
    <row r="602" spans="1:40" ht="16.5" customHeight="1">
      <c r="A602" s="350"/>
      <c r="B602" s="350"/>
      <c r="C602" s="350"/>
      <c r="D602" s="350"/>
      <c r="E602" s="350"/>
      <c r="F602" s="350"/>
      <c r="G602" s="350"/>
      <c r="H602" s="350"/>
      <c r="I602" s="350"/>
      <c r="J602" s="350"/>
      <c r="K602" s="350"/>
      <c r="L602" s="350"/>
      <c r="M602" s="353"/>
      <c r="N602" s="350"/>
      <c r="O602" s="350"/>
      <c r="P602" s="350"/>
      <c r="Q602" s="350"/>
      <c r="R602" s="353"/>
      <c r="S602" s="353"/>
      <c r="T602" s="350"/>
      <c r="U602" s="350"/>
      <c r="V602" s="350"/>
      <c r="W602" s="350"/>
      <c r="X602" s="350"/>
      <c r="Y602" s="350"/>
      <c r="Z602" s="350"/>
      <c r="AA602" s="350"/>
      <c r="AB602" s="350"/>
      <c r="AC602" s="350"/>
      <c r="AD602" s="350"/>
      <c r="AE602" s="350"/>
      <c r="AF602" s="350"/>
      <c r="AG602" s="350"/>
      <c r="AH602" s="350"/>
      <c r="AI602" s="350"/>
      <c r="AJ602" s="350"/>
      <c r="AK602" s="350"/>
      <c r="AL602" s="350"/>
      <c r="AM602" s="350"/>
      <c r="AN602" s="350"/>
    </row>
    <row r="603" spans="1:40" ht="16.5" customHeight="1">
      <c r="A603" s="350"/>
      <c r="B603" s="350"/>
      <c r="C603" s="350"/>
      <c r="D603" s="350"/>
      <c r="E603" s="350"/>
      <c r="F603" s="350"/>
      <c r="G603" s="350"/>
      <c r="H603" s="350"/>
      <c r="I603" s="350"/>
      <c r="J603" s="350"/>
      <c r="K603" s="350"/>
      <c r="L603" s="350"/>
      <c r="M603" s="353"/>
      <c r="N603" s="350"/>
      <c r="O603" s="350"/>
      <c r="P603" s="350"/>
      <c r="Q603" s="350"/>
      <c r="R603" s="353"/>
      <c r="S603" s="353"/>
      <c r="T603" s="350"/>
      <c r="U603" s="350"/>
      <c r="V603" s="350"/>
      <c r="W603" s="350"/>
      <c r="X603" s="350"/>
      <c r="Y603" s="350"/>
      <c r="Z603" s="350"/>
      <c r="AA603" s="350"/>
      <c r="AB603" s="350"/>
      <c r="AC603" s="350"/>
      <c r="AD603" s="350"/>
      <c r="AE603" s="350"/>
      <c r="AF603" s="350"/>
      <c r="AG603" s="350"/>
      <c r="AH603" s="350"/>
      <c r="AI603" s="350"/>
      <c r="AJ603" s="350"/>
      <c r="AK603" s="350"/>
      <c r="AL603" s="350"/>
      <c r="AM603" s="350"/>
      <c r="AN603" s="350"/>
    </row>
    <row r="604" spans="1:40" ht="16.5" customHeight="1">
      <c r="A604" s="350"/>
      <c r="B604" s="350"/>
      <c r="C604" s="350"/>
      <c r="D604" s="350"/>
      <c r="E604" s="350"/>
      <c r="F604" s="350"/>
      <c r="G604" s="350"/>
      <c r="H604" s="350"/>
      <c r="I604" s="350"/>
      <c r="J604" s="350"/>
      <c r="K604" s="350"/>
      <c r="L604" s="350"/>
      <c r="M604" s="353"/>
      <c r="N604" s="350"/>
      <c r="O604" s="350"/>
      <c r="P604" s="350"/>
      <c r="Q604" s="350"/>
      <c r="R604" s="353"/>
      <c r="S604" s="353"/>
      <c r="T604" s="350"/>
      <c r="U604" s="350"/>
      <c r="V604" s="350"/>
      <c r="W604" s="350"/>
      <c r="X604" s="350"/>
      <c r="Y604" s="350"/>
      <c r="Z604" s="350"/>
      <c r="AA604" s="350"/>
      <c r="AB604" s="350"/>
      <c r="AC604" s="350"/>
      <c r="AD604" s="350"/>
      <c r="AE604" s="350"/>
      <c r="AF604" s="350"/>
      <c r="AG604" s="350"/>
      <c r="AH604" s="350"/>
      <c r="AI604" s="350"/>
      <c r="AJ604" s="350"/>
      <c r="AK604" s="350"/>
      <c r="AL604" s="350"/>
      <c r="AM604" s="350"/>
      <c r="AN604" s="350"/>
    </row>
    <row r="605" spans="1:40" ht="16.5" customHeight="1">
      <c r="A605" s="350"/>
      <c r="B605" s="350"/>
      <c r="C605" s="350"/>
      <c r="D605" s="350"/>
      <c r="E605" s="350"/>
      <c r="F605" s="350"/>
      <c r="G605" s="350"/>
      <c r="H605" s="350"/>
      <c r="I605" s="350"/>
      <c r="J605" s="350"/>
      <c r="K605" s="350"/>
      <c r="L605" s="350"/>
      <c r="M605" s="353"/>
      <c r="N605" s="350"/>
      <c r="O605" s="350"/>
      <c r="P605" s="350"/>
      <c r="Q605" s="350"/>
      <c r="R605" s="353"/>
      <c r="S605" s="353"/>
      <c r="T605" s="350"/>
      <c r="U605" s="350"/>
      <c r="V605" s="350"/>
      <c r="W605" s="350"/>
      <c r="X605" s="350"/>
      <c r="Y605" s="350"/>
      <c r="Z605" s="350"/>
      <c r="AA605" s="350"/>
      <c r="AB605" s="350"/>
      <c r="AC605" s="350"/>
      <c r="AD605" s="350"/>
      <c r="AE605" s="350"/>
      <c r="AF605" s="350"/>
      <c r="AG605" s="350"/>
      <c r="AH605" s="350"/>
      <c r="AI605" s="350"/>
      <c r="AJ605" s="350"/>
      <c r="AK605" s="350"/>
      <c r="AL605" s="350"/>
      <c r="AM605" s="350"/>
      <c r="AN605" s="350"/>
    </row>
    <row r="606" spans="1:40" ht="16.5" customHeight="1">
      <c r="A606" s="350"/>
      <c r="B606" s="350"/>
      <c r="C606" s="350"/>
      <c r="D606" s="350"/>
      <c r="E606" s="350"/>
      <c r="F606" s="350"/>
      <c r="G606" s="350"/>
      <c r="H606" s="350"/>
      <c r="I606" s="350"/>
      <c r="J606" s="350"/>
      <c r="K606" s="350"/>
      <c r="L606" s="350"/>
      <c r="M606" s="353"/>
      <c r="N606" s="350"/>
      <c r="O606" s="350"/>
      <c r="P606" s="350"/>
      <c r="Q606" s="350"/>
      <c r="R606" s="353"/>
      <c r="S606" s="353"/>
      <c r="T606" s="350"/>
      <c r="U606" s="350"/>
      <c r="V606" s="350"/>
      <c r="W606" s="350"/>
      <c r="X606" s="350"/>
      <c r="Y606" s="350"/>
      <c r="Z606" s="350"/>
      <c r="AA606" s="350"/>
      <c r="AB606" s="350"/>
      <c r="AC606" s="350"/>
      <c r="AD606" s="350"/>
      <c r="AE606" s="350"/>
      <c r="AF606" s="350"/>
      <c r="AG606" s="350"/>
      <c r="AH606" s="350"/>
      <c r="AI606" s="350"/>
      <c r="AJ606" s="350"/>
      <c r="AK606" s="350"/>
      <c r="AL606" s="350"/>
      <c r="AM606" s="350"/>
      <c r="AN606" s="350"/>
    </row>
    <row r="607" spans="1:40" ht="16.5" customHeight="1">
      <c r="A607" s="350"/>
      <c r="B607" s="350"/>
      <c r="C607" s="350"/>
      <c r="D607" s="350"/>
      <c r="E607" s="350"/>
      <c r="F607" s="350"/>
      <c r="G607" s="350"/>
      <c r="H607" s="350"/>
      <c r="I607" s="350"/>
      <c r="J607" s="350"/>
      <c r="K607" s="350"/>
      <c r="L607" s="350"/>
      <c r="M607" s="353"/>
      <c r="N607" s="350"/>
      <c r="O607" s="350"/>
      <c r="P607" s="350"/>
      <c r="Q607" s="350"/>
      <c r="R607" s="353"/>
      <c r="S607" s="353"/>
      <c r="T607" s="350"/>
      <c r="U607" s="350"/>
      <c r="V607" s="350"/>
      <c r="W607" s="350"/>
      <c r="X607" s="350"/>
      <c r="Y607" s="350"/>
      <c r="Z607" s="350"/>
      <c r="AA607" s="350"/>
      <c r="AB607" s="350"/>
      <c r="AC607" s="350"/>
      <c r="AD607" s="350"/>
      <c r="AE607" s="350"/>
      <c r="AF607" s="350"/>
      <c r="AG607" s="350"/>
      <c r="AH607" s="350"/>
      <c r="AI607" s="350"/>
      <c r="AJ607" s="350"/>
      <c r="AK607" s="350"/>
      <c r="AL607" s="350"/>
      <c r="AM607" s="350"/>
      <c r="AN607" s="350"/>
    </row>
    <row r="608" spans="1:40" ht="16.5" customHeight="1">
      <c r="A608" s="350"/>
      <c r="B608" s="350"/>
      <c r="C608" s="350"/>
      <c r="D608" s="350"/>
      <c r="E608" s="350"/>
      <c r="F608" s="350"/>
      <c r="G608" s="350"/>
      <c r="H608" s="350"/>
      <c r="I608" s="350"/>
      <c r="J608" s="350"/>
      <c r="K608" s="350"/>
      <c r="L608" s="350"/>
      <c r="M608" s="353"/>
      <c r="N608" s="350"/>
      <c r="O608" s="350"/>
      <c r="P608" s="350"/>
      <c r="Q608" s="350"/>
      <c r="R608" s="353"/>
      <c r="S608" s="353"/>
      <c r="T608" s="350"/>
      <c r="U608" s="350"/>
      <c r="V608" s="350"/>
      <c r="W608" s="350"/>
      <c r="X608" s="350"/>
      <c r="Y608" s="350"/>
      <c r="Z608" s="350"/>
      <c r="AA608" s="350"/>
      <c r="AB608" s="350"/>
      <c r="AC608" s="350"/>
      <c r="AD608" s="350"/>
      <c r="AE608" s="350"/>
      <c r="AF608" s="350"/>
      <c r="AG608" s="350"/>
      <c r="AH608" s="350"/>
      <c r="AI608" s="350"/>
      <c r="AJ608" s="350"/>
      <c r="AK608" s="350"/>
      <c r="AL608" s="350"/>
      <c r="AM608" s="350"/>
      <c r="AN608" s="350"/>
    </row>
    <row r="609" spans="1:40" ht="16.5" customHeight="1">
      <c r="A609" s="350"/>
      <c r="B609" s="350"/>
      <c r="C609" s="350"/>
      <c r="D609" s="350"/>
      <c r="E609" s="350"/>
      <c r="F609" s="350"/>
      <c r="G609" s="350"/>
      <c r="H609" s="350"/>
      <c r="I609" s="350"/>
      <c r="J609" s="350"/>
      <c r="K609" s="350"/>
      <c r="L609" s="350"/>
      <c r="M609" s="353"/>
      <c r="N609" s="350"/>
      <c r="O609" s="350"/>
      <c r="P609" s="350"/>
      <c r="Q609" s="350"/>
      <c r="R609" s="353"/>
      <c r="S609" s="353"/>
      <c r="T609" s="350"/>
      <c r="U609" s="350"/>
      <c r="V609" s="350"/>
      <c r="W609" s="350"/>
      <c r="X609" s="350"/>
      <c r="Y609" s="350"/>
      <c r="Z609" s="350"/>
      <c r="AA609" s="350"/>
      <c r="AB609" s="350"/>
      <c r="AC609" s="350"/>
      <c r="AD609" s="350"/>
      <c r="AE609" s="350"/>
      <c r="AF609" s="350"/>
      <c r="AG609" s="350"/>
      <c r="AH609" s="350"/>
      <c r="AI609" s="350"/>
      <c r="AJ609" s="350"/>
      <c r="AK609" s="350"/>
      <c r="AL609" s="350"/>
      <c r="AM609" s="350"/>
      <c r="AN609" s="350"/>
    </row>
    <row r="610" spans="1:40" ht="16.5" customHeight="1">
      <c r="A610" s="350"/>
      <c r="B610" s="350"/>
      <c r="C610" s="350"/>
      <c r="D610" s="350"/>
      <c r="E610" s="350"/>
      <c r="F610" s="350"/>
      <c r="G610" s="350"/>
      <c r="H610" s="350"/>
      <c r="I610" s="350"/>
      <c r="J610" s="350"/>
      <c r="K610" s="350"/>
      <c r="L610" s="350"/>
      <c r="M610" s="353"/>
      <c r="N610" s="350"/>
      <c r="O610" s="350"/>
      <c r="P610" s="350"/>
      <c r="Q610" s="350"/>
      <c r="R610" s="353"/>
      <c r="S610" s="353"/>
      <c r="T610" s="350"/>
      <c r="U610" s="350"/>
      <c r="V610" s="350"/>
      <c r="W610" s="350"/>
      <c r="X610" s="350"/>
      <c r="Y610" s="350"/>
      <c r="Z610" s="350"/>
      <c r="AA610" s="350"/>
      <c r="AB610" s="350"/>
      <c r="AC610" s="350"/>
      <c r="AD610" s="350"/>
      <c r="AE610" s="350"/>
      <c r="AF610" s="350"/>
      <c r="AG610" s="350"/>
      <c r="AH610" s="350"/>
      <c r="AI610" s="350"/>
      <c r="AJ610" s="350"/>
      <c r="AK610" s="350"/>
      <c r="AL610" s="350"/>
      <c r="AM610" s="350"/>
      <c r="AN610" s="350"/>
    </row>
    <row r="611" spans="1:40" ht="16.5" customHeight="1">
      <c r="A611" s="350"/>
      <c r="B611" s="350"/>
      <c r="C611" s="350"/>
      <c r="D611" s="350"/>
      <c r="E611" s="350"/>
      <c r="F611" s="350"/>
      <c r="G611" s="350"/>
      <c r="H611" s="350"/>
      <c r="I611" s="350"/>
      <c r="J611" s="350"/>
      <c r="K611" s="350"/>
      <c r="L611" s="350"/>
      <c r="M611" s="353"/>
      <c r="N611" s="350"/>
      <c r="O611" s="350"/>
      <c r="P611" s="350"/>
      <c r="Q611" s="350"/>
      <c r="R611" s="353"/>
      <c r="S611" s="353"/>
      <c r="T611" s="350"/>
      <c r="U611" s="350"/>
      <c r="V611" s="350"/>
      <c r="W611" s="350"/>
      <c r="X611" s="350"/>
      <c r="Y611" s="350"/>
      <c r="Z611" s="350"/>
      <c r="AA611" s="350"/>
      <c r="AB611" s="350"/>
      <c r="AC611" s="350"/>
      <c r="AD611" s="350"/>
      <c r="AE611" s="350"/>
      <c r="AF611" s="350"/>
      <c r="AG611" s="350"/>
      <c r="AH611" s="350"/>
      <c r="AI611" s="350"/>
      <c r="AJ611" s="350"/>
      <c r="AK611" s="350"/>
      <c r="AL611" s="350"/>
      <c r="AM611" s="350"/>
      <c r="AN611" s="350"/>
    </row>
    <row r="612" spans="1:40" ht="16.5" customHeight="1">
      <c r="A612" s="350"/>
      <c r="B612" s="350"/>
      <c r="C612" s="350"/>
      <c r="D612" s="350"/>
      <c r="E612" s="350"/>
      <c r="F612" s="350"/>
      <c r="G612" s="350"/>
      <c r="H612" s="350"/>
      <c r="I612" s="350"/>
      <c r="J612" s="350"/>
      <c r="K612" s="350"/>
      <c r="L612" s="350"/>
      <c r="M612" s="353"/>
      <c r="N612" s="350"/>
      <c r="O612" s="350"/>
      <c r="P612" s="350"/>
      <c r="Q612" s="350"/>
      <c r="R612" s="353"/>
      <c r="S612" s="353"/>
      <c r="T612" s="350"/>
      <c r="U612" s="350"/>
      <c r="V612" s="350"/>
      <c r="W612" s="350"/>
      <c r="X612" s="350"/>
      <c r="Y612" s="350"/>
      <c r="Z612" s="350"/>
      <c r="AA612" s="350"/>
      <c r="AB612" s="350"/>
      <c r="AC612" s="350"/>
      <c r="AD612" s="350"/>
      <c r="AE612" s="350"/>
      <c r="AF612" s="350"/>
      <c r="AG612" s="350"/>
      <c r="AH612" s="350"/>
      <c r="AI612" s="350"/>
      <c r="AJ612" s="350"/>
      <c r="AK612" s="350"/>
      <c r="AL612" s="350"/>
      <c r="AM612" s="350"/>
      <c r="AN612" s="350"/>
    </row>
    <row r="613" spans="1:40" ht="16.5" customHeight="1">
      <c r="A613" s="350"/>
      <c r="B613" s="350"/>
      <c r="C613" s="350"/>
      <c r="D613" s="350"/>
      <c r="E613" s="350"/>
      <c r="F613" s="350"/>
      <c r="G613" s="350"/>
      <c r="H613" s="350"/>
      <c r="I613" s="350"/>
      <c r="J613" s="350"/>
      <c r="K613" s="350"/>
      <c r="L613" s="350"/>
      <c r="M613" s="353"/>
      <c r="N613" s="350"/>
      <c r="O613" s="350"/>
      <c r="P613" s="350"/>
      <c r="Q613" s="350"/>
      <c r="R613" s="353"/>
      <c r="S613" s="353"/>
      <c r="T613" s="350"/>
      <c r="U613" s="350"/>
      <c r="V613" s="350"/>
      <c r="W613" s="350"/>
      <c r="X613" s="350"/>
      <c r="Y613" s="350"/>
      <c r="Z613" s="350"/>
      <c r="AA613" s="350"/>
      <c r="AB613" s="350"/>
      <c r="AC613" s="350"/>
      <c r="AD613" s="350"/>
      <c r="AE613" s="350"/>
      <c r="AF613" s="350"/>
      <c r="AG613" s="350"/>
      <c r="AH613" s="350"/>
      <c r="AI613" s="350"/>
      <c r="AJ613" s="350"/>
      <c r="AK613" s="350"/>
      <c r="AL613" s="350"/>
      <c r="AM613" s="350"/>
      <c r="AN613" s="350"/>
    </row>
    <row r="614" spans="1:40" ht="16.5" customHeight="1">
      <c r="A614" s="350"/>
      <c r="B614" s="350"/>
      <c r="C614" s="350"/>
      <c r="D614" s="350"/>
      <c r="E614" s="350"/>
      <c r="F614" s="350"/>
      <c r="G614" s="350"/>
      <c r="H614" s="350"/>
      <c r="I614" s="350"/>
      <c r="J614" s="350"/>
      <c r="K614" s="350"/>
      <c r="L614" s="350"/>
      <c r="M614" s="353"/>
      <c r="N614" s="350"/>
      <c r="O614" s="350"/>
      <c r="P614" s="350"/>
      <c r="Q614" s="350"/>
      <c r="R614" s="353"/>
      <c r="S614" s="353"/>
      <c r="T614" s="350"/>
      <c r="U614" s="350"/>
      <c r="V614" s="350"/>
      <c r="W614" s="350"/>
      <c r="X614" s="350"/>
      <c r="Y614" s="350"/>
      <c r="Z614" s="350"/>
      <c r="AA614" s="350"/>
      <c r="AB614" s="350"/>
      <c r="AC614" s="350"/>
      <c r="AD614" s="350"/>
      <c r="AE614" s="350"/>
      <c r="AF614" s="350"/>
      <c r="AG614" s="350"/>
      <c r="AH614" s="350"/>
      <c r="AI614" s="350"/>
      <c r="AJ614" s="350"/>
      <c r="AK614" s="350"/>
      <c r="AL614" s="350"/>
      <c r="AM614" s="350"/>
      <c r="AN614" s="350"/>
    </row>
    <row r="615" spans="1:40" ht="16.5" customHeight="1">
      <c r="A615" s="350"/>
      <c r="B615" s="350"/>
      <c r="C615" s="350"/>
      <c r="D615" s="350"/>
      <c r="E615" s="350"/>
      <c r="F615" s="350"/>
      <c r="G615" s="350"/>
      <c r="H615" s="350"/>
      <c r="I615" s="350"/>
      <c r="J615" s="350"/>
      <c r="K615" s="350"/>
      <c r="L615" s="350"/>
      <c r="M615" s="353"/>
      <c r="N615" s="350"/>
      <c r="O615" s="350"/>
      <c r="P615" s="350"/>
      <c r="Q615" s="350"/>
      <c r="R615" s="353"/>
      <c r="S615" s="353"/>
      <c r="T615" s="350"/>
      <c r="U615" s="350"/>
      <c r="V615" s="350"/>
      <c r="W615" s="350"/>
      <c r="X615" s="350"/>
      <c r="Y615" s="350"/>
      <c r="Z615" s="350"/>
      <c r="AA615" s="350"/>
      <c r="AB615" s="350"/>
      <c r="AC615" s="350"/>
      <c r="AD615" s="350"/>
      <c r="AE615" s="350"/>
      <c r="AF615" s="350"/>
      <c r="AG615" s="350"/>
      <c r="AH615" s="350"/>
      <c r="AI615" s="350"/>
      <c r="AJ615" s="350"/>
      <c r="AK615" s="350"/>
      <c r="AL615" s="350"/>
      <c r="AM615" s="350"/>
      <c r="AN615" s="350"/>
    </row>
    <row r="616" spans="1:40" ht="16.5" customHeight="1">
      <c r="A616" s="350"/>
      <c r="B616" s="350"/>
      <c r="C616" s="350"/>
      <c r="D616" s="350"/>
      <c r="E616" s="350"/>
      <c r="F616" s="350"/>
      <c r="G616" s="350"/>
      <c r="H616" s="350"/>
      <c r="I616" s="350"/>
      <c r="J616" s="350"/>
      <c r="K616" s="350"/>
      <c r="L616" s="350"/>
      <c r="M616" s="353"/>
      <c r="N616" s="350"/>
      <c r="O616" s="350"/>
      <c r="P616" s="350"/>
      <c r="Q616" s="350"/>
      <c r="R616" s="353"/>
      <c r="S616" s="353"/>
      <c r="T616" s="350"/>
      <c r="U616" s="350"/>
      <c r="V616" s="350"/>
      <c r="W616" s="350"/>
      <c r="X616" s="350"/>
      <c r="Y616" s="350"/>
      <c r="Z616" s="350"/>
      <c r="AA616" s="350"/>
      <c r="AB616" s="350"/>
      <c r="AC616" s="350"/>
      <c r="AD616" s="350"/>
      <c r="AE616" s="350"/>
      <c r="AF616" s="350"/>
      <c r="AG616" s="350"/>
      <c r="AH616" s="350"/>
      <c r="AI616" s="350"/>
      <c r="AJ616" s="350"/>
      <c r="AK616" s="350"/>
      <c r="AL616" s="350"/>
      <c r="AM616" s="350"/>
      <c r="AN616" s="350"/>
    </row>
    <row r="617" spans="1:40" ht="16.5" customHeight="1">
      <c r="A617" s="350"/>
      <c r="B617" s="350"/>
      <c r="C617" s="350"/>
      <c r="D617" s="350"/>
      <c r="E617" s="350"/>
      <c r="F617" s="350"/>
      <c r="G617" s="350"/>
      <c r="H617" s="350"/>
      <c r="I617" s="350"/>
      <c r="J617" s="350"/>
      <c r="K617" s="350"/>
      <c r="L617" s="350"/>
      <c r="M617" s="353"/>
      <c r="N617" s="350"/>
      <c r="O617" s="350"/>
      <c r="P617" s="350"/>
      <c r="Q617" s="350"/>
      <c r="R617" s="353"/>
      <c r="S617" s="353"/>
      <c r="T617" s="350"/>
      <c r="U617" s="350"/>
      <c r="V617" s="350"/>
      <c r="W617" s="350"/>
      <c r="X617" s="350"/>
      <c r="Y617" s="350"/>
      <c r="Z617" s="350"/>
      <c r="AA617" s="350"/>
      <c r="AB617" s="350"/>
      <c r="AC617" s="350"/>
      <c r="AD617" s="350"/>
      <c r="AE617" s="350"/>
      <c r="AF617" s="350"/>
      <c r="AG617" s="350"/>
      <c r="AH617" s="350"/>
      <c r="AI617" s="350"/>
      <c r="AJ617" s="350"/>
      <c r="AK617" s="350"/>
      <c r="AL617" s="350"/>
      <c r="AM617" s="350"/>
      <c r="AN617" s="350"/>
    </row>
    <row r="618" spans="1:40" ht="16.5" customHeight="1">
      <c r="A618" s="350"/>
      <c r="B618" s="350"/>
      <c r="C618" s="350"/>
      <c r="D618" s="350"/>
      <c r="E618" s="350"/>
      <c r="F618" s="350"/>
      <c r="G618" s="350"/>
      <c r="H618" s="350"/>
      <c r="I618" s="350"/>
      <c r="J618" s="350"/>
      <c r="K618" s="350"/>
      <c r="L618" s="350"/>
      <c r="M618" s="353"/>
      <c r="N618" s="350"/>
      <c r="O618" s="350"/>
      <c r="P618" s="350"/>
      <c r="Q618" s="350"/>
      <c r="R618" s="353"/>
      <c r="S618" s="353"/>
      <c r="T618" s="350"/>
      <c r="U618" s="350"/>
      <c r="V618" s="350"/>
      <c r="W618" s="350"/>
      <c r="X618" s="350"/>
      <c r="Y618" s="350"/>
      <c r="Z618" s="350"/>
      <c r="AA618" s="350"/>
      <c r="AB618" s="350"/>
      <c r="AC618" s="350"/>
      <c r="AD618" s="350"/>
      <c r="AE618" s="350"/>
      <c r="AF618" s="350"/>
      <c r="AG618" s="350"/>
      <c r="AH618" s="350"/>
      <c r="AI618" s="350"/>
      <c r="AJ618" s="350"/>
      <c r="AK618" s="350"/>
      <c r="AL618" s="350"/>
      <c r="AM618" s="350"/>
      <c r="AN618" s="350"/>
    </row>
    <row r="619" spans="1:40" ht="16.5" customHeight="1">
      <c r="A619" s="350"/>
      <c r="B619" s="350"/>
      <c r="C619" s="350"/>
      <c r="D619" s="350"/>
      <c r="E619" s="350"/>
      <c r="F619" s="350"/>
      <c r="G619" s="350"/>
      <c r="H619" s="350"/>
      <c r="I619" s="350"/>
      <c r="J619" s="350"/>
      <c r="K619" s="350"/>
      <c r="L619" s="350"/>
      <c r="M619" s="353"/>
      <c r="N619" s="350"/>
      <c r="O619" s="350"/>
      <c r="P619" s="350"/>
      <c r="Q619" s="350"/>
      <c r="R619" s="353"/>
      <c r="S619" s="353"/>
      <c r="T619" s="350"/>
      <c r="U619" s="350"/>
      <c r="V619" s="350"/>
      <c r="W619" s="350"/>
      <c r="X619" s="350"/>
      <c r="Y619" s="350"/>
      <c r="Z619" s="350"/>
      <c r="AA619" s="350"/>
      <c r="AB619" s="350"/>
      <c r="AC619" s="350"/>
      <c r="AD619" s="350"/>
      <c r="AE619" s="350"/>
      <c r="AF619" s="350"/>
      <c r="AG619" s="350"/>
      <c r="AH619" s="350"/>
      <c r="AI619" s="350"/>
      <c r="AJ619" s="350"/>
      <c r="AK619" s="350"/>
      <c r="AL619" s="350"/>
      <c r="AM619" s="350"/>
      <c r="AN619" s="350"/>
    </row>
    <row r="620" spans="1:40" ht="16.5" customHeight="1">
      <c r="A620" s="350"/>
      <c r="B620" s="350"/>
      <c r="C620" s="350"/>
      <c r="D620" s="350"/>
      <c r="E620" s="350"/>
      <c r="F620" s="350"/>
      <c r="G620" s="350"/>
      <c r="H620" s="350"/>
      <c r="I620" s="350"/>
      <c r="J620" s="350"/>
      <c r="K620" s="350"/>
      <c r="L620" s="350"/>
      <c r="M620" s="353"/>
      <c r="N620" s="350"/>
      <c r="O620" s="350"/>
      <c r="P620" s="350"/>
      <c r="Q620" s="350"/>
      <c r="R620" s="353"/>
      <c r="S620" s="353"/>
      <c r="T620" s="350"/>
      <c r="U620" s="350"/>
      <c r="V620" s="350"/>
      <c r="W620" s="350"/>
      <c r="X620" s="350"/>
      <c r="Y620" s="350"/>
      <c r="Z620" s="350"/>
      <c r="AA620" s="350"/>
      <c r="AB620" s="350"/>
      <c r="AC620" s="350"/>
      <c r="AD620" s="350"/>
      <c r="AE620" s="350"/>
      <c r="AF620" s="350"/>
      <c r="AG620" s="350"/>
      <c r="AH620" s="350"/>
      <c r="AI620" s="350"/>
      <c r="AJ620" s="350"/>
      <c r="AK620" s="350"/>
      <c r="AL620" s="350"/>
      <c r="AM620" s="350"/>
      <c r="AN620" s="350"/>
    </row>
    <row r="621" spans="1:40" ht="16.5" customHeight="1">
      <c r="A621" s="350"/>
      <c r="B621" s="350"/>
      <c r="C621" s="350"/>
      <c r="D621" s="350"/>
      <c r="E621" s="350"/>
      <c r="F621" s="350"/>
      <c r="G621" s="350"/>
      <c r="H621" s="350"/>
      <c r="I621" s="350"/>
      <c r="J621" s="350"/>
      <c r="K621" s="350"/>
      <c r="L621" s="350"/>
      <c r="M621" s="353"/>
      <c r="N621" s="350"/>
      <c r="O621" s="350"/>
      <c r="P621" s="350"/>
      <c r="Q621" s="350"/>
      <c r="R621" s="353"/>
      <c r="S621" s="353"/>
      <c r="T621" s="350"/>
      <c r="U621" s="350"/>
      <c r="V621" s="350"/>
      <c r="W621" s="350"/>
      <c r="X621" s="350"/>
      <c r="Y621" s="350"/>
      <c r="Z621" s="350"/>
      <c r="AA621" s="350"/>
      <c r="AB621" s="350"/>
      <c r="AC621" s="350"/>
      <c r="AD621" s="350"/>
      <c r="AE621" s="350"/>
      <c r="AF621" s="350"/>
      <c r="AG621" s="350"/>
      <c r="AH621" s="350"/>
      <c r="AI621" s="350"/>
      <c r="AJ621" s="350"/>
      <c r="AK621" s="350"/>
      <c r="AL621" s="350"/>
      <c r="AM621" s="350"/>
      <c r="AN621" s="350"/>
    </row>
    <row r="622" spans="1:40" ht="16.5" customHeight="1">
      <c r="A622" s="350"/>
      <c r="B622" s="350"/>
      <c r="C622" s="350"/>
      <c r="D622" s="350"/>
      <c r="E622" s="350"/>
      <c r="F622" s="350"/>
      <c r="G622" s="350"/>
      <c r="H622" s="350"/>
      <c r="I622" s="350"/>
      <c r="J622" s="350"/>
      <c r="K622" s="350"/>
      <c r="L622" s="350"/>
      <c r="M622" s="353"/>
      <c r="N622" s="350"/>
      <c r="O622" s="350"/>
      <c r="P622" s="350"/>
      <c r="Q622" s="350"/>
      <c r="R622" s="353"/>
      <c r="S622" s="353"/>
      <c r="T622" s="350"/>
      <c r="U622" s="350"/>
      <c r="V622" s="350"/>
      <c r="W622" s="350"/>
      <c r="X622" s="350"/>
      <c r="Y622" s="350"/>
      <c r="Z622" s="350"/>
      <c r="AA622" s="350"/>
      <c r="AB622" s="350"/>
      <c r="AC622" s="350"/>
      <c r="AD622" s="350"/>
      <c r="AE622" s="350"/>
      <c r="AF622" s="350"/>
      <c r="AG622" s="350"/>
      <c r="AH622" s="350"/>
      <c r="AI622" s="350"/>
      <c r="AJ622" s="350"/>
      <c r="AK622" s="350"/>
      <c r="AL622" s="350"/>
      <c r="AM622" s="350"/>
      <c r="AN622" s="350"/>
    </row>
    <row r="623" spans="1:40" ht="16.5" customHeight="1">
      <c r="A623" s="350"/>
      <c r="B623" s="350"/>
      <c r="C623" s="350"/>
      <c r="D623" s="350"/>
      <c r="E623" s="350"/>
      <c r="F623" s="350"/>
      <c r="G623" s="350"/>
      <c r="H623" s="350"/>
      <c r="I623" s="350"/>
      <c r="J623" s="350"/>
      <c r="K623" s="350"/>
      <c r="L623" s="350"/>
      <c r="M623" s="353"/>
      <c r="N623" s="350"/>
      <c r="O623" s="350"/>
      <c r="P623" s="350"/>
      <c r="Q623" s="350"/>
      <c r="R623" s="353"/>
      <c r="S623" s="353"/>
      <c r="T623" s="350"/>
      <c r="U623" s="350"/>
      <c r="V623" s="350"/>
      <c r="W623" s="350"/>
      <c r="X623" s="350"/>
      <c r="Y623" s="350"/>
      <c r="Z623" s="350"/>
      <c r="AA623" s="350"/>
      <c r="AB623" s="350"/>
      <c r="AC623" s="350"/>
      <c r="AD623" s="350"/>
      <c r="AE623" s="350"/>
      <c r="AF623" s="350"/>
      <c r="AG623" s="350"/>
      <c r="AH623" s="350"/>
      <c r="AI623" s="350"/>
      <c r="AJ623" s="350"/>
      <c r="AK623" s="350"/>
      <c r="AL623" s="350"/>
      <c r="AM623" s="350"/>
      <c r="AN623" s="350"/>
    </row>
    <row r="624" spans="1:40" ht="16.5" customHeight="1">
      <c r="A624" s="350"/>
      <c r="B624" s="350"/>
      <c r="C624" s="350"/>
      <c r="D624" s="350"/>
      <c r="E624" s="350"/>
      <c r="F624" s="350"/>
      <c r="G624" s="350"/>
      <c r="H624" s="350"/>
      <c r="I624" s="350"/>
      <c r="J624" s="350"/>
      <c r="K624" s="350"/>
      <c r="L624" s="350"/>
      <c r="M624" s="353"/>
      <c r="N624" s="350"/>
      <c r="O624" s="350"/>
      <c r="P624" s="350"/>
      <c r="Q624" s="350"/>
      <c r="R624" s="353"/>
      <c r="S624" s="353"/>
      <c r="T624" s="350"/>
      <c r="U624" s="350"/>
      <c r="V624" s="350"/>
      <c r="W624" s="350"/>
      <c r="X624" s="350"/>
      <c r="Y624" s="350"/>
      <c r="Z624" s="350"/>
      <c r="AA624" s="350"/>
      <c r="AB624" s="350"/>
      <c r="AC624" s="350"/>
      <c r="AD624" s="350"/>
      <c r="AE624" s="350"/>
      <c r="AF624" s="350"/>
      <c r="AG624" s="350"/>
      <c r="AH624" s="350"/>
      <c r="AI624" s="350"/>
      <c r="AJ624" s="350"/>
      <c r="AK624" s="350"/>
      <c r="AL624" s="350"/>
      <c r="AM624" s="350"/>
      <c r="AN624" s="350"/>
    </row>
    <row r="625" spans="1:40" ht="16.5" customHeight="1">
      <c r="A625" s="350"/>
      <c r="B625" s="350"/>
      <c r="C625" s="350"/>
      <c r="D625" s="350"/>
      <c r="E625" s="350"/>
      <c r="F625" s="350"/>
      <c r="G625" s="350"/>
      <c r="H625" s="350"/>
      <c r="I625" s="350"/>
      <c r="J625" s="350"/>
      <c r="K625" s="350"/>
      <c r="L625" s="350"/>
      <c r="M625" s="353"/>
      <c r="N625" s="350"/>
      <c r="O625" s="350"/>
      <c r="P625" s="350"/>
      <c r="Q625" s="350"/>
      <c r="R625" s="353"/>
      <c r="S625" s="353"/>
      <c r="T625" s="350"/>
      <c r="U625" s="350"/>
      <c r="V625" s="350"/>
      <c r="W625" s="350"/>
      <c r="X625" s="350"/>
      <c r="Y625" s="350"/>
      <c r="Z625" s="350"/>
      <c r="AA625" s="350"/>
      <c r="AB625" s="350"/>
      <c r="AC625" s="350"/>
      <c r="AD625" s="350"/>
      <c r="AE625" s="350"/>
      <c r="AF625" s="350"/>
      <c r="AG625" s="350"/>
      <c r="AH625" s="350"/>
      <c r="AI625" s="350"/>
      <c r="AJ625" s="350"/>
      <c r="AK625" s="350"/>
      <c r="AL625" s="350"/>
      <c r="AM625" s="350"/>
      <c r="AN625" s="350"/>
    </row>
    <row r="626" spans="1:40" ht="16.5" customHeight="1">
      <c r="A626" s="350"/>
      <c r="B626" s="350"/>
      <c r="C626" s="350"/>
      <c r="D626" s="350"/>
      <c r="E626" s="350"/>
      <c r="F626" s="350"/>
      <c r="G626" s="350"/>
      <c r="H626" s="350"/>
      <c r="I626" s="350"/>
      <c r="J626" s="350"/>
      <c r="K626" s="350"/>
      <c r="L626" s="350"/>
      <c r="M626" s="353"/>
      <c r="N626" s="350"/>
      <c r="O626" s="350"/>
      <c r="P626" s="350"/>
      <c r="Q626" s="350"/>
      <c r="R626" s="353"/>
      <c r="S626" s="353"/>
      <c r="T626" s="350"/>
      <c r="U626" s="350"/>
      <c r="V626" s="350"/>
      <c r="W626" s="350"/>
      <c r="X626" s="350"/>
      <c r="Y626" s="350"/>
      <c r="Z626" s="350"/>
      <c r="AA626" s="350"/>
      <c r="AB626" s="350"/>
      <c r="AC626" s="350"/>
      <c r="AD626" s="350"/>
      <c r="AE626" s="350"/>
      <c r="AF626" s="350"/>
      <c r="AG626" s="350"/>
      <c r="AH626" s="350"/>
      <c r="AI626" s="350"/>
      <c r="AJ626" s="350"/>
      <c r="AK626" s="350"/>
      <c r="AL626" s="350"/>
      <c r="AM626" s="350"/>
      <c r="AN626" s="350"/>
    </row>
    <row r="627" spans="1:40" ht="16.5" customHeight="1">
      <c r="A627" s="350"/>
      <c r="B627" s="350"/>
      <c r="C627" s="350"/>
      <c r="D627" s="350"/>
      <c r="E627" s="350"/>
      <c r="F627" s="350"/>
      <c r="G627" s="350"/>
      <c r="H627" s="350"/>
      <c r="I627" s="350"/>
      <c r="J627" s="350"/>
      <c r="K627" s="350"/>
      <c r="L627" s="350"/>
      <c r="M627" s="353"/>
      <c r="N627" s="350"/>
      <c r="O627" s="350"/>
      <c r="P627" s="350"/>
      <c r="Q627" s="350"/>
      <c r="R627" s="353"/>
      <c r="S627" s="353"/>
      <c r="T627" s="350"/>
      <c r="U627" s="350"/>
      <c r="V627" s="350"/>
      <c r="W627" s="350"/>
      <c r="X627" s="350"/>
      <c r="Y627" s="350"/>
      <c r="Z627" s="350"/>
      <c r="AA627" s="350"/>
      <c r="AB627" s="350"/>
      <c r="AC627" s="350"/>
      <c r="AD627" s="350"/>
      <c r="AE627" s="350"/>
      <c r="AF627" s="350"/>
      <c r="AG627" s="350"/>
      <c r="AH627" s="350"/>
      <c r="AI627" s="350"/>
      <c r="AJ627" s="350"/>
      <c r="AK627" s="350"/>
      <c r="AL627" s="350"/>
      <c r="AM627" s="350"/>
      <c r="AN627" s="350"/>
    </row>
    <row r="628" spans="1:40" ht="16.5" customHeight="1">
      <c r="A628" s="350"/>
      <c r="B628" s="350"/>
      <c r="C628" s="350"/>
      <c r="D628" s="350"/>
      <c r="E628" s="350"/>
      <c r="F628" s="350"/>
      <c r="G628" s="350"/>
      <c r="H628" s="350"/>
      <c r="I628" s="350"/>
      <c r="J628" s="350"/>
      <c r="K628" s="350"/>
      <c r="L628" s="350"/>
      <c r="M628" s="353"/>
      <c r="N628" s="350"/>
      <c r="O628" s="350"/>
      <c r="P628" s="350"/>
      <c r="Q628" s="350"/>
      <c r="R628" s="353"/>
      <c r="S628" s="353"/>
      <c r="T628" s="350"/>
      <c r="U628" s="350"/>
      <c r="V628" s="350"/>
      <c r="W628" s="350"/>
      <c r="X628" s="350"/>
      <c r="Y628" s="350"/>
      <c r="Z628" s="350"/>
      <c r="AA628" s="350"/>
      <c r="AB628" s="350"/>
      <c r="AC628" s="350"/>
      <c r="AD628" s="350"/>
      <c r="AE628" s="350"/>
      <c r="AF628" s="350"/>
      <c r="AG628" s="350"/>
      <c r="AH628" s="350"/>
      <c r="AI628" s="350"/>
      <c r="AJ628" s="350"/>
      <c r="AK628" s="350"/>
      <c r="AL628" s="350"/>
      <c r="AM628" s="350"/>
      <c r="AN628" s="350"/>
    </row>
    <row r="629" spans="1:40" ht="16.5" customHeight="1">
      <c r="A629" s="350"/>
      <c r="B629" s="350"/>
      <c r="C629" s="350"/>
      <c r="D629" s="350"/>
      <c r="E629" s="350"/>
      <c r="F629" s="350"/>
      <c r="G629" s="350"/>
      <c r="H629" s="350"/>
      <c r="I629" s="350"/>
      <c r="J629" s="350"/>
      <c r="K629" s="350"/>
      <c r="L629" s="350"/>
      <c r="M629" s="353"/>
      <c r="N629" s="350"/>
      <c r="O629" s="350"/>
      <c r="P629" s="350"/>
      <c r="Q629" s="350"/>
      <c r="R629" s="353"/>
      <c r="S629" s="353"/>
      <c r="T629" s="350"/>
      <c r="U629" s="350"/>
      <c r="V629" s="350"/>
      <c r="W629" s="350"/>
      <c r="X629" s="350"/>
      <c r="Y629" s="350"/>
      <c r="Z629" s="350"/>
      <c r="AA629" s="350"/>
      <c r="AB629" s="350"/>
      <c r="AC629" s="350"/>
      <c r="AD629" s="350"/>
      <c r="AE629" s="350"/>
      <c r="AF629" s="350"/>
      <c r="AG629" s="350"/>
      <c r="AH629" s="350"/>
      <c r="AI629" s="350"/>
      <c r="AJ629" s="350"/>
      <c r="AK629" s="350"/>
      <c r="AL629" s="350"/>
      <c r="AM629" s="350"/>
      <c r="AN629" s="350"/>
    </row>
    <row r="630" spans="1:40" ht="16.5" customHeight="1">
      <c r="A630" s="350"/>
      <c r="B630" s="350"/>
      <c r="C630" s="350"/>
      <c r="D630" s="350"/>
      <c r="E630" s="350"/>
      <c r="F630" s="350"/>
      <c r="G630" s="350"/>
      <c r="H630" s="350"/>
      <c r="I630" s="350"/>
      <c r="J630" s="350"/>
      <c r="K630" s="350"/>
      <c r="L630" s="350"/>
      <c r="M630" s="353"/>
      <c r="N630" s="350"/>
      <c r="O630" s="350"/>
      <c r="P630" s="350"/>
      <c r="Q630" s="350"/>
      <c r="R630" s="353"/>
      <c r="S630" s="353"/>
      <c r="T630" s="350"/>
      <c r="U630" s="350"/>
      <c r="V630" s="350"/>
      <c r="W630" s="350"/>
      <c r="X630" s="350"/>
      <c r="Y630" s="350"/>
      <c r="Z630" s="350"/>
      <c r="AA630" s="350"/>
      <c r="AB630" s="350"/>
      <c r="AC630" s="350"/>
      <c r="AD630" s="350"/>
      <c r="AE630" s="350"/>
      <c r="AF630" s="350"/>
      <c r="AG630" s="350"/>
      <c r="AH630" s="350"/>
      <c r="AI630" s="350"/>
      <c r="AJ630" s="350"/>
      <c r="AK630" s="350"/>
      <c r="AL630" s="350"/>
      <c r="AM630" s="350"/>
      <c r="AN630" s="350"/>
    </row>
    <row r="631" spans="1:40" ht="16.5" customHeight="1">
      <c r="A631" s="350"/>
      <c r="B631" s="350"/>
      <c r="C631" s="350"/>
      <c r="D631" s="350"/>
      <c r="E631" s="350"/>
      <c r="F631" s="350"/>
      <c r="G631" s="350"/>
      <c r="H631" s="350"/>
      <c r="I631" s="350"/>
      <c r="J631" s="350"/>
      <c r="K631" s="350"/>
      <c r="L631" s="350"/>
      <c r="M631" s="353"/>
      <c r="N631" s="350"/>
      <c r="O631" s="350"/>
      <c r="P631" s="350"/>
      <c r="Q631" s="350"/>
      <c r="R631" s="353"/>
      <c r="S631" s="353"/>
      <c r="T631" s="350"/>
      <c r="U631" s="350"/>
      <c r="V631" s="350"/>
      <c r="W631" s="350"/>
      <c r="X631" s="350"/>
      <c r="Y631" s="350"/>
      <c r="Z631" s="350"/>
      <c r="AA631" s="350"/>
      <c r="AB631" s="350"/>
      <c r="AC631" s="350"/>
      <c r="AD631" s="350"/>
      <c r="AE631" s="350"/>
      <c r="AF631" s="350"/>
      <c r="AG631" s="350"/>
      <c r="AH631" s="350"/>
      <c r="AI631" s="350"/>
      <c r="AJ631" s="350"/>
      <c r="AK631" s="350"/>
      <c r="AL631" s="350"/>
      <c r="AM631" s="350"/>
      <c r="AN631" s="350"/>
    </row>
    <row r="632" spans="1:40" ht="16.5" customHeight="1">
      <c r="A632" s="350"/>
      <c r="B632" s="350"/>
      <c r="C632" s="350"/>
      <c r="D632" s="350"/>
      <c r="E632" s="350"/>
      <c r="F632" s="350"/>
      <c r="G632" s="350"/>
      <c r="H632" s="350"/>
      <c r="I632" s="350"/>
      <c r="J632" s="350"/>
      <c r="K632" s="350"/>
      <c r="L632" s="350"/>
      <c r="M632" s="353"/>
      <c r="N632" s="350"/>
      <c r="O632" s="350"/>
      <c r="P632" s="350"/>
      <c r="Q632" s="350"/>
      <c r="R632" s="353"/>
      <c r="S632" s="353"/>
      <c r="T632" s="350"/>
      <c r="U632" s="350"/>
      <c r="V632" s="350"/>
      <c r="W632" s="350"/>
      <c r="X632" s="350"/>
      <c r="Y632" s="350"/>
      <c r="Z632" s="350"/>
      <c r="AA632" s="350"/>
      <c r="AB632" s="350"/>
      <c r="AC632" s="350"/>
      <c r="AD632" s="350"/>
      <c r="AE632" s="350"/>
      <c r="AF632" s="350"/>
      <c r="AG632" s="350"/>
      <c r="AH632" s="350"/>
      <c r="AI632" s="350"/>
      <c r="AJ632" s="350"/>
      <c r="AK632" s="350"/>
      <c r="AL632" s="350"/>
      <c r="AM632" s="350"/>
      <c r="AN632" s="350"/>
    </row>
    <row r="633" spans="1:40" ht="16.5" customHeight="1">
      <c r="A633" s="350"/>
      <c r="B633" s="350"/>
      <c r="C633" s="350"/>
      <c r="D633" s="350"/>
      <c r="E633" s="350"/>
      <c r="F633" s="350"/>
      <c r="G633" s="350"/>
      <c r="H633" s="350"/>
      <c r="I633" s="350"/>
      <c r="J633" s="350"/>
      <c r="K633" s="350"/>
      <c r="L633" s="350"/>
      <c r="M633" s="353"/>
      <c r="N633" s="350"/>
      <c r="O633" s="350"/>
      <c r="P633" s="350"/>
      <c r="Q633" s="350"/>
      <c r="R633" s="353"/>
      <c r="S633" s="353"/>
      <c r="T633" s="350"/>
      <c r="U633" s="350"/>
      <c r="V633" s="350"/>
      <c r="W633" s="350"/>
      <c r="X633" s="350"/>
      <c r="Y633" s="350"/>
      <c r="Z633" s="350"/>
      <c r="AA633" s="350"/>
      <c r="AB633" s="350"/>
      <c r="AC633" s="350"/>
      <c r="AD633" s="350"/>
      <c r="AE633" s="350"/>
      <c r="AF633" s="350"/>
      <c r="AG633" s="350"/>
      <c r="AH633" s="350"/>
      <c r="AI633" s="350"/>
      <c r="AJ633" s="350"/>
      <c r="AK633" s="350"/>
      <c r="AL633" s="350"/>
      <c r="AM633" s="350"/>
      <c r="AN633" s="350"/>
    </row>
    <row r="634" spans="1:40" ht="16.5" customHeight="1">
      <c r="A634" s="350"/>
      <c r="B634" s="350"/>
      <c r="C634" s="350"/>
      <c r="D634" s="350"/>
      <c r="E634" s="350"/>
      <c r="F634" s="350"/>
      <c r="G634" s="350"/>
      <c r="H634" s="350"/>
      <c r="I634" s="350"/>
      <c r="J634" s="350"/>
      <c r="K634" s="350"/>
      <c r="L634" s="350"/>
      <c r="M634" s="353"/>
      <c r="N634" s="350"/>
      <c r="O634" s="350"/>
      <c r="P634" s="350"/>
      <c r="Q634" s="350"/>
      <c r="R634" s="353"/>
      <c r="S634" s="353"/>
      <c r="T634" s="350"/>
      <c r="U634" s="350"/>
      <c r="V634" s="350"/>
      <c r="W634" s="350"/>
      <c r="X634" s="350"/>
      <c r="Y634" s="350"/>
      <c r="Z634" s="350"/>
      <c r="AA634" s="350"/>
      <c r="AB634" s="350"/>
      <c r="AC634" s="350"/>
      <c r="AD634" s="350"/>
      <c r="AE634" s="350"/>
      <c r="AF634" s="350"/>
      <c r="AG634" s="350"/>
      <c r="AH634" s="350"/>
      <c r="AI634" s="350"/>
      <c r="AJ634" s="350"/>
      <c r="AK634" s="350"/>
      <c r="AL634" s="350"/>
      <c r="AM634" s="350"/>
      <c r="AN634" s="350"/>
    </row>
    <row r="635" spans="1:40" ht="16.5" customHeight="1">
      <c r="A635" s="350"/>
      <c r="B635" s="350"/>
      <c r="C635" s="350"/>
      <c r="D635" s="350"/>
      <c r="E635" s="350"/>
      <c r="F635" s="350"/>
      <c r="G635" s="350"/>
      <c r="H635" s="350"/>
      <c r="I635" s="350"/>
      <c r="J635" s="350"/>
      <c r="K635" s="350"/>
      <c r="L635" s="350"/>
      <c r="M635" s="353"/>
      <c r="N635" s="350"/>
      <c r="O635" s="350"/>
      <c r="P635" s="350"/>
      <c r="Q635" s="350"/>
      <c r="R635" s="353"/>
      <c r="S635" s="353"/>
      <c r="T635" s="350"/>
      <c r="U635" s="350"/>
      <c r="V635" s="350"/>
      <c r="W635" s="350"/>
      <c r="X635" s="350"/>
      <c r="Y635" s="350"/>
      <c r="Z635" s="350"/>
      <c r="AA635" s="350"/>
      <c r="AB635" s="350"/>
      <c r="AC635" s="350"/>
      <c r="AD635" s="350"/>
      <c r="AE635" s="350"/>
      <c r="AF635" s="350"/>
      <c r="AG635" s="350"/>
      <c r="AH635" s="350"/>
      <c r="AI635" s="350"/>
      <c r="AJ635" s="350"/>
      <c r="AK635" s="350"/>
      <c r="AL635" s="350"/>
      <c r="AM635" s="350"/>
      <c r="AN635" s="350"/>
    </row>
    <row r="636" spans="1:40" ht="16.5" customHeight="1">
      <c r="A636" s="350"/>
      <c r="B636" s="350"/>
      <c r="C636" s="350"/>
      <c r="D636" s="350"/>
      <c r="E636" s="350"/>
      <c r="F636" s="350"/>
      <c r="G636" s="350"/>
      <c r="H636" s="350"/>
      <c r="I636" s="350"/>
      <c r="J636" s="350"/>
      <c r="K636" s="350"/>
      <c r="L636" s="350"/>
      <c r="M636" s="353"/>
      <c r="N636" s="350"/>
      <c r="O636" s="350"/>
      <c r="P636" s="350"/>
      <c r="Q636" s="350"/>
      <c r="R636" s="353"/>
      <c r="S636" s="353"/>
      <c r="T636" s="350"/>
      <c r="U636" s="350"/>
      <c r="V636" s="350"/>
      <c r="W636" s="350"/>
      <c r="X636" s="350"/>
      <c r="Y636" s="350"/>
      <c r="Z636" s="350"/>
      <c r="AA636" s="350"/>
      <c r="AB636" s="350"/>
      <c r="AC636" s="350"/>
      <c r="AD636" s="350"/>
      <c r="AE636" s="350"/>
      <c r="AF636" s="350"/>
      <c r="AG636" s="350"/>
      <c r="AH636" s="350"/>
      <c r="AI636" s="350"/>
      <c r="AJ636" s="350"/>
      <c r="AK636" s="350"/>
      <c r="AL636" s="350"/>
      <c r="AM636" s="350"/>
      <c r="AN636" s="350"/>
    </row>
    <row r="637" spans="1:40" ht="16.5" customHeight="1">
      <c r="A637" s="350"/>
      <c r="B637" s="350"/>
      <c r="C637" s="350"/>
      <c r="D637" s="350"/>
      <c r="E637" s="350"/>
      <c r="F637" s="350"/>
      <c r="G637" s="350"/>
      <c r="H637" s="350"/>
      <c r="I637" s="350"/>
      <c r="J637" s="350"/>
      <c r="K637" s="350"/>
      <c r="L637" s="350"/>
      <c r="M637" s="353"/>
      <c r="N637" s="350"/>
      <c r="O637" s="350"/>
      <c r="P637" s="350"/>
      <c r="Q637" s="350"/>
      <c r="R637" s="353"/>
      <c r="S637" s="353"/>
      <c r="T637" s="350"/>
      <c r="U637" s="350"/>
      <c r="V637" s="350"/>
      <c r="W637" s="350"/>
      <c r="X637" s="350"/>
      <c r="Y637" s="350"/>
      <c r="Z637" s="350"/>
      <c r="AA637" s="350"/>
      <c r="AB637" s="350"/>
      <c r="AC637" s="350"/>
      <c r="AD637" s="350"/>
      <c r="AE637" s="350"/>
      <c r="AF637" s="350"/>
      <c r="AG637" s="350"/>
      <c r="AH637" s="350"/>
      <c r="AI637" s="350"/>
      <c r="AJ637" s="350"/>
      <c r="AK637" s="350"/>
      <c r="AL637" s="350"/>
      <c r="AM637" s="350"/>
      <c r="AN637" s="350"/>
    </row>
    <row r="638" spans="1:40" ht="16.5" customHeight="1">
      <c r="A638" s="350"/>
      <c r="B638" s="350"/>
      <c r="C638" s="350"/>
      <c r="D638" s="350"/>
      <c r="E638" s="350"/>
      <c r="F638" s="350"/>
      <c r="G638" s="350"/>
      <c r="H638" s="350"/>
      <c r="I638" s="350"/>
      <c r="J638" s="350"/>
      <c r="K638" s="350"/>
      <c r="L638" s="350"/>
      <c r="M638" s="353"/>
      <c r="N638" s="350"/>
      <c r="O638" s="350"/>
      <c r="P638" s="350"/>
      <c r="Q638" s="350"/>
      <c r="R638" s="353"/>
      <c r="S638" s="353"/>
      <c r="T638" s="350"/>
      <c r="U638" s="350"/>
      <c r="V638" s="350"/>
      <c r="W638" s="350"/>
      <c r="X638" s="350"/>
      <c r="Y638" s="350"/>
      <c r="Z638" s="350"/>
      <c r="AA638" s="350"/>
      <c r="AB638" s="350"/>
      <c r="AC638" s="350"/>
      <c r="AD638" s="350"/>
      <c r="AE638" s="350"/>
      <c r="AF638" s="350"/>
      <c r="AG638" s="350"/>
      <c r="AH638" s="350"/>
      <c r="AI638" s="350"/>
      <c r="AJ638" s="350"/>
      <c r="AK638" s="350"/>
      <c r="AL638" s="350"/>
      <c r="AM638" s="350"/>
      <c r="AN638" s="350"/>
    </row>
    <row r="639" spans="1:40" ht="16.5" customHeight="1">
      <c r="A639" s="350"/>
      <c r="B639" s="350"/>
      <c r="C639" s="350"/>
      <c r="D639" s="350"/>
      <c r="E639" s="350"/>
      <c r="F639" s="350"/>
      <c r="G639" s="350"/>
      <c r="H639" s="350"/>
      <c r="I639" s="350"/>
      <c r="J639" s="350"/>
      <c r="K639" s="350"/>
      <c r="L639" s="350"/>
      <c r="M639" s="353"/>
      <c r="N639" s="350"/>
      <c r="O639" s="350"/>
      <c r="P639" s="350"/>
      <c r="Q639" s="350"/>
      <c r="R639" s="353"/>
      <c r="S639" s="353"/>
      <c r="T639" s="350"/>
      <c r="U639" s="350"/>
      <c r="V639" s="350"/>
      <c r="W639" s="350"/>
      <c r="X639" s="350"/>
      <c r="Y639" s="350"/>
      <c r="Z639" s="350"/>
      <c r="AA639" s="350"/>
      <c r="AB639" s="350"/>
      <c r="AC639" s="350"/>
      <c r="AD639" s="350"/>
      <c r="AE639" s="350"/>
      <c r="AF639" s="350"/>
      <c r="AG639" s="350"/>
      <c r="AH639" s="350"/>
      <c r="AI639" s="350"/>
      <c r="AJ639" s="350"/>
      <c r="AK639" s="350"/>
      <c r="AL639" s="350"/>
      <c r="AM639" s="350"/>
      <c r="AN639" s="350"/>
    </row>
    <row r="640" spans="1:40" ht="16.5" customHeight="1">
      <c r="A640" s="350"/>
      <c r="B640" s="350"/>
      <c r="C640" s="350"/>
      <c r="D640" s="350"/>
      <c r="E640" s="350"/>
      <c r="F640" s="350"/>
      <c r="G640" s="350"/>
      <c r="H640" s="350"/>
      <c r="I640" s="350"/>
      <c r="J640" s="350"/>
      <c r="K640" s="350"/>
      <c r="L640" s="350"/>
      <c r="M640" s="353"/>
      <c r="N640" s="350"/>
      <c r="O640" s="350"/>
      <c r="P640" s="350"/>
      <c r="Q640" s="350"/>
      <c r="R640" s="353"/>
      <c r="S640" s="353"/>
      <c r="T640" s="350"/>
      <c r="U640" s="350"/>
      <c r="V640" s="350"/>
      <c r="W640" s="350"/>
      <c r="X640" s="350"/>
      <c r="Y640" s="350"/>
      <c r="Z640" s="350"/>
      <c r="AA640" s="350"/>
      <c r="AB640" s="350"/>
      <c r="AC640" s="350"/>
      <c r="AD640" s="350"/>
      <c r="AE640" s="350"/>
      <c r="AF640" s="350"/>
      <c r="AG640" s="350"/>
      <c r="AH640" s="350"/>
      <c r="AI640" s="350"/>
      <c r="AJ640" s="350"/>
      <c r="AK640" s="350"/>
      <c r="AL640" s="350"/>
      <c r="AM640" s="350"/>
      <c r="AN640" s="350"/>
    </row>
    <row r="641" spans="1:40" ht="16.5" customHeight="1">
      <c r="A641" s="350"/>
      <c r="B641" s="350"/>
      <c r="C641" s="350"/>
      <c r="D641" s="350"/>
      <c r="E641" s="350"/>
      <c r="F641" s="350"/>
      <c r="G641" s="350"/>
      <c r="H641" s="350"/>
      <c r="I641" s="350"/>
      <c r="J641" s="350"/>
      <c r="K641" s="350"/>
      <c r="L641" s="350"/>
      <c r="M641" s="353"/>
      <c r="N641" s="350"/>
      <c r="O641" s="350"/>
      <c r="P641" s="350"/>
      <c r="Q641" s="350"/>
      <c r="R641" s="353"/>
      <c r="S641" s="353"/>
      <c r="T641" s="350"/>
      <c r="U641" s="350"/>
      <c r="V641" s="350"/>
      <c r="W641" s="350"/>
      <c r="X641" s="350"/>
      <c r="Y641" s="350"/>
      <c r="Z641" s="350"/>
      <c r="AA641" s="350"/>
      <c r="AB641" s="350"/>
      <c r="AC641" s="350"/>
      <c r="AD641" s="350"/>
      <c r="AE641" s="350"/>
      <c r="AF641" s="350"/>
      <c r="AG641" s="350"/>
      <c r="AH641" s="350"/>
      <c r="AI641" s="350"/>
      <c r="AJ641" s="350"/>
      <c r="AK641" s="350"/>
      <c r="AL641" s="350"/>
      <c r="AM641" s="350"/>
      <c r="AN641" s="350"/>
    </row>
    <row r="642" spans="1:40" ht="16.5" customHeight="1">
      <c r="A642" s="350"/>
      <c r="B642" s="350"/>
      <c r="C642" s="350"/>
      <c r="D642" s="350"/>
      <c r="E642" s="350"/>
      <c r="F642" s="350"/>
      <c r="G642" s="350"/>
      <c r="H642" s="350"/>
      <c r="I642" s="350"/>
      <c r="J642" s="350"/>
      <c r="K642" s="350"/>
      <c r="L642" s="350"/>
      <c r="M642" s="353"/>
      <c r="N642" s="350"/>
      <c r="O642" s="350"/>
      <c r="P642" s="350"/>
      <c r="Q642" s="350"/>
      <c r="R642" s="353"/>
      <c r="S642" s="353"/>
      <c r="T642" s="350"/>
      <c r="U642" s="350"/>
      <c r="V642" s="350"/>
      <c r="W642" s="350"/>
      <c r="X642" s="350"/>
      <c r="Y642" s="350"/>
      <c r="Z642" s="350"/>
      <c r="AA642" s="350"/>
      <c r="AB642" s="350"/>
      <c r="AC642" s="350"/>
      <c r="AD642" s="350"/>
      <c r="AE642" s="350"/>
      <c r="AF642" s="350"/>
      <c r="AG642" s="350"/>
      <c r="AH642" s="350"/>
      <c r="AI642" s="350"/>
      <c r="AJ642" s="350"/>
      <c r="AK642" s="350"/>
      <c r="AL642" s="350"/>
      <c r="AM642" s="350"/>
      <c r="AN642" s="350"/>
    </row>
    <row r="643" spans="1:40" ht="16.5" customHeight="1">
      <c r="A643" s="350"/>
      <c r="B643" s="350"/>
      <c r="C643" s="350"/>
      <c r="D643" s="350"/>
      <c r="E643" s="350"/>
      <c r="F643" s="350"/>
      <c r="G643" s="350"/>
      <c r="H643" s="350"/>
      <c r="I643" s="350"/>
      <c r="J643" s="350"/>
      <c r="K643" s="350"/>
      <c r="L643" s="350"/>
      <c r="M643" s="353"/>
      <c r="N643" s="350"/>
      <c r="O643" s="350"/>
      <c r="P643" s="350"/>
      <c r="Q643" s="350"/>
      <c r="R643" s="353"/>
      <c r="S643" s="353"/>
      <c r="T643" s="350"/>
      <c r="U643" s="350"/>
      <c r="V643" s="350"/>
      <c r="W643" s="350"/>
      <c r="X643" s="350"/>
      <c r="Y643" s="350"/>
      <c r="Z643" s="350"/>
      <c r="AA643" s="350"/>
      <c r="AB643" s="350"/>
      <c r="AC643" s="350"/>
      <c r="AD643" s="350"/>
      <c r="AE643" s="350"/>
      <c r="AF643" s="350"/>
      <c r="AG643" s="350"/>
      <c r="AH643" s="350"/>
      <c r="AI643" s="350"/>
      <c r="AJ643" s="350"/>
      <c r="AK643" s="350"/>
      <c r="AL643" s="350"/>
      <c r="AM643" s="350"/>
      <c r="AN643" s="350"/>
    </row>
    <row r="644" spans="1:40" ht="16.5" customHeight="1">
      <c r="A644" s="350"/>
      <c r="B644" s="350"/>
      <c r="C644" s="350"/>
      <c r="D644" s="350"/>
      <c r="E644" s="350"/>
      <c r="F644" s="350"/>
      <c r="G644" s="350"/>
      <c r="H644" s="350"/>
      <c r="I644" s="350"/>
      <c r="J644" s="350"/>
      <c r="K644" s="350"/>
      <c r="L644" s="350"/>
      <c r="M644" s="353"/>
      <c r="N644" s="350"/>
      <c r="O644" s="350"/>
      <c r="P644" s="350"/>
      <c r="Q644" s="350"/>
      <c r="R644" s="353"/>
      <c r="S644" s="353"/>
      <c r="T644" s="350"/>
      <c r="U644" s="350"/>
      <c r="V644" s="350"/>
      <c r="W644" s="350"/>
      <c r="X644" s="350"/>
      <c r="Y644" s="350"/>
      <c r="Z644" s="350"/>
      <c r="AA644" s="350"/>
      <c r="AB644" s="350"/>
      <c r="AC644" s="350"/>
      <c r="AD644" s="350"/>
      <c r="AE644" s="350"/>
      <c r="AF644" s="350"/>
      <c r="AG644" s="350"/>
      <c r="AH644" s="350"/>
      <c r="AI644" s="350"/>
      <c r="AJ644" s="350"/>
      <c r="AK644" s="350"/>
      <c r="AL644" s="350"/>
      <c r="AM644" s="350"/>
      <c r="AN644" s="350"/>
    </row>
    <row r="645" spans="1:40" ht="16.5" customHeight="1">
      <c r="A645" s="350"/>
      <c r="B645" s="350"/>
      <c r="C645" s="350"/>
      <c r="D645" s="350"/>
      <c r="E645" s="350"/>
      <c r="F645" s="350"/>
      <c r="G645" s="350"/>
      <c r="H645" s="350"/>
      <c r="I645" s="350"/>
      <c r="J645" s="350"/>
      <c r="K645" s="350"/>
      <c r="L645" s="350"/>
      <c r="M645" s="353"/>
      <c r="N645" s="350"/>
      <c r="O645" s="350"/>
      <c r="P645" s="350"/>
      <c r="Q645" s="350"/>
      <c r="R645" s="353"/>
      <c r="S645" s="353"/>
      <c r="T645" s="350"/>
      <c r="U645" s="350"/>
      <c r="V645" s="350"/>
      <c r="W645" s="350"/>
      <c r="X645" s="350"/>
      <c r="Y645" s="350"/>
      <c r="Z645" s="350"/>
      <c r="AA645" s="350"/>
      <c r="AB645" s="350"/>
      <c r="AC645" s="350"/>
      <c r="AD645" s="350"/>
      <c r="AE645" s="350"/>
      <c r="AF645" s="350"/>
      <c r="AG645" s="350"/>
      <c r="AH645" s="350"/>
      <c r="AI645" s="350"/>
      <c r="AJ645" s="350"/>
      <c r="AK645" s="350"/>
      <c r="AL645" s="350"/>
      <c r="AM645" s="350"/>
      <c r="AN645" s="350"/>
    </row>
    <row r="646" spans="1:40" ht="16.5" customHeight="1">
      <c r="A646" s="350"/>
      <c r="B646" s="350"/>
      <c r="C646" s="350"/>
      <c r="D646" s="350"/>
      <c r="E646" s="350"/>
      <c r="F646" s="350"/>
      <c r="G646" s="350"/>
      <c r="H646" s="350"/>
      <c r="I646" s="350"/>
      <c r="J646" s="350"/>
      <c r="K646" s="350"/>
      <c r="L646" s="350"/>
      <c r="M646" s="353"/>
      <c r="N646" s="350"/>
      <c r="O646" s="350"/>
      <c r="P646" s="350"/>
      <c r="Q646" s="350"/>
      <c r="R646" s="353"/>
      <c r="S646" s="353"/>
      <c r="T646" s="350"/>
      <c r="U646" s="350"/>
      <c r="V646" s="350"/>
      <c r="W646" s="350"/>
      <c r="X646" s="350"/>
      <c r="Y646" s="350"/>
      <c r="Z646" s="350"/>
      <c r="AA646" s="350"/>
      <c r="AB646" s="350"/>
      <c r="AC646" s="350"/>
      <c r="AD646" s="350"/>
      <c r="AE646" s="350"/>
      <c r="AF646" s="350"/>
      <c r="AG646" s="350"/>
      <c r="AH646" s="350"/>
      <c r="AI646" s="350"/>
      <c r="AJ646" s="350"/>
      <c r="AK646" s="350"/>
      <c r="AL646" s="350"/>
      <c r="AM646" s="350"/>
      <c r="AN646" s="350"/>
    </row>
    <row r="647" spans="1:40" ht="16.5" customHeight="1">
      <c r="A647" s="350"/>
      <c r="B647" s="350"/>
      <c r="C647" s="350"/>
      <c r="D647" s="350"/>
      <c r="E647" s="350"/>
      <c r="F647" s="350"/>
      <c r="G647" s="350"/>
      <c r="H647" s="350"/>
      <c r="I647" s="350"/>
      <c r="J647" s="350"/>
      <c r="K647" s="350"/>
      <c r="L647" s="350"/>
      <c r="M647" s="353"/>
      <c r="N647" s="350"/>
      <c r="O647" s="350"/>
      <c r="P647" s="350"/>
      <c r="Q647" s="350"/>
      <c r="R647" s="353"/>
      <c r="S647" s="353"/>
      <c r="T647" s="350"/>
      <c r="U647" s="350"/>
      <c r="V647" s="350"/>
      <c r="W647" s="350"/>
      <c r="X647" s="350"/>
      <c r="Y647" s="350"/>
      <c r="Z647" s="350"/>
      <c r="AA647" s="350"/>
      <c r="AB647" s="350"/>
      <c r="AC647" s="350"/>
      <c r="AD647" s="350"/>
      <c r="AE647" s="350"/>
      <c r="AF647" s="350"/>
      <c r="AG647" s="350"/>
      <c r="AH647" s="350"/>
      <c r="AI647" s="350"/>
      <c r="AJ647" s="350"/>
      <c r="AK647" s="350"/>
      <c r="AL647" s="350"/>
      <c r="AM647" s="350"/>
      <c r="AN647" s="350"/>
    </row>
    <row r="648" spans="1:40" ht="16.5" customHeight="1">
      <c r="A648" s="350"/>
      <c r="B648" s="350"/>
      <c r="C648" s="350"/>
      <c r="D648" s="350"/>
      <c r="E648" s="350"/>
      <c r="F648" s="350"/>
      <c r="G648" s="350"/>
      <c r="H648" s="350"/>
      <c r="I648" s="350"/>
      <c r="J648" s="350"/>
      <c r="K648" s="350"/>
      <c r="L648" s="350"/>
      <c r="M648" s="353"/>
      <c r="N648" s="350"/>
      <c r="O648" s="350"/>
      <c r="P648" s="350"/>
      <c r="Q648" s="350"/>
      <c r="R648" s="353"/>
      <c r="S648" s="353"/>
      <c r="T648" s="350"/>
      <c r="U648" s="350"/>
      <c r="V648" s="350"/>
      <c r="W648" s="350"/>
      <c r="X648" s="350"/>
      <c r="Y648" s="350"/>
      <c r="Z648" s="350"/>
      <c r="AA648" s="350"/>
      <c r="AB648" s="350"/>
      <c r="AC648" s="350"/>
      <c r="AD648" s="350"/>
      <c r="AE648" s="350"/>
      <c r="AF648" s="350"/>
      <c r="AG648" s="350"/>
      <c r="AH648" s="350"/>
      <c r="AI648" s="350"/>
      <c r="AJ648" s="350"/>
      <c r="AK648" s="350"/>
      <c r="AL648" s="350"/>
      <c r="AM648" s="350"/>
      <c r="AN648" s="350"/>
    </row>
    <row r="649" spans="1:40" ht="16.5" customHeight="1">
      <c r="A649" s="350"/>
      <c r="B649" s="350"/>
      <c r="C649" s="350"/>
      <c r="D649" s="350"/>
      <c r="E649" s="350"/>
      <c r="F649" s="350"/>
      <c r="G649" s="350"/>
      <c r="H649" s="350"/>
      <c r="I649" s="350"/>
      <c r="J649" s="350"/>
      <c r="K649" s="350"/>
      <c r="L649" s="350"/>
      <c r="M649" s="353"/>
      <c r="N649" s="350"/>
      <c r="O649" s="350"/>
      <c r="P649" s="350"/>
      <c r="Q649" s="350"/>
      <c r="R649" s="353"/>
      <c r="S649" s="353"/>
      <c r="T649" s="350"/>
      <c r="U649" s="350"/>
      <c r="V649" s="350"/>
      <c r="W649" s="350"/>
      <c r="X649" s="350"/>
      <c r="Y649" s="350"/>
      <c r="Z649" s="350"/>
      <c r="AA649" s="350"/>
      <c r="AB649" s="350"/>
      <c r="AC649" s="350"/>
      <c r="AD649" s="350"/>
      <c r="AE649" s="350"/>
      <c r="AF649" s="350"/>
      <c r="AG649" s="350"/>
      <c r="AH649" s="350"/>
      <c r="AI649" s="350"/>
      <c r="AJ649" s="350"/>
      <c r="AK649" s="350"/>
      <c r="AL649" s="350"/>
      <c r="AM649" s="350"/>
      <c r="AN649" s="350"/>
    </row>
    <row r="650" spans="1:40" ht="16.5" customHeight="1">
      <c r="A650" s="350"/>
      <c r="B650" s="350"/>
      <c r="C650" s="350"/>
      <c r="D650" s="350"/>
      <c r="E650" s="350"/>
      <c r="F650" s="350"/>
      <c r="G650" s="350"/>
      <c r="H650" s="350"/>
      <c r="I650" s="350"/>
      <c r="J650" s="350"/>
      <c r="K650" s="350"/>
      <c r="L650" s="350"/>
      <c r="M650" s="353"/>
      <c r="N650" s="350"/>
      <c r="O650" s="350"/>
      <c r="P650" s="350"/>
      <c r="Q650" s="350"/>
      <c r="R650" s="353"/>
      <c r="S650" s="353"/>
      <c r="T650" s="350"/>
      <c r="U650" s="350"/>
      <c r="V650" s="350"/>
      <c r="W650" s="350"/>
      <c r="X650" s="350"/>
      <c r="Y650" s="350"/>
      <c r="Z650" s="350"/>
      <c r="AA650" s="350"/>
      <c r="AB650" s="350"/>
      <c r="AC650" s="350"/>
      <c r="AD650" s="350"/>
      <c r="AE650" s="350"/>
      <c r="AF650" s="350"/>
      <c r="AG650" s="350"/>
      <c r="AH650" s="350"/>
      <c r="AI650" s="350"/>
      <c r="AJ650" s="350"/>
      <c r="AK650" s="350"/>
      <c r="AL650" s="350"/>
      <c r="AM650" s="350"/>
      <c r="AN650" s="350"/>
    </row>
    <row r="651" spans="1:40" ht="16.5" customHeight="1">
      <c r="A651" s="350"/>
      <c r="B651" s="350"/>
      <c r="C651" s="350"/>
      <c r="D651" s="350"/>
      <c r="E651" s="350"/>
      <c r="F651" s="350"/>
      <c r="G651" s="350"/>
      <c r="H651" s="350"/>
      <c r="I651" s="350"/>
      <c r="J651" s="350"/>
      <c r="K651" s="350"/>
      <c r="L651" s="350"/>
      <c r="M651" s="353"/>
      <c r="N651" s="350"/>
      <c r="O651" s="350"/>
      <c r="P651" s="350"/>
      <c r="Q651" s="350"/>
      <c r="R651" s="353"/>
      <c r="S651" s="353"/>
      <c r="T651" s="350"/>
      <c r="U651" s="350"/>
      <c r="V651" s="350"/>
      <c r="W651" s="350"/>
      <c r="X651" s="350"/>
      <c r="Y651" s="350"/>
      <c r="Z651" s="350"/>
      <c r="AA651" s="350"/>
      <c r="AB651" s="350"/>
      <c r="AC651" s="350"/>
      <c r="AD651" s="350"/>
      <c r="AE651" s="350"/>
      <c r="AF651" s="350"/>
      <c r="AG651" s="350"/>
      <c r="AH651" s="350"/>
      <c r="AI651" s="350"/>
      <c r="AJ651" s="350"/>
      <c r="AK651" s="350"/>
      <c r="AL651" s="350"/>
      <c r="AM651" s="350"/>
      <c r="AN651" s="350"/>
    </row>
    <row r="652" spans="1:40" ht="16.5" customHeight="1">
      <c r="A652" s="350"/>
      <c r="B652" s="350"/>
      <c r="C652" s="350"/>
      <c r="D652" s="350"/>
      <c r="E652" s="350"/>
      <c r="F652" s="350"/>
      <c r="G652" s="350"/>
      <c r="H652" s="350"/>
      <c r="I652" s="350"/>
      <c r="J652" s="350"/>
      <c r="K652" s="350"/>
      <c r="L652" s="350"/>
      <c r="M652" s="353"/>
      <c r="N652" s="350"/>
      <c r="O652" s="350"/>
      <c r="P652" s="350"/>
      <c r="Q652" s="350"/>
      <c r="R652" s="353"/>
      <c r="S652" s="353"/>
      <c r="T652" s="350"/>
      <c r="U652" s="350"/>
      <c r="V652" s="350"/>
      <c r="W652" s="350"/>
      <c r="X652" s="350"/>
      <c r="Y652" s="350"/>
      <c r="Z652" s="350"/>
      <c r="AA652" s="350"/>
      <c r="AB652" s="350"/>
      <c r="AC652" s="350"/>
      <c r="AD652" s="350"/>
      <c r="AE652" s="350"/>
      <c r="AF652" s="350"/>
      <c r="AG652" s="350"/>
      <c r="AH652" s="350"/>
      <c r="AI652" s="350"/>
      <c r="AJ652" s="350"/>
      <c r="AK652" s="350"/>
      <c r="AL652" s="350"/>
      <c r="AM652" s="350"/>
      <c r="AN652" s="350"/>
    </row>
    <row r="653" spans="1:40" ht="16.5" customHeight="1">
      <c r="A653" s="350"/>
      <c r="B653" s="350"/>
      <c r="C653" s="350"/>
      <c r="D653" s="350"/>
      <c r="E653" s="350"/>
      <c r="F653" s="350"/>
      <c r="G653" s="350"/>
      <c r="H653" s="350"/>
      <c r="I653" s="350"/>
      <c r="J653" s="350"/>
      <c r="K653" s="350"/>
      <c r="L653" s="350"/>
      <c r="M653" s="353"/>
      <c r="N653" s="350"/>
      <c r="O653" s="350"/>
      <c r="P653" s="350"/>
      <c r="Q653" s="350"/>
      <c r="R653" s="353"/>
      <c r="S653" s="353"/>
      <c r="T653" s="350"/>
      <c r="U653" s="350"/>
      <c r="V653" s="350"/>
      <c r="W653" s="350"/>
      <c r="X653" s="350"/>
      <c r="Y653" s="350"/>
      <c r="Z653" s="350"/>
      <c r="AA653" s="350"/>
      <c r="AB653" s="350"/>
      <c r="AC653" s="350"/>
      <c r="AD653" s="350"/>
      <c r="AE653" s="350"/>
      <c r="AF653" s="350"/>
      <c r="AG653" s="350"/>
      <c r="AH653" s="350"/>
      <c r="AI653" s="350"/>
      <c r="AJ653" s="350"/>
      <c r="AK653" s="350"/>
      <c r="AL653" s="350"/>
      <c r="AM653" s="350"/>
      <c r="AN653" s="350"/>
    </row>
    <row r="654" spans="1:40" ht="16.5" customHeight="1">
      <c r="A654" s="350"/>
      <c r="B654" s="350"/>
      <c r="C654" s="350"/>
      <c r="D654" s="350"/>
      <c r="E654" s="350"/>
      <c r="F654" s="350"/>
      <c r="G654" s="350"/>
      <c r="H654" s="350"/>
      <c r="I654" s="350"/>
      <c r="J654" s="350"/>
      <c r="K654" s="350"/>
      <c r="L654" s="350"/>
      <c r="M654" s="353"/>
      <c r="N654" s="350"/>
      <c r="O654" s="350"/>
      <c r="P654" s="350"/>
      <c r="Q654" s="350"/>
      <c r="R654" s="353"/>
      <c r="S654" s="353"/>
      <c r="T654" s="350"/>
      <c r="U654" s="350"/>
      <c r="V654" s="350"/>
      <c r="W654" s="350"/>
      <c r="X654" s="350"/>
      <c r="Y654" s="350"/>
      <c r="Z654" s="350"/>
      <c r="AA654" s="350"/>
      <c r="AB654" s="350"/>
      <c r="AC654" s="350"/>
      <c r="AD654" s="350"/>
      <c r="AE654" s="350"/>
      <c r="AF654" s="350"/>
      <c r="AG654" s="350"/>
      <c r="AH654" s="350"/>
      <c r="AI654" s="350"/>
      <c r="AJ654" s="350"/>
      <c r="AK654" s="350"/>
      <c r="AL654" s="350"/>
      <c r="AM654" s="350"/>
      <c r="AN654" s="350"/>
    </row>
    <row r="655" spans="1:40" ht="16.5" customHeight="1">
      <c r="A655" s="350"/>
      <c r="B655" s="350"/>
      <c r="C655" s="350"/>
      <c r="D655" s="350"/>
      <c r="E655" s="350"/>
      <c r="F655" s="350"/>
      <c r="G655" s="350"/>
      <c r="H655" s="350"/>
      <c r="I655" s="350"/>
      <c r="J655" s="350"/>
      <c r="K655" s="350"/>
      <c r="L655" s="350"/>
      <c r="M655" s="353"/>
      <c r="N655" s="350"/>
      <c r="O655" s="350"/>
      <c r="P655" s="350"/>
      <c r="Q655" s="350"/>
      <c r="R655" s="353"/>
      <c r="S655" s="353"/>
      <c r="T655" s="350"/>
      <c r="U655" s="350"/>
      <c r="V655" s="350"/>
      <c r="W655" s="350"/>
      <c r="X655" s="350"/>
      <c r="Y655" s="350"/>
      <c r="Z655" s="350"/>
      <c r="AA655" s="350"/>
      <c r="AB655" s="350"/>
      <c r="AC655" s="350"/>
      <c r="AD655" s="350"/>
      <c r="AE655" s="350"/>
      <c r="AF655" s="350"/>
      <c r="AG655" s="350"/>
      <c r="AH655" s="350"/>
      <c r="AI655" s="350"/>
      <c r="AJ655" s="350"/>
      <c r="AK655" s="350"/>
      <c r="AL655" s="350"/>
      <c r="AM655" s="350"/>
      <c r="AN655" s="350"/>
    </row>
    <row r="656" spans="1:40" ht="16.5" customHeight="1">
      <c r="A656" s="350"/>
      <c r="B656" s="350"/>
      <c r="C656" s="350"/>
      <c r="D656" s="350"/>
      <c r="E656" s="350"/>
      <c r="F656" s="350"/>
      <c r="G656" s="350"/>
      <c r="H656" s="350"/>
      <c r="I656" s="350"/>
      <c r="J656" s="350"/>
      <c r="K656" s="350"/>
      <c r="L656" s="350"/>
      <c r="M656" s="353"/>
      <c r="N656" s="350"/>
      <c r="O656" s="350"/>
      <c r="P656" s="350"/>
      <c r="Q656" s="350"/>
      <c r="R656" s="353"/>
      <c r="S656" s="353"/>
      <c r="T656" s="350"/>
      <c r="U656" s="350"/>
      <c r="V656" s="350"/>
      <c r="W656" s="350"/>
      <c r="X656" s="350"/>
      <c r="Y656" s="350"/>
      <c r="Z656" s="350"/>
      <c r="AA656" s="350"/>
      <c r="AB656" s="350"/>
      <c r="AC656" s="350"/>
      <c r="AD656" s="350"/>
      <c r="AE656" s="350"/>
      <c r="AF656" s="350"/>
      <c r="AG656" s="350"/>
      <c r="AH656" s="350"/>
      <c r="AI656" s="350"/>
      <c r="AJ656" s="350"/>
      <c r="AK656" s="350"/>
      <c r="AL656" s="350"/>
      <c r="AM656" s="350"/>
      <c r="AN656" s="350"/>
    </row>
    <row r="657" spans="1:40" ht="16.5" customHeight="1">
      <c r="A657" s="350"/>
      <c r="B657" s="350"/>
      <c r="C657" s="350"/>
      <c r="D657" s="350"/>
      <c r="E657" s="350"/>
      <c r="F657" s="350"/>
      <c r="G657" s="350"/>
      <c r="H657" s="350"/>
      <c r="I657" s="350"/>
      <c r="J657" s="350"/>
      <c r="K657" s="350"/>
      <c r="L657" s="350"/>
      <c r="M657" s="353"/>
      <c r="N657" s="350"/>
      <c r="O657" s="350"/>
      <c r="P657" s="350"/>
      <c r="Q657" s="350"/>
      <c r="R657" s="353"/>
      <c r="S657" s="353"/>
      <c r="T657" s="350"/>
      <c r="U657" s="350"/>
      <c r="V657" s="350"/>
      <c r="W657" s="350"/>
      <c r="X657" s="350"/>
      <c r="Y657" s="350"/>
      <c r="Z657" s="350"/>
      <c r="AA657" s="350"/>
      <c r="AB657" s="350"/>
      <c r="AC657" s="350"/>
      <c r="AD657" s="350"/>
      <c r="AE657" s="350"/>
      <c r="AF657" s="350"/>
      <c r="AG657" s="350"/>
      <c r="AH657" s="350"/>
      <c r="AI657" s="350"/>
      <c r="AJ657" s="350"/>
      <c r="AK657" s="350"/>
      <c r="AL657" s="350"/>
      <c r="AM657" s="350"/>
      <c r="AN657" s="350"/>
    </row>
    <row r="658" spans="1:40" ht="16.5" customHeight="1">
      <c r="A658" s="350"/>
      <c r="B658" s="350"/>
      <c r="C658" s="350"/>
      <c r="D658" s="350"/>
      <c r="E658" s="350"/>
      <c r="F658" s="350"/>
      <c r="G658" s="350"/>
      <c r="H658" s="350"/>
      <c r="I658" s="350"/>
      <c r="J658" s="350"/>
      <c r="K658" s="350"/>
      <c r="L658" s="350"/>
      <c r="M658" s="353"/>
      <c r="N658" s="350"/>
      <c r="O658" s="350"/>
      <c r="P658" s="350"/>
      <c r="Q658" s="350"/>
      <c r="R658" s="353"/>
      <c r="S658" s="353"/>
      <c r="T658" s="350"/>
      <c r="U658" s="350"/>
      <c r="V658" s="350"/>
      <c r="W658" s="350"/>
      <c r="X658" s="350"/>
      <c r="Y658" s="350"/>
      <c r="Z658" s="350"/>
      <c r="AA658" s="350"/>
      <c r="AB658" s="350"/>
      <c r="AC658" s="350"/>
      <c r="AD658" s="350"/>
      <c r="AE658" s="350"/>
      <c r="AF658" s="350"/>
      <c r="AG658" s="350"/>
      <c r="AH658" s="350"/>
      <c r="AI658" s="350"/>
      <c r="AJ658" s="350"/>
      <c r="AK658" s="350"/>
      <c r="AL658" s="350"/>
      <c r="AM658" s="350"/>
      <c r="AN658" s="350"/>
    </row>
    <row r="659" spans="1:40" ht="16.5" customHeight="1">
      <c r="A659" s="350"/>
      <c r="B659" s="350"/>
      <c r="C659" s="350"/>
      <c r="D659" s="350"/>
      <c r="E659" s="350"/>
      <c r="F659" s="350"/>
      <c r="G659" s="350"/>
      <c r="H659" s="350"/>
      <c r="I659" s="350"/>
      <c r="J659" s="350"/>
      <c r="K659" s="350"/>
      <c r="L659" s="350"/>
      <c r="M659" s="353"/>
      <c r="N659" s="350"/>
      <c r="O659" s="350"/>
      <c r="P659" s="350"/>
      <c r="Q659" s="350"/>
      <c r="R659" s="353"/>
      <c r="S659" s="353"/>
      <c r="T659" s="350"/>
      <c r="U659" s="350"/>
      <c r="V659" s="350"/>
      <c r="W659" s="350"/>
      <c r="X659" s="350"/>
      <c r="Y659" s="350"/>
      <c r="Z659" s="350"/>
      <c r="AA659" s="350"/>
      <c r="AB659" s="350"/>
      <c r="AC659" s="350"/>
      <c r="AD659" s="350"/>
      <c r="AE659" s="350"/>
      <c r="AF659" s="350"/>
      <c r="AG659" s="350"/>
      <c r="AH659" s="350"/>
      <c r="AI659" s="350"/>
      <c r="AJ659" s="350"/>
      <c r="AK659" s="350"/>
      <c r="AL659" s="350"/>
      <c r="AM659" s="350"/>
      <c r="AN659" s="350"/>
    </row>
    <row r="660" spans="1:40" ht="16.5" customHeight="1">
      <c r="A660" s="350"/>
      <c r="B660" s="350"/>
      <c r="C660" s="350"/>
      <c r="D660" s="350"/>
      <c r="E660" s="350"/>
      <c r="F660" s="350"/>
      <c r="G660" s="350"/>
      <c r="H660" s="350"/>
      <c r="I660" s="350"/>
      <c r="J660" s="350"/>
      <c r="K660" s="350"/>
      <c r="L660" s="350"/>
      <c r="M660" s="353"/>
      <c r="N660" s="350"/>
      <c r="O660" s="350"/>
      <c r="P660" s="350"/>
      <c r="Q660" s="350"/>
      <c r="R660" s="353"/>
      <c r="S660" s="353"/>
      <c r="T660" s="350"/>
      <c r="U660" s="350"/>
      <c r="V660" s="350"/>
      <c r="W660" s="350"/>
      <c r="X660" s="350"/>
      <c r="Y660" s="350"/>
      <c r="Z660" s="350"/>
      <c r="AA660" s="350"/>
      <c r="AB660" s="350"/>
      <c r="AC660" s="350"/>
      <c r="AD660" s="350"/>
      <c r="AE660" s="350"/>
      <c r="AF660" s="350"/>
      <c r="AG660" s="350"/>
      <c r="AH660" s="350"/>
      <c r="AI660" s="350"/>
      <c r="AJ660" s="350"/>
      <c r="AK660" s="350"/>
      <c r="AL660" s="350"/>
      <c r="AM660" s="350"/>
      <c r="AN660" s="350"/>
    </row>
    <row r="661" spans="1:40" ht="16.5" customHeight="1">
      <c r="A661" s="350"/>
      <c r="B661" s="350"/>
      <c r="C661" s="350"/>
      <c r="D661" s="350"/>
      <c r="E661" s="350"/>
      <c r="F661" s="350"/>
      <c r="G661" s="350"/>
      <c r="H661" s="350"/>
      <c r="I661" s="350"/>
      <c r="J661" s="350"/>
      <c r="K661" s="350"/>
      <c r="L661" s="350"/>
      <c r="M661" s="353"/>
      <c r="N661" s="350"/>
      <c r="O661" s="350"/>
      <c r="P661" s="350"/>
      <c r="Q661" s="350"/>
      <c r="R661" s="353"/>
      <c r="S661" s="353"/>
      <c r="T661" s="350"/>
      <c r="U661" s="350"/>
      <c r="V661" s="350"/>
      <c r="W661" s="350"/>
      <c r="X661" s="350"/>
      <c r="Y661" s="350"/>
      <c r="Z661" s="350"/>
      <c r="AA661" s="350"/>
      <c r="AB661" s="350"/>
      <c r="AC661" s="350"/>
      <c r="AD661" s="350"/>
      <c r="AE661" s="350"/>
      <c r="AF661" s="350"/>
      <c r="AG661" s="350"/>
      <c r="AH661" s="350"/>
      <c r="AI661" s="350"/>
      <c r="AJ661" s="350"/>
      <c r="AK661" s="350"/>
      <c r="AL661" s="350"/>
      <c r="AM661" s="350"/>
      <c r="AN661" s="350"/>
    </row>
    <row r="662" spans="1:40" ht="16.5" customHeight="1">
      <c r="A662" s="350"/>
      <c r="B662" s="350"/>
      <c r="C662" s="350"/>
      <c r="D662" s="350"/>
      <c r="E662" s="350"/>
      <c r="F662" s="350"/>
      <c r="G662" s="350"/>
      <c r="H662" s="350"/>
      <c r="I662" s="350"/>
      <c r="J662" s="350"/>
      <c r="K662" s="350"/>
      <c r="L662" s="350"/>
      <c r="M662" s="353"/>
      <c r="N662" s="350"/>
      <c r="O662" s="350"/>
      <c r="P662" s="350"/>
      <c r="Q662" s="350"/>
      <c r="R662" s="353"/>
      <c r="S662" s="353"/>
      <c r="T662" s="350"/>
      <c r="U662" s="350"/>
      <c r="V662" s="350"/>
      <c r="W662" s="350"/>
      <c r="X662" s="350"/>
      <c r="Y662" s="350"/>
      <c r="Z662" s="350"/>
      <c r="AA662" s="350"/>
      <c r="AB662" s="350"/>
      <c r="AC662" s="350"/>
      <c r="AD662" s="350"/>
      <c r="AE662" s="350"/>
      <c r="AF662" s="350"/>
      <c r="AG662" s="350"/>
      <c r="AH662" s="350"/>
      <c r="AI662" s="350"/>
      <c r="AJ662" s="350"/>
      <c r="AK662" s="350"/>
      <c r="AL662" s="350"/>
      <c r="AM662" s="350"/>
      <c r="AN662" s="350"/>
    </row>
    <row r="663" spans="1:40" ht="16.5" customHeight="1">
      <c r="A663" s="350"/>
      <c r="B663" s="350"/>
      <c r="C663" s="350"/>
      <c r="D663" s="350"/>
      <c r="E663" s="350"/>
      <c r="F663" s="350"/>
      <c r="G663" s="350"/>
      <c r="H663" s="350"/>
      <c r="I663" s="350"/>
      <c r="J663" s="350"/>
      <c r="K663" s="350"/>
      <c r="L663" s="350"/>
      <c r="M663" s="353"/>
      <c r="N663" s="350"/>
      <c r="O663" s="350"/>
      <c r="P663" s="350"/>
      <c r="Q663" s="350"/>
      <c r="R663" s="353"/>
      <c r="S663" s="353"/>
      <c r="T663" s="350"/>
      <c r="U663" s="350"/>
      <c r="V663" s="350"/>
      <c r="W663" s="350"/>
      <c r="X663" s="350"/>
      <c r="Y663" s="350"/>
      <c r="Z663" s="350"/>
      <c r="AA663" s="350"/>
      <c r="AB663" s="350"/>
      <c r="AC663" s="350"/>
      <c r="AD663" s="350"/>
      <c r="AE663" s="350"/>
      <c r="AF663" s="350"/>
      <c r="AG663" s="350"/>
      <c r="AH663" s="350"/>
      <c r="AI663" s="350"/>
      <c r="AJ663" s="350"/>
      <c r="AK663" s="350"/>
      <c r="AL663" s="350"/>
      <c r="AM663" s="350"/>
      <c r="AN663" s="350"/>
    </row>
    <row r="664" spans="1:40" ht="16.5" customHeight="1">
      <c r="A664" s="350"/>
      <c r="B664" s="350"/>
      <c r="C664" s="350"/>
      <c r="D664" s="350"/>
      <c r="E664" s="350"/>
      <c r="F664" s="350"/>
      <c r="G664" s="350"/>
      <c r="H664" s="350"/>
      <c r="I664" s="350"/>
      <c r="J664" s="350"/>
      <c r="K664" s="350"/>
      <c r="L664" s="350"/>
      <c r="M664" s="353"/>
      <c r="N664" s="350"/>
      <c r="O664" s="350"/>
      <c r="P664" s="350"/>
      <c r="Q664" s="350"/>
      <c r="R664" s="353"/>
      <c r="S664" s="353"/>
      <c r="T664" s="350"/>
      <c r="U664" s="350"/>
      <c r="V664" s="350"/>
      <c r="W664" s="350"/>
      <c r="X664" s="350"/>
      <c r="Y664" s="350"/>
      <c r="Z664" s="350"/>
      <c r="AA664" s="350"/>
      <c r="AB664" s="350"/>
      <c r="AC664" s="350"/>
      <c r="AD664" s="350"/>
      <c r="AE664" s="350"/>
      <c r="AF664" s="350"/>
      <c r="AG664" s="350"/>
      <c r="AH664" s="350"/>
      <c r="AI664" s="350"/>
      <c r="AJ664" s="350"/>
      <c r="AK664" s="350"/>
      <c r="AL664" s="350"/>
      <c r="AM664" s="350"/>
      <c r="AN664" s="350"/>
    </row>
    <row r="665" spans="1:40" ht="16.5" customHeight="1">
      <c r="A665" s="350"/>
      <c r="B665" s="350"/>
      <c r="C665" s="350"/>
      <c r="D665" s="350"/>
      <c r="E665" s="350"/>
      <c r="F665" s="350"/>
      <c r="G665" s="350"/>
      <c r="H665" s="350"/>
      <c r="I665" s="350"/>
      <c r="J665" s="350"/>
      <c r="K665" s="350"/>
      <c r="L665" s="350"/>
      <c r="M665" s="353"/>
      <c r="N665" s="350"/>
      <c r="O665" s="350"/>
      <c r="P665" s="350"/>
      <c r="Q665" s="350"/>
      <c r="R665" s="353"/>
      <c r="S665" s="353"/>
      <c r="T665" s="350"/>
      <c r="U665" s="350"/>
      <c r="V665" s="350"/>
      <c r="W665" s="350"/>
      <c r="X665" s="350"/>
      <c r="Y665" s="350"/>
      <c r="Z665" s="350"/>
      <c r="AA665" s="350"/>
      <c r="AB665" s="350"/>
      <c r="AC665" s="350"/>
      <c r="AD665" s="350"/>
      <c r="AE665" s="350"/>
      <c r="AF665" s="350"/>
      <c r="AG665" s="350"/>
      <c r="AH665" s="350"/>
      <c r="AI665" s="350"/>
      <c r="AJ665" s="350"/>
      <c r="AK665" s="350"/>
      <c r="AL665" s="350"/>
      <c r="AM665" s="350"/>
      <c r="AN665" s="350"/>
    </row>
    <row r="666" spans="1:40" ht="16.5" customHeight="1">
      <c r="A666" s="350"/>
      <c r="B666" s="350"/>
      <c r="C666" s="350"/>
      <c r="D666" s="350"/>
      <c r="E666" s="350"/>
      <c r="F666" s="350"/>
      <c r="G666" s="350"/>
      <c r="H666" s="350"/>
      <c r="I666" s="350"/>
      <c r="J666" s="350"/>
      <c r="K666" s="350"/>
      <c r="L666" s="350"/>
      <c r="M666" s="353"/>
      <c r="N666" s="350"/>
      <c r="O666" s="350"/>
      <c r="P666" s="350"/>
      <c r="Q666" s="350"/>
      <c r="R666" s="353"/>
      <c r="S666" s="353"/>
      <c r="T666" s="350"/>
      <c r="U666" s="350"/>
      <c r="V666" s="350"/>
      <c r="W666" s="350"/>
      <c r="X666" s="350"/>
      <c r="Y666" s="350"/>
      <c r="Z666" s="350"/>
      <c r="AA666" s="350"/>
      <c r="AB666" s="350"/>
      <c r="AC666" s="350"/>
      <c r="AD666" s="350"/>
      <c r="AE666" s="350"/>
      <c r="AF666" s="350"/>
      <c r="AG666" s="350"/>
      <c r="AH666" s="350"/>
      <c r="AI666" s="350"/>
      <c r="AJ666" s="350"/>
      <c r="AK666" s="350"/>
      <c r="AL666" s="350"/>
      <c r="AM666" s="350"/>
      <c r="AN666" s="350"/>
    </row>
    <row r="667" spans="1:40" ht="16.5" customHeight="1">
      <c r="A667" s="350"/>
      <c r="B667" s="350"/>
      <c r="C667" s="350"/>
      <c r="D667" s="350"/>
      <c r="E667" s="350"/>
      <c r="F667" s="350"/>
      <c r="G667" s="350"/>
      <c r="H667" s="350"/>
      <c r="I667" s="350"/>
      <c r="J667" s="350"/>
      <c r="K667" s="350"/>
      <c r="L667" s="350"/>
      <c r="M667" s="353"/>
      <c r="N667" s="350"/>
      <c r="O667" s="350"/>
      <c r="P667" s="350"/>
      <c r="Q667" s="350"/>
      <c r="R667" s="353"/>
      <c r="S667" s="353"/>
      <c r="T667" s="350"/>
      <c r="U667" s="350"/>
      <c r="V667" s="350"/>
      <c r="W667" s="350"/>
      <c r="X667" s="350"/>
      <c r="Y667" s="350"/>
      <c r="Z667" s="350"/>
      <c r="AA667" s="350"/>
      <c r="AB667" s="350"/>
      <c r="AC667" s="350"/>
      <c r="AD667" s="350"/>
      <c r="AE667" s="350"/>
      <c r="AF667" s="350"/>
      <c r="AG667" s="350"/>
      <c r="AH667" s="350"/>
      <c r="AI667" s="350"/>
      <c r="AJ667" s="350"/>
      <c r="AK667" s="350"/>
      <c r="AL667" s="350"/>
      <c r="AM667" s="350"/>
      <c r="AN667" s="350"/>
    </row>
    <row r="668" spans="1:40" ht="16.5" customHeight="1">
      <c r="A668" s="350"/>
      <c r="B668" s="350"/>
      <c r="C668" s="350"/>
      <c r="D668" s="350"/>
      <c r="E668" s="350"/>
      <c r="F668" s="350"/>
      <c r="G668" s="350"/>
      <c r="H668" s="350"/>
      <c r="I668" s="350"/>
      <c r="J668" s="350"/>
      <c r="K668" s="350"/>
      <c r="L668" s="350"/>
      <c r="M668" s="353"/>
      <c r="N668" s="350"/>
      <c r="O668" s="350"/>
      <c r="P668" s="350"/>
      <c r="Q668" s="350"/>
      <c r="R668" s="353"/>
      <c r="S668" s="353"/>
      <c r="T668" s="350"/>
      <c r="U668" s="350"/>
      <c r="V668" s="350"/>
      <c r="W668" s="350"/>
      <c r="X668" s="350"/>
      <c r="Y668" s="350"/>
      <c r="Z668" s="350"/>
      <c r="AA668" s="350"/>
      <c r="AB668" s="350"/>
      <c r="AC668" s="350"/>
      <c r="AD668" s="350"/>
      <c r="AE668" s="350"/>
      <c r="AF668" s="350"/>
      <c r="AG668" s="350"/>
      <c r="AH668" s="350"/>
      <c r="AI668" s="350"/>
      <c r="AJ668" s="350"/>
      <c r="AK668" s="350"/>
      <c r="AL668" s="350"/>
      <c r="AM668" s="350"/>
      <c r="AN668" s="350"/>
    </row>
    <row r="669" spans="1:40" ht="16.5" customHeight="1">
      <c r="A669" s="350"/>
      <c r="B669" s="350"/>
      <c r="C669" s="350"/>
      <c r="D669" s="350"/>
      <c r="E669" s="350"/>
      <c r="F669" s="350"/>
      <c r="G669" s="350"/>
      <c r="H669" s="350"/>
      <c r="I669" s="350"/>
      <c r="J669" s="350"/>
      <c r="K669" s="350"/>
      <c r="L669" s="350"/>
      <c r="M669" s="353"/>
      <c r="N669" s="350"/>
      <c r="O669" s="350"/>
      <c r="P669" s="350"/>
      <c r="Q669" s="350"/>
      <c r="R669" s="353"/>
      <c r="S669" s="353"/>
      <c r="T669" s="350"/>
      <c r="U669" s="350"/>
      <c r="V669" s="350"/>
      <c r="W669" s="350"/>
      <c r="X669" s="350"/>
      <c r="Y669" s="350"/>
      <c r="Z669" s="350"/>
      <c r="AA669" s="350"/>
      <c r="AB669" s="350"/>
      <c r="AC669" s="350"/>
      <c r="AD669" s="350"/>
      <c r="AE669" s="350"/>
      <c r="AF669" s="350"/>
      <c r="AG669" s="350"/>
      <c r="AH669" s="350"/>
      <c r="AI669" s="350"/>
      <c r="AJ669" s="350"/>
      <c r="AK669" s="350"/>
      <c r="AL669" s="350"/>
      <c r="AM669" s="350"/>
      <c r="AN669" s="350"/>
    </row>
    <row r="670" spans="1:40" ht="16.5" customHeight="1">
      <c r="A670" s="350"/>
      <c r="B670" s="350"/>
      <c r="C670" s="350"/>
      <c r="D670" s="350"/>
      <c r="E670" s="350"/>
      <c r="F670" s="350"/>
      <c r="G670" s="350"/>
      <c r="H670" s="350"/>
      <c r="I670" s="350"/>
      <c r="J670" s="350"/>
      <c r="K670" s="350"/>
      <c r="L670" s="350"/>
      <c r="M670" s="353"/>
      <c r="N670" s="350"/>
      <c r="O670" s="350"/>
      <c r="P670" s="350"/>
      <c r="Q670" s="350"/>
      <c r="R670" s="353"/>
      <c r="S670" s="353"/>
      <c r="T670" s="350"/>
      <c r="U670" s="350"/>
      <c r="V670" s="350"/>
      <c r="W670" s="350"/>
      <c r="X670" s="350"/>
      <c r="Y670" s="350"/>
      <c r="Z670" s="350"/>
      <c r="AA670" s="350"/>
      <c r="AB670" s="350"/>
      <c r="AC670" s="350"/>
      <c r="AD670" s="350"/>
      <c r="AE670" s="350"/>
      <c r="AF670" s="350"/>
      <c r="AG670" s="350"/>
      <c r="AH670" s="350"/>
      <c r="AI670" s="350"/>
      <c r="AJ670" s="350"/>
      <c r="AK670" s="350"/>
      <c r="AL670" s="350"/>
      <c r="AM670" s="350"/>
      <c r="AN670" s="350"/>
    </row>
    <row r="671" spans="1:40" ht="16.5" customHeight="1">
      <c r="A671" s="350"/>
      <c r="B671" s="350"/>
      <c r="C671" s="350"/>
      <c r="D671" s="350"/>
      <c r="E671" s="350"/>
      <c r="F671" s="350"/>
      <c r="G671" s="350"/>
      <c r="H671" s="350"/>
      <c r="I671" s="350"/>
      <c r="J671" s="350"/>
      <c r="K671" s="350"/>
      <c r="L671" s="350"/>
      <c r="M671" s="353"/>
      <c r="N671" s="350"/>
      <c r="O671" s="350"/>
      <c r="P671" s="350"/>
      <c r="Q671" s="350"/>
      <c r="R671" s="353"/>
      <c r="S671" s="353"/>
      <c r="T671" s="350"/>
      <c r="U671" s="350"/>
      <c r="V671" s="350"/>
      <c r="W671" s="350"/>
      <c r="X671" s="350"/>
      <c r="Y671" s="350"/>
      <c r="Z671" s="350"/>
      <c r="AA671" s="350"/>
      <c r="AB671" s="350"/>
      <c r="AC671" s="350"/>
      <c r="AD671" s="350"/>
      <c r="AE671" s="350"/>
      <c r="AF671" s="350"/>
      <c r="AG671" s="350"/>
      <c r="AH671" s="350"/>
      <c r="AI671" s="350"/>
      <c r="AJ671" s="350"/>
      <c r="AK671" s="350"/>
      <c r="AL671" s="350"/>
      <c r="AM671" s="350"/>
      <c r="AN671" s="350"/>
    </row>
    <row r="672" spans="1:40" ht="16.5" customHeight="1">
      <c r="A672" s="350"/>
      <c r="B672" s="350"/>
      <c r="C672" s="350"/>
      <c r="D672" s="350"/>
      <c r="E672" s="350"/>
      <c r="F672" s="350"/>
      <c r="G672" s="350"/>
      <c r="H672" s="350"/>
      <c r="I672" s="350"/>
      <c r="J672" s="350"/>
      <c r="K672" s="350"/>
      <c r="L672" s="350"/>
      <c r="M672" s="353"/>
      <c r="N672" s="350"/>
      <c r="O672" s="350"/>
      <c r="P672" s="350"/>
      <c r="Q672" s="350"/>
      <c r="R672" s="353"/>
      <c r="S672" s="353"/>
      <c r="T672" s="350"/>
      <c r="U672" s="350"/>
      <c r="V672" s="350"/>
      <c r="W672" s="350"/>
      <c r="X672" s="350"/>
      <c r="Y672" s="350"/>
      <c r="Z672" s="350"/>
      <c r="AA672" s="350"/>
      <c r="AB672" s="350"/>
      <c r="AC672" s="350"/>
      <c r="AD672" s="350"/>
      <c r="AE672" s="350"/>
      <c r="AF672" s="350"/>
      <c r="AG672" s="350"/>
      <c r="AH672" s="350"/>
      <c r="AI672" s="350"/>
      <c r="AJ672" s="350"/>
      <c r="AK672" s="350"/>
      <c r="AL672" s="350"/>
      <c r="AM672" s="350"/>
      <c r="AN672" s="350"/>
    </row>
    <row r="673" spans="1:40" ht="16.5" customHeight="1">
      <c r="A673" s="350"/>
      <c r="B673" s="350"/>
      <c r="C673" s="350"/>
      <c r="D673" s="350"/>
      <c r="E673" s="350"/>
      <c r="F673" s="350"/>
      <c r="G673" s="350"/>
      <c r="H673" s="350"/>
      <c r="I673" s="350"/>
      <c r="J673" s="350"/>
      <c r="K673" s="350"/>
      <c r="L673" s="350"/>
      <c r="M673" s="353"/>
      <c r="N673" s="350"/>
      <c r="O673" s="350"/>
      <c r="P673" s="350"/>
      <c r="Q673" s="350"/>
      <c r="R673" s="353"/>
      <c r="S673" s="353"/>
      <c r="T673" s="350"/>
      <c r="U673" s="350"/>
      <c r="V673" s="350"/>
      <c r="W673" s="350"/>
      <c r="X673" s="350"/>
      <c r="Y673" s="350"/>
      <c r="Z673" s="350"/>
      <c r="AA673" s="350"/>
      <c r="AB673" s="350"/>
      <c r="AC673" s="350"/>
      <c r="AD673" s="350"/>
      <c r="AE673" s="350"/>
      <c r="AF673" s="350"/>
      <c r="AG673" s="350"/>
      <c r="AH673" s="350"/>
      <c r="AI673" s="350"/>
      <c r="AJ673" s="350"/>
      <c r="AK673" s="350"/>
      <c r="AL673" s="350"/>
      <c r="AM673" s="350"/>
      <c r="AN673" s="350"/>
    </row>
    <row r="674" spans="1:40" ht="16.5" customHeight="1">
      <c r="A674" s="350"/>
      <c r="B674" s="350"/>
      <c r="C674" s="350"/>
      <c r="D674" s="350"/>
      <c r="E674" s="350"/>
      <c r="F674" s="350"/>
      <c r="G674" s="350"/>
      <c r="H674" s="350"/>
      <c r="I674" s="350"/>
      <c r="J674" s="350"/>
      <c r="K674" s="350"/>
      <c r="L674" s="350"/>
      <c r="M674" s="353"/>
      <c r="N674" s="350"/>
      <c r="O674" s="350"/>
      <c r="P674" s="350"/>
      <c r="Q674" s="350"/>
      <c r="R674" s="353"/>
      <c r="S674" s="353"/>
      <c r="T674" s="350"/>
      <c r="U674" s="350"/>
      <c r="V674" s="350"/>
      <c r="W674" s="350"/>
      <c r="X674" s="350"/>
      <c r="Y674" s="350"/>
      <c r="Z674" s="350"/>
      <c r="AA674" s="350"/>
      <c r="AB674" s="350"/>
      <c r="AC674" s="350"/>
      <c r="AD674" s="350"/>
      <c r="AE674" s="350"/>
      <c r="AF674" s="350"/>
      <c r="AG674" s="350"/>
      <c r="AH674" s="350"/>
      <c r="AI674" s="350"/>
      <c r="AJ674" s="350"/>
      <c r="AK674" s="350"/>
      <c r="AL674" s="350"/>
      <c r="AM674" s="350"/>
      <c r="AN674" s="350"/>
    </row>
    <row r="675" spans="1:40" ht="16.5" customHeight="1">
      <c r="A675" s="350"/>
      <c r="B675" s="350"/>
      <c r="C675" s="350"/>
      <c r="D675" s="350"/>
      <c r="E675" s="350"/>
      <c r="F675" s="350"/>
      <c r="G675" s="350"/>
      <c r="H675" s="350"/>
      <c r="I675" s="350"/>
      <c r="J675" s="350"/>
      <c r="K675" s="350"/>
      <c r="L675" s="350"/>
      <c r="M675" s="353"/>
      <c r="N675" s="350"/>
      <c r="O675" s="350"/>
      <c r="P675" s="350"/>
      <c r="Q675" s="350"/>
      <c r="R675" s="353"/>
      <c r="S675" s="353"/>
      <c r="T675" s="350"/>
      <c r="U675" s="350"/>
      <c r="V675" s="350"/>
      <c r="W675" s="350"/>
      <c r="X675" s="350"/>
      <c r="Y675" s="350"/>
      <c r="Z675" s="350"/>
      <c r="AA675" s="350"/>
      <c r="AB675" s="350"/>
      <c r="AC675" s="350"/>
      <c r="AD675" s="350"/>
      <c r="AE675" s="350"/>
      <c r="AF675" s="350"/>
      <c r="AG675" s="350"/>
      <c r="AH675" s="350"/>
      <c r="AI675" s="350"/>
      <c r="AJ675" s="350"/>
      <c r="AK675" s="350"/>
      <c r="AL675" s="350"/>
      <c r="AM675" s="350"/>
      <c r="AN675" s="350"/>
    </row>
    <row r="676" spans="1:40" ht="16.5" customHeight="1">
      <c r="A676" s="350"/>
      <c r="B676" s="350"/>
      <c r="C676" s="350"/>
      <c r="D676" s="350"/>
      <c r="E676" s="350"/>
      <c r="F676" s="350"/>
      <c r="G676" s="350"/>
      <c r="H676" s="350"/>
      <c r="I676" s="350"/>
      <c r="J676" s="350"/>
      <c r="K676" s="350"/>
      <c r="L676" s="350"/>
      <c r="M676" s="353"/>
      <c r="N676" s="350"/>
      <c r="O676" s="350"/>
      <c r="P676" s="350"/>
      <c r="Q676" s="350"/>
      <c r="R676" s="353"/>
      <c r="S676" s="353"/>
      <c r="T676" s="350"/>
      <c r="U676" s="350"/>
      <c r="V676" s="350"/>
      <c r="W676" s="350"/>
      <c r="X676" s="350"/>
      <c r="Y676" s="350"/>
      <c r="Z676" s="350"/>
      <c r="AA676" s="350"/>
      <c r="AB676" s="350"/>
      <c r="AC676" s="350"/>
      <c r="AD676" s="350"/>
      <c r="AE676" s="350"/>
      <c r="AF676" s="350"/>
      <c r="AG676" s="350"/>
      <c r="AH676" s="350"/>
      <c r="AI676" s="350"/>
      <c r="AJ676" s="350"/>
      <c r="AK676" s="350"/>
      <c r="AL676" s="350"/>
      <c r="AM676" s="350"/>
      <c r="AN676" s="350"/>
    </row>
    <row r="677" spans="1:40" ht="16.5" customHeight="1">
      <c r="A677" s="350"/>
      <c r="B677" s="350"/>
      <c r="C677" s="350"/>
      <c r="D677" s="350"/>
      <c r="E677" s="350"/>
      <c r="F677" s="350"/>
      <c r="G677" s="350"/>
      <c r="H677" s="350"/>
      <c r="I677" s="350"/>
      <c r="J677" s="350"/>
      <c r="K677" s="350"/>
      <c r="L677" s="350"/>
      <c r="M677" s="353"/>
      <c r="N677" s="350"/>
      <c r="O677" s="350"/>
      <c r="P677" s="350"/>
      <c r="Q677" s="350"/>
      <c r="R677" s="353"/>
      <c r="S677" s="353"/>
      <c r="T677" s="350"/>
      <c r="U677" s="350"/>
      <c r="V677" s="350"/>
      <c r="W677" s="350"/>
      <c r="X677" s="350"/>
      <c r="Y677" s="350"/>
      <c r="Z677" s="350"/>
      <c r="AA677" s="350"/>
      <c r="AB677" s="350"/>
      <c r="AC677" s="350"/>
      <c r="AD677" s="350"/>
      <c r="AE677" s="350"/>
      <c r="AF677" s="350"/>
      <c r="AG677" s="350"/>
      <c r="AH677" s="350"/>
      <c r="AI677" s="350"/>
      <c r="AJ677" s="350"/>
      <c r="AK677" s="350"/>
      <c r="AL677" s="350"/>
      <c r="AM677" s="350"/>
      <c r="AN677" s="350"/>
    </row>
    <row r="678" spans="1:40" ht="16.5" customHeight="1">
      <c r="A678" s="350"/>
      <c r="B678" s="350"/>
      <c r="C678" s="350"/>
      <c r="D678" s="350"/>
      <c r="E678" s="350"/>
      <c r="F678" s="350"/>
      <c r="G678" s="350"/>
      <c r="H678" s="350"/>
      <c r="I678" s="350"/>
      <c r="J678" s="350"/>
      <c r="K678" s="350"/>
      <c r="L678" s="350"/>
      <c r="M678" s="353"/>
      <c r="N678" s="350"/>
      <c r="O678" s="350"/>
      <c r="P678" s="350"/>
      <c r="Q678" s="350"/>
      <c r="R678" s="353"/>
      <c r="S678" s="353"/>
      <c r="T678" s="350"/>
      <c r="U678" s="350"/>
      <c r="V678" s="350"/>
      <c r="W678" s="350"/>
      <c r="X678" s="350"/>
      <c r="Y678" s="350"/>
      <c r="Z678" s="350"/>
      <c r="AA678" s="350"/>
      <c r="AB678" s="350"/>
      <c r="AC678" s="350"/>
      <c r="AD678" s="350"/>
      <c r="AE678" s="350"/>
      <c r="AF678" s="350"/>
      <c r="AG678" s="350"/>
      <c r="AH678" s="350"/>
      <c r="AI678" s="350"/>
      <c r="AJ678" s="350"/>
      <c r="AK678" s="350"/>
      <c r="AL678" s="350"/>
      <c r="AM678" s="350"/>
      <c r="AN678" s="350"/>
    </row>
    <row r="679" spans="1:40" ht="16.5" customHeight="1">
      <c r="A679" s="350"/>
      <c r="B679" s="350"/>
      <c r="C679" s="350"/>
      <c r="D679" s="350"/>
      <c r="E679" s="350"/>
      <c r="F679" s="350"/>
      <c r="G679" s="350"/>
      <c r="H679" s="350"/>
      <c r="I679" s="350"/>
      <c r="J679" s="350"/>
      <c r="K679" s="350"/>
      <c r="L679" s="350"/>
      <c r="M679" s="353"/>
      <c r="N679" s="350"/>
      <c r="O679" s="350"/>
      <c r="P679" s="350"/>
      <c r="Q679" s="350"/>
      <c r="R679" s="353"/>
      <c r="S679" s="353"/>
      <c r="T679" s="350"/>
      <c r="U679" s="350"/>
      <c r="V679" s="350"/>
      <c r="W679" s="350"/>
      <c r="X679" s="350"/>
      <c r="Y679" s="350"/>
      <c r="Z679" s="350"/>
      <c r="AA679" s="350"/>
      <c r="AB679" s="350"/>
      <c r="AC679" s="350"/>
      <c r="AD679" s="350"/>
      <c r="AE679" s="350"/>
      <c r="AF679" s="350"/>
      <c r="AG679" s="350"/>
      <c r="AH679" s="350"/>
      <c r="AI679" s="350"/>
      <c r="AJ679" s="350"/>
      <c r="AK679" s="350"/>
      <c r="AL679" s="350"/>
      <c r="AM679" s="350"/>
      <c r="AN679" s="350"/>
    </row>
    <row r="680" spans="1:40" ht="16.5" customHeight="1">
      <c r="A680" s="350"/>
      <c r="B680" s="350"/>
      <c r="C680" s="350"/>
      <c r="D680" s="350"/>
      <c r="E680" s="350"/>
      <c r="F680" s="350"/>
      <c r="G680" s="350"/>
      <c r="H680" s="350"/>
      <c r="I680" s="350"/>
      <c r="J680" s="350"/>
      <c r="K680" s="350"/>
      <c r="L680" s="350"/>
      <c r="M680" s="353"/>
      <c r="N680" s="350"/>
      <c r="O680" s="350"/>
      <c r="P680" s="350"/>
      <c r="Q680" s="350"/>
      <c r="R680" s="353"/>
      <c r="S680" s="353"/>
      <c r="T680" s="350"/>
      <c r="U680" s="350"/>
      <c r="V680" s="350"/>
      <c r="W680" s="350"/>
      <c r="X680" s="350"/>
      <c r="Y680" s="350"/>
      <c r="Z680" s="350"/>
      <c r="AA680" s="350"/>
      <c r="AB680" s="350"/>
      <c r="AC680" s="350"/>
      <c r="AD680" s="350"/>
      <c r="AE680" s="350"/>
      <c r="AF680" s="350"/>
      <c r="AG680" s="350"/>
      <c r="AH680" s="350"/>
      <c r="AI680" s="350"/>
      <c r="AJ680" s="350"/>
      <c r="AK680" s="350"/>
      <c r="AL680" s="350"/>
      <c r="AM680" s="350"/>
      <c r="AN680" s="350"/>
    </row>
    <row r="681" spans="1:40" ht="16.5" customHeight="1">
      <c r="A681" s="350"/>
      <c r="B681" s="350"/>
      <c r="C681" s="350"/>
      <c r="D681" s="350"/>
      <c r="E681" s="350"/>
      <c r="F681" s="350"/>
      <c r="G681" s="350"/>
      <c r="H681" s="350"/>
      <c r="I681" s="350"/>
      <c r="J681" s="350"/>
      <c r="K681" s="350"/>
      <c r="L681" s="350"/>
      <c r="M681" s="353"/>
      <c r="N681" s="350"/>
      <c r="O681" s="350"/>
      <c r="P681" s="350"/>
      <c r="Q681" s="350"/>
      <c r="R681" s="353"/>
      <c r="S681" s="353"/>
      <c r="T681" s="350"/>
      <c r="U681" s="350"/>
      <c r="V681" s="350"/>
      <c r="W681" s="350"/>
      <c r="X681" s="350"/>
      <c r="Y681" s="350"/>
      <c r="Z681" s="350"/>
      <c r="AA681" s="350"/>
      <c r="AB681" s="350"/>
      <c r="AC681" s="350"/>
      <c r="AD681" s="350"/>
      <c r="AE681" s="350"/>
      <c r="AF681" s="350"/>
      <c r="AG681" s="350"/>
      <c r="AH681" s="350"/>
      <c r="AI681" s="350"/>
      <c r="AJ681" s="350"/>
      <c r="AK681" s="350"/>
      <c r="AL681" s="350"/>
      <c r="AM681" s="350"/>
      <c r="AN681" s="350"/>
    </row>
    <row r="682" spans="1:40" ht="16.5" customHeight="1">
      <c r="A682" s="350"/>
      <c r="B682" s="350"/>
      <c r="C682" s="350"/>
      <c r="D682" s="350"/>
      <c r="E682" s="350"/>
      <c r="F682" s="350"/>
      <c r="G682" s="350"/>
      <c r="H682" s="350"/>
      <c r="I682" s="350"/>
      <c r="J682" s="350"/>
      <c r="K682" s="350"/>
      <c r="L682" s="350"/>
      <c r="M682" s="353"/>
      <c r="N682" s="350"/>
      <c r="O682" s="350"/>
      <c r="P682" s="350"/>
      <c r="Q682" s="350"/>
      <c r="R682" s="353"/>
      <c r="S682" s="353"/>
      <c r="T682" s="350"/>
      <c r="U682" s="350"/>
      <c r="V682" s="350"/>
      <c r="W682" s="350"/>
      <c r="X682" s="350"/>
      <c r="Y682" s="350"/>
      <c r="Z682" s="350"/>
      <c r="AA682" s="350"/>
      <c r="AB682" s="350"/>
      <c r="AC682" s="350"/>
      <c r="AD682" s="350"/>
      <c r="AE682" s="350"/>
      <c r="AF682" s="350"/>
      <c r="AG682" s="350"/>
      <c r="AH682" s="350"/>
      <c r="AI682" s="350"/>
      <c r="AJ682" s="350"/>
      <c r="AK682" s="350"/>
      <c r="AL682" s="350"/>
      <c r="AM682" s="350"/>
      <c r="AN682" s="350"/>
    </row>
    <row r="683" spans="1:40" ht="16.5" customHeight="1">
      <c r="A683" s="350"/>
      <c r="B683" s="350"/>
      <c r="C683" s="350"/>
      <c r="D683" s="350"/>
      <c r="E683" s="350"/>
      <c r="F683" s="350"/>
      <c r="G683" s="350"/>
      <c r="H683" s="350"/>
      <c r="I683" s="350"/>
      <c r="J683" s="350"/>
      <c r="K683" s="350"/>
      <c r="L683" s="350"/>
      <c r="M683" s="353"/>
      <c r="N683" s="350"/>
      <c r="O683" s="350"/>
      <c r="P683" s="350"/>
      <c r="Q683" s="350"/>
      <c r="R683" s="353"/>
      <c r="S683" s="353"/>
      <c r="T683" s="350"/>
      <c r="U683" s="350"/>
      <c r="V683" s="350"/>
      <c r="W683" s="350"/>
      <c r="X683" s="350"/>
      <c r="Y683" s="350"/>
      <c r="Z683" s="350"/>
      <c r="AA683" s="350"/>
      <c r="AB683" s="350"/>
      <c r="AC683" s="350"/>
      <c r="AD683" s="350"/>
      <c r="AE683" s="350"/>
      <c r="AF683" s="350"/>
      <c r="AG683" s="350"/>
      <c r="AH683" s="350"/>
      <c r="AI683" s="350"/>
      <c r="AJ683" s="350"/>
      <c r="AK683" s="350"/>
      <c r="AL683" s="350"/>
      <c r="AM683" s="350"/>
      <c r="AN683" s="350"/>
    </row>
    <row r="684" spans="1:40" ht="16.5" customHeight="1">
      <c r="A684" s="350"/>
      <c r="B684" s="350"/>
      <c r="C684" s="350"/>
      <c r="D684" s="350"/>
      <c r="E684" s="350"/>
      <c r="F684" s="350"/>
      <c r="G684" s="350"/>
      <c r="H684" s="350"/>
      <c r="I684" s="350"/>
      <c r="J684" s="350"/>
      <c r="K684" s="350"/>
      <c r="L684" s="350"/>
      <c r="M684" s="353"/>
      <c r="N684" s="350"/>
      <c r="O684" s="350"/>
      <c r="P684" s="350"/>
      <c r="Q684" s="350"/>
      <c r="R684" s="353"/>
      <c r="S684" s="353"/>
      <c r="T684" s="350"/>
      <c r="U684" s="350"/>
      <c r="V684" s="350"/>
      <c r="W684" s="350"/>
      <c r="X684" s="350"/>
      <c r="Y684" s="350"/>
      <c r="Z684" s="350"/>
      <c r="AA684" s="350"/>
      <c r="AB684" s="350"/>
      <c r="AC684" s="350"/>
      <c r="AD684" s="350"/>
      <c r="AE684" s="350"/>
      <c r="AF684" s="350"/>
      <c r="AG684" s="350"/>
      <c r="AH684" s="350"/>
      <c r="AI684" s="350"/>
      <c r="AJ684" s="350"/>
      <c r="AK684" s="350"/>
      <c r="AL684" s="350"/>
      <c r="AM684" s="350"/>
      <c r="AN684" s="350"/>
    </row>
    <row r="685" spans="1:40" ht="16.5" customHeight="1">
      <c r="A685" s="350"/>
      <c r="B685" s="350"/>
      <c r="C685" s="350"/>
      <c r="D685" s="350"/>
      <c r="E685" s="350"/>
      <c r="F685" s="350"/>
      <c r="G685" s="350"/>
      <c r="H685" s="350"/>
      <c r="I685" s="350"/>
      <c r="J685" s="350"/>
      <c r="K685" s="350"/>
      <c r="L685" s="350"/>
      <c r="M685" s="353"/>
      <c r="N685" s="350"/>
      <c r="O685" s="350"/>
      <c r="P685" s="350"/>
      <c r="Q685" s="350"/>
      <c r="R685" s="353"/>
      <c r="S685" s="353"/>
      <c r="T685" s="350"/>
      <c r="U685" s="350"/>
      <c r="V685" s="350"/>
      <c r="W685" s="350"/>
      <c r="X685" s="350"/>
      <c r="Y685" s="350"/>
      <c r="Z685" s="350"/>
      <c r="AA685" s="350"/>
      <c r="AB685" s="350"/>
      <c r="AC685" s="350"/>
      <c r="AD685" s="350"/>
      <c r="AE685" s="350"/>
      <c r="AF685" s="350"/>
      <c r="AG685" s="350"/>
      <c r="AH685" s="350"/>
      <c r="AI685" s="350"/>
      <c r="AJ685" s="350"/>
      <c r="AK685" s="350"/>
      <c r="AL685" s="350"/>
      <c r="AM685" s="350"/>
      <c r="AN685" s="350"/>
    </row>
    <row r="686" spans="1:40" ht="16.5" customHeight="1">
      <c r="A686" s="350"/>
      <c r="B686" s="350"/>
      <c r="C686" s="350"/>
      <c r="D686" s="350"/>
      <c r="E686" s="350"/>
      <c r="F686" s="350"/>
      <c r="G686" s="350"/>
      <c r="H686" s="350"/>
      <c r="I686" s="350"/>
      <c r="J686" s="350"/>
      <c r="K686" s="350"/>
      <c r="L686" s="350"/>
      <c r="M686" s="353"/>
      <c r="N686" s="350"/>
      <c r="O686" s="350"/>
      <c r="P686" s="350"/>
      <c r="Q686" s="350"/>
      <c r="R686" s="353"/>
      <c r="S686" s="353"/>
      <c r="T686" s="350"/>
      <c r="U686" s="350"/>
      <c r="V686" s="350"/>
      <c r="W686" s="350"/>
      <c r="X686" s="350"/>
      <c r="Y686" s="350"/>
      <c r="Z686" s="350"/>
      <c r="AA686" s="350"/>
      <c r="AB686" s="350"/>
      <c r="AC686" s="350"/>
      <c r="AD686" s="350"/>
      <c r="AE686" s="350"/>
      <c r="AF686" s="350"/>
      <c r="AG686" s="350"/>
      <c r="AH686" s="350"/>
      <c r="AI686" s="350"/>
      <c r="AJ686" s="350"/>
      <c r="AK686" s="350"/>
      <c r="AL686" s="350"/>
      <c r="AM686" s="350"/>
      <c r="AN686" s="350"/>
    </row>
    <row r="687" spans="1:40" ht="16.5" customHeight="1">
      <c r="A687" s="350"/>
      <c r="B687" s="350"/>
      <c r="C687" s="350"/>
      <c r="D687" s="350"/>
      <c r="E687" s="350"/>
      <c r="F687" s="350"/>
      <c r="G687" s="350"/>
      <c r="H687" s="350"/>
      <c r="I687" s="350"/>
      <c r="J687" s="350"/>
      <c r="K687" s="350"/>
      <c r="L687" s="350"/>
      <c r="M687" s="353"/>
      <c r="N687" s="350"/>
      <c r="O687" s="350"/>
      <c r="P687" s="350"/>
      <c r="Q687" s="350"/>
      <c r="R687" s="353"/>
      <c r="S687" s="353"/>
      <c r="T687" s="350"/>
      <c r="U687" s="350"/>
      <c r="V687" s="350"/>
      <c r="W687" s="350"/>
      <c r="X687" s="350"/>
      <c r="Y687" s="350"/>
      <c r="Z687" s="350"/>
      <c r="AA687" s="350"/>
      <c r="AB687" s="350"/>
      <c r="AC687" s="350"/>
      <c r="AD687" s="350"/>
      <c r="AE687" s="350"/>
      <c r="AF687" s="350"/>
      <c r="AG687" s="350"/>
      <c r="AH687" s="350"/>
      <c r="AI687" s="350"/>
      <c r="AJ687" s="350"/>
      <c r="AK687" s="350"/>
      <c r="AL687" s="350"/>
      <c r="AM687" s="350"/>
      <c r="AN687" s="350"/>
    </row>
    <row r="688" spans="1:40" ht="16.5" customHeight="1">
      <c r="A688" s="350"/>
      <c r="B688" s="350"/>
      <c r="C688" s="350"/>
      <c r="D688" s="350"/>
      <c r="E688" s="350"/>
      <c r="F688" s="350"/>
      <c r="G688" s="350"/>
      <c r="H688" s="350"/>
      <c r="I688" s="350"/>
      <c r="J688" s="350"/>
      <c r="K688" s="350"/>
      <c r="L688" s="350"/>
      <c r="M688" s="353"/>
      <c r="N688" s="350"/>
      <c r="O688" s="350"/>
      <c r="P688" s="350"/>
      <c r="Q688" s="350"/>
      <c r="R688" s="353"/>
      <c r="S688" s="353"/>
      <c r="T688" s="350"/>
      <c r="U688" s="350"/>
      <c r="V688" s="350"/>
      <c r="W688" s="350"/>
      <c r="X688" s="350"/>
      <c r="Y688" s="350"/>
      <c r="Z688" s="350"/>
      <c r="AA688" s="350"/>
      <c r="AB688" s="350"/>
      <c r="AC688" s="350"/>
      <c r="AD688" s="350"/>
      <c r="AE688" s="350"/>
      <c r="AF688" s="350"/>
      <c r="AG688" s="350"/>
      <c r="AH688" s="350"/>
      <c r="AI688" s="350"/>
      <c r="AJ688" s="350"/>
      <c r="AK688" s="350"/>
      <c r="AL688" s="350"/>
      <c r="AM688" s="350"/>
      <c r="AN688" s="350"/>
    </row>
    <row r="689" spans="1:40" ht="16.5" customHeight="1">
      <c r="A689" s="350"/>
      <c r="B689" s="350"/>
      <c r="C689" s="350"/>
      <c r="D689" s="350"/>
      <c r="E689" s="350"/>
      <c r="F689" s="350"/>
      <c r="G689" s="350"/>
      <c r="H689" s="350"/>
      <c r="I689" s="350"/>
      <c r="J689" s="350"/>
      <c r="K689" s="350"/>
      <c r="L689" s="350"/>
      <c r="M689" s="353"/>
      <c r="N689" s="350"/>
      <c r="O689" s="350"/>
      <c r="P689" s="350"/>
      <c r="Q689" s="350"/>
      <c r="R689" s="353"/>
      <c r="S689" s="353"/>
      <c r="T689" s="350"/>
      <c r="U689" s="350"/>
      <c r="V689" s="350"/>
      <c r="W689" s="350"/>
      <c r="X689" s="350"/>
      <c r="Y689" s="350"/>
      <c r="Z689" s="350"/>
      <c r="AA689" s="350"/>
      <c r="AB689" s="350"/>
      <c r="AC689" s="350"/>
      <c r="AD689" s="350"/>
      <c r="AE689" s="350"/>
      <c r="AF689" s="350"/>
      <c r="AG689" s="350"/>
      <c r="AH689" s="350"/>
      <c r="AI689" s="350"/>
      <c r="AJ689" s="350"/>
      <c r="AK689" s="350"/>
      <c r="AL689" s="350"/>
      <c r="AM689" s="350"/>
      <c r="AN689" s="350"/>
    </row>
    <row r="690" spans="1:40" ht="16.5" customHeight="1">
      <c r="A690" s="350"/>
      <c r="B690" s="350"/>
      <c r="C690" s="350"/>
      <c r="D690" s="350"/>
      <c r="E690" s="350"/>
      <c r="F690" s="350"/>
      <c r="G690" s="350"/>
      <c r="H690" s="350"/>
      <c r="I690" s="350"/>
      <c r="J690" s="350"/>
      <c r="K690" s="350"/>
      <c r="L690" s="350"/>
      <c r="M690" s="353"/>
      <c r="N690" s="350"/>
      <c r="O690" s="350"/>
      <c r="P690" s="350"/>
      <c r="Q690" s="350"/>
      <c r="R690" s="353"/>
      <c r="S690" s="353"/>
      <c r="T690" s="350"/>
      <c r="U690" s="350"/>
      <c r="V690" s="350"/>
      <c r="W690" s="350"/>
      <c r="X690" s="350"/>
      <c r="Y690" s="350"/>
      <c r="Z690" s="350"/>
      <c r="AA690" s="350"/>
      <c r="AB690" s="350"/>
      <c r="AC690" s="350"/>
      <c r="AD690" s="350"/>
      <c r="AE690" s="350"/>
      <c r="AF690" s="350"/>
      <c r="AG690" s="350"/>
      <c r="AH690" s="350"/>
      <c r="AI690" s="350"/>
      <c r="AJ690" s="350"/>
      <c r="AK690" s="350"/>
      <c r="AL690" s="350"/>
      <c r="AM690" s="350"/>
      <c r="AN690" s="350"/>
    </row>
    <row r="691" spans="1:40" ht="16.5" customHeight="1">
      <c r="A691" s="350"/>
      <c r="B691" s="350"/>
      <c r="C691" s="350"/>
      <c r="D691" s="350"/>
      <c r="E691" s="350"/>
      <c r="F691" s="350"/>
      <c r="G691" s="350"/>
      <c r="H691" s="350"/>
      <c r="I691" s="350"/>
      <c r="J691" s="350"/>
      <c r="K691" s="350"/>
      <c r="L691" s="350"/>
      <c r="M691" s="353"/>
      <c r="N691" s="350"/>
      <c r="O691" s="350"/>
      <c r="P691" s="350"/>
      <c r="Q691" s="350"/>
      <c r="R691" s="353"/>
      <c r="S691" s="353"/>
      <c r="T691" s="350"/>
      <c r="U691" s="350"/>
      <c r="V691" s="350"/>
      <c r="W691" s="350"/>
      <c r="X691" s="350"/>
      <c r="Y691" s="350"/>
      <c r="Z691" s="350"/>
      <c r="AA691" s="350"/>
      <c r="AB691" s="350"/>
      <c r="AC691" s="350"/>
      <c r="AD691" s="350"/>
      <c r="AE691" s="350"/>
      <c r="AF691" s="350"/>
      <c r="AG691" s="350"/>
      <c r="AH691" s="350"/>
      <c r="AI691" s="350"/>
      <c r="AJ691" s="350"/>
      <c r="AK691" s="350"/>
      <c r="AL691" s="350"/>
      <c r="AM691" s="350"/>
      <c r="AN691" s="350"/>
    </row>
    <row r="692" spans="1:40" ht="16.5" customHeight="1">
      <c r="A692" s="350"/>
      <c r="B692" s="350"/>
      <c r="C692" s="350"/>
      <c r="D692" s="350"/>
      <c r="E692" s="350"/>
      <c r="F692" s="350"/>
      <c r="G692" s="350"/>
      <c r="H692" s="350"/>
      <c r="I692" s="350"/>
      <c r="J692" s="350"/>
      <c r="K692" s="350"/>
      <c r="L692" s="350"/>
      <c r="M692" s="353"/>
      <c r="N692" s="350"/>
      <c r="O692" s="350"/>
      <c r="P692" s="350"/>
      <c r="Q692" s="350"/>
      <c r="R692" s="353"/>
      <c r="S692" s="353"/>
      <c r="T692" s="350"/>
      <c r="U692" s="350"/>
      <c r="V692" s="350"/>
      <c r="W692" s="350"/>
      <c r="X692" s="350"/>
      <c r="Y692" s="350"/>
      <c r="Z692" s="350"/>
      <c r="AA692" s="350"/>
      <c r="AB692" s="350"/>
      <c r="AC692" s="350"/>
      <c r="AD692" s="350"/>
      <c r="AE692" s="350"/>
      <c r="AF692" s="350"/>
      <c r="AG692" s="350"/>
      <c r="AH692" s="350"/>
      <c r="AI692" s="350"/>
      <c r="AJ692" s="350"/>
      <c r="AK692" s="350"/>
      <c r="AL692" s="350"/>
      <c r="AM692" s="350"/>
      <c r="AN692" s="350"/>
    </row>
    <row r="693" spans="1:40" ht="16.5" customHeight="1">
      <c r="A693" s="350"/>
      <c r="B693" s="350"/>
      <c r="C693" s="350"/>
      <c r="D693" s="350"/>
      <c r="E693" s="350"/>
      <c r="F693" s="350"/>
      <c r="G693" s="350"/>
      <c r="H693" s="350"/>
      <c r="I693" s="350"/>
      <c r="J693" s="350"/>
      <c r="K693" s="350"/>
      <c r="L693" s="350"/>
      <c r="M693" s="353"/>
      <c r="N693" s="350"/>
      <c r="O693" s="350"/>
      <c r="P693" s="350"/>
      <c r="Q693" s="350"/>
      <c r="R693" s="353"/>
      <c r="S693" s="353"/>
      <c r="T693" s="350"/>
      <c r="U693" s="350"/>
      <c r="V693" s="350"/>
      <c r="W693" s="350"/>
      <c r="X693" s="350"/>
      <c r="Y693" s="350"/>
      <c r="Z693" s="350"/>
      <c r="AA693" s="350"/>
      <c r="AB693" s="350"/>
      <c r="AC693" s="350"/>
      <c r="AD693" s="350"/>
      <c r="AE693" s="350"/>
      <c r="AF693" s="350"/>
      <c r="AG693" s="350"/>
      <c r="AH693" s="350"/>
      <c r="AI693" s="350"/>
      <c r="AJ693" s="350"/>
      <c r="AK693" s="350"/>
      <c r="AL693" s="350"/>
      <c r="AM693" s="350"/>
      <c r="AN693" s="350"/>
    </row>
    <row r="694" spans="1:40" ht="16.5" customHeight="1">
      <c r="A694" s="350"/>
      <c r="B694" s="350"/>
      <c r="C694" s="350"/>
      <c r="D694" s="350"/>
      <c r="E694" s="350"/>
      <c r="F694" s="350"/>
      <c r="G694" s="350"/>
      <c r="H694" s="350"/>
      <c r="I694" s="350"/>
      <c r="J694" s="350"/>
      <c r="K694" s="350"/>
      <c r="L694" s="350"/>
      <c r="M694" s="353"/>
      <c r="N694" s="350"/>
      <c r="O694" s="350"/>
      <c r="P694" s="350"/>
      <c r="Q694" s="350"/>
      <c r="R694" s="353"/>
      <c r="S694" s="353"/>
      <c r="T694" s="350"/>
      <c r="U694" s="350"/>
      <c r="V694" s="350"/>
      <c r="W694" s="350"/>
      <c r="X694" s="350"/>
      <c r="Y694" s="350"/>
      <c r="Z694" s="350"/>
      <c r="AA694" s="350"/>
      <c r="AB694" s="350"/>
      <c r="AC694" s="350"/>
      <c r="AD694" s="350"/>
      <c r="AE694" s="350"/>
      <c r="AF694" s="350"/>
      <c r="AG694" s="350"/>
      <c r="AH694" s="350"/>
      <c r="AI694" s="350"/>
      <c r="AJ694" s="350"/>
      <c r="AK694" s="350"/>
      <c r="AL694" s="350"/>
      <c r="AM694" s="350"/>
      <c r="AN694" s="350"/>
    </row>
    <row r="695" spans="1:40" ht="16.5" customHeight="1">
      <c r="A695" s="350"/>
      <c r="B695" s="350"/>
      <c r="C695" s="350"/>
      <c r="D695" s="350"/>
      <c r="E695" s="350"/>
      <c r="F695" s="350"/>
      <c r="G695" s="350"/>
      <c r="H695" s="350"/>
      <c r="I695" s="350"/>
      <c r="J695" s="350"/>
      <c r="K695" s="350"/>
      <c r="L695" s="350"/>
      <c r="M695" s="353"/>
      <c r="N695" s="350"/>
      <c r="O695" s="350"/>
      <c r="P695" s="350"/>
      <c r="Q695" s="350"/>
      <c r="R695" s="353"/>
      <c r="S695" s="353"/>
      <c r="T695" s="350"/>
      <c r="U695" s="350"/>
      <c r="V695" s="350"/>
      <c r="W695" s="350"/>
      <c r="X695" s="350"/>
      <c r="Y695" s="350"/>
      <c r="Z695" s="350"/>
      <c r="AA695" s="350"/>
      <c r="AB695" s="350"/>
      <c r="AC695" s="350"/>
      <c r="AD695" s="350"/>
      <c r="AE695" s="350"/>
      <c r="AF695" s="350"/>
      <c r="AG695" s="350"/>
      <c r="AH695" s="350"/>
      <c r="AI695" s="350"/>
      <c r="AJ695" s="350"/>
      <c r="AK695" s="350"/>
      <c r="AL695" s="350"/>
      <c r="AM695" s="350"/>
      <c r="AN695" s="350"/>
    </row>
    <row r="696" spans="1:40" ht="16.5" customHeight="1">
      <c r="A696" s="350"/>
      <c r="B696" s="350"/>
      <c r="C696" s="350"/>
      <c r="D696" s="350"/>
      <c r="E696" s="350"/>
      <c r="F696" s="350"/>
      <c r="G696" s="350"/>
      <c r="H696" s="350"/>
      <c r="I696" s="350"/>
      <c r="J696" s="350"/>
      <c r="K696" s="350"/>
      <c r="L696" s="350"/>
      <c r="M696" s="353"/>
      <c r="N696" s="350"/>
      <c r="O696" s="350"/>
      <c r="P696" s="350"/>
      <c r="Q696" s="350"/>
      <c r="R696" s="353"/>
      <c r="S696" s="353"/>
      <c r="T696" s="350"/>
      <c r="U696" s="350"/>
      <c r="V696" s="350"/>
      <c r="W696" s="350"/>
      <c r="X696" s="350"/>
      <c r="Y696" s="350"/>
      <c r="Z696" s="350"/>
      <c r="AA696" s="350"/>
      <c r="AB696" s="350"/>
      <c r="AC696" s="350"/>
      <c r="AD696" s="350"/>
      <c r="AE696" s="350"/>
      <c r="AF696" s="350"/>
      <c r="AG696" s="350"/>
      <c r="AH696" s="350"/>
      <c r="AI696" s="350"/>
      <c r="AJ696" s="350"/>
      <c r="AK696" s="350"/>
      <c r="AL696" s="350"/>
      <c r="AM696" s="350"/>
      <c r="AN696" s="350"/>
    </row>
    <row r="697" spans="1:40" ht="16.5" customHeight="1">
      <c r="A697" s="350"/>
      <c r="B697" s="350"/>
      <c r="C697" s="350"/>
      <c r="D697" s="350"/>
      <c r="E697" s="350"/>
      <c r="F697" s="350"/>
      <c r="G697" s="350"/>
      <c r="H697" s="350"/>
      <c r="I697" s="350"/>
      <c r="J697" s="350"/>
      <c r="K697" s="350"/>
      <c r="L697" s="350"/>
      <c r="M697" s="353"/>
      <c r="N697" s="350"/>
      <c r="O697" s="350"/>
      <c r="P697" s="350"/>
      <c r="Q697" s="350"/>
      <c r="R697" s="353"/>
      <c r="S697" s="353"/>
      <c r="T697" s="350"/>
      <c r="U697" s="350"/>
      <c r="V697" s="350"/>
      <c r="W697" s="350"/>
      <c r="X697" s="350"/>
      <c r="Y697" s="350"/>
      <c r="Z697" s="350"/>
      <c r="AA697" s="350"/>
      <c r="AB697" s="350"/>
      <c r="AC697" s="350"/>
      <c r="AD697" s="350"/>
      <c r="AE697" s="350"/>
      <c r="AF697" s="350"/>
      <c r="AG697" s="350"/>
      <c r="AH697" s="350"/>
      <c r="AI697" s="350"/>
      <c r="AJ697" s="350"/>
      <c r="AK697" s="350"/>
      <c r="AL697" s="350"/>
      <c r="AM697" s="350"/>
      <c r="AN697" s="350"/>
    </row>
    <row r="698" spans="1:40" ht="16.5" customHeight="1">
      <c r="A698" s="350"/>
      <c r="B698" s="350"/>
      <c r="C698" s="350"/>
      <c r="D698" s="350"/>
      <c r="E698" s="350"/>
      <c r="F698" s="350"/>
      <c r="G698" s="350"/>
      <c r="H698" s="350"/>
      <c r="I698" s="350"/>
      <c r="J698" s="350"/>
      <c r="K698" s="350"/>
      <c r="L698" s="350"/>
      <c r="M698" s="353"/>
      <c r="N698" s="350"/>
      <c r="O698" s="350"/>
      <c r="P698" s="350"/>
      <c r="Q698" s="350"/>
      <c r="R698" s="353"/>
      <c r="S698" s="353"/>
      <c r="T698" s="350"/>
      <c r="U698" s="350"/>
      <c r="V698" s="350"/>
      <c r="W698" s="350"/>
      <c r="X698" s="350"/>
      <c r="Y698" s="350"/>
      <c r="Z698" s="350"/>
      <c r="AA698" s="350"/>
      <c r="AB698" s="350"/>
      <c r="AC698" s="350"/>
      <c r="AD698" s="350"/>
      <c r="AE698" s="350"/>
      <c r="AF698" s="350"/>
      <c r="AG698" s="350"/>
      <c r="AH698" s="350"/>
      <c r="AI698" s="350"/>
      <c r="AJ698" s="350"/>
      <c r="AK698" s="350"/>
      <c r="AL698" s="350"/>
      <c r="AM698" s="350"/>
      <c r="AN698" s="350"/>
    </row>
    <row r="699" spans="1:40" ht="16.5" customHeight="1">
      <c r="A699" s="350"/>
      <c r="B699" s="350"/>
      <c r="C699" s="350"/>
      <c r="D699" s="350"/>
      <c r="E699" s="350"/>
      <c r="F699" s="350"/>
      <c r="G699" s="350"/>
      <c r="H699" s="350"/>
      <c r="I699" s="350"/>
      <c r="J699" s="350"/>
      <c r="K699" s="350"/>
      <c r="L699" s="350"/>
      <c r="M699" s="353"/>
      <c r="N699" s="350"/>
      <c r="O699" s="350"/>
      <c r="P699" s="350"/>
      <c r="Q699" s="350"/>
      <c r="R699" s="353"/>
      <c r="S699" s="353"/>
      <c r="T699" s="350"/>
      <c r="U699" s="350"/>
      <c r="V699" s="350"/>
      <c r="W699" s="350"/>
      <c r="X699" s="350"/>
      <c r="Y699" s="350"/>
      <c r="Z699" s="350"/>
      <c r="AA699" s="350"/>
      <c r="AB699" s="350"/>
      <c r="AC699" s="350"/>
      <c r="AD699" s="350"/>
      <c r="AE699" s="350"/>
      <c r="AF699" s="350"/>
      <c r="AG699" s="350"/>
      <c r="AH699" s="350"/>
      <c r="AI699" s="350"/>
      <c r="AJ699" s="350"/>
      <c r="AK699" s="350"/>
      <c r="AL699" s="350"/>
      <c r="AM699" s="350"/>
      <c r="AN699" s="350"/>
    </row>
    <row r="700" spans="1:40" ht="16.5" customHeight="1">
      <c r="A700" s="350"/>
      <c r="B700" s="350"/>
      <c r="C700" s="350"/>
      <c r="D700" s="350"/>
      <c r="E700" s="350"/>
      <c r="F700" s="350"/>
      <c r="G700" s="350"/>
      <c r="H700" s="350"/>
      <c r="I700" s="350"/>
      <c r="J700" s="350"/>
      <c r="K700" s="350"/>
      <c r="L700" s="350"/>
      <c r="M700" s="353"/>
      <c r="N700" s="350"/>
      <c r="O700" s="350"/>
      <c r="P700" s="350"/>
      <c r="Q700" s="350"/>
      <c r="R700" s="353"/>
      <c r="S700" s="353"/>
      <c r="T700" s="350"/>
      <c r="U700" s="350"/>
      <c r="V700" s="350"/>
      <c r="W700" s="350"/>
      <c r="X700" s="350"/>
      <c r="Y700" s="350"/>
      <c r="Z700" s="350"/>
      <c r="AA700" s="350"/>
      <c r="AB700" s="350"/>
      <c r="AC700" s="350"/>
      <c r="AD700" s="350"/>
      <c r="AE700" s="350"/>
      <c r="AF700" s="350"/>
      <c r="AG700" s="350"/>
      <c r="AH700" s="350"/>
      <c r="AI700" s="350"/>
      <c r="AJ700" s="350"/>
      <c r="AK700" s="350"/>
      <c r="AL700" s="350"/>
      <c r="AM700" s="350"/>
      <c r="AN700" s="350"/>
    </row>
    <row r="701" spans="1:40" ht="16.5" customHeight="1">
      <c r="A701" s="350"/>
      <c r="B701" s="350"/>
      <c r="C701" s="350"/>
      <c r="D701" s="350"/>
      <c r="E701" s="350"/>
      <c r="F701" s="350"/>
      <c r="G701" s="350"/>
      <c r="H701" s="350"/>
      <c r="I701" s="350"/>
      <c r="J701" s="350"/>
      <c r="K701" s="350"/>
      <c r="L701" s="350"/>
      <c r="M701" s="353"/>
      <c r="N701" s="350"/>
      <c r="O701" s="350"/>
      <c r="P701" s="350"/>
      <c r="Q701" s="350"/>
      <c r="R701" s="353"/>
      <c r="S701" s="353"/>
      <c r="T701" s="350"/>
      <c r="U701" s="350"/>
      <c r="V701" s="350"/>
      <c r="W701" s="350"/>
      <c r="X701" s="350"/>
      <c r="Y701" s="350"/>
      <c r="Z701" s="350"/>
      <c r="AA701" s="350"/>
      <c r="AB701" s="350"/>
      <c r="AC701" s="350"/>
      <c r="AD701" s="350"/>
      <c r="AE701" s="350"/>
      <c r="AF701" s="350"/>
      <c r="AG701" s="350"/>
      <c r="AH701" s="350"/>
      <c r="AI701" s="350"/>
      <c r="AJ701" s="350"/>
      <c r="AK701" s="350"/>
      <c r="AL701" s="350"/>
      <c r="AM701" s="350"/>
      <c r="AN701" s="350"/>
    </row>
    <row r="702" spans="1:40" ht="16.5" customHeight="1">
      <c r="A702" s="350"/>
      <c r="B702" s="350"/>
      <c r="C702" s="350"/>
      <c r="D702" s="350"/>
      <c r="E702" s="350"/>
      <c r="F702" s="350"/>
      <c r="G702" s="350"/>
      <c r="H702" s="350"/>
      <c r="I702" s="350"/>
      <c r="J702" s="350"/>
      <c r="K702" s="350"/>
      <c r="L702" s="350"/>
      <c r="M702" s="353"/>
      <c r="N702" s="350"/>
      <c r="O702" s="350"/>
      <c r="P702" s="350"/>
      <c r="Q702" s="350"/>
      <c r="R702" s="353"/>
      <c r="S702" s="353"/>
      <c r="T702" s="350"/>
      <c r="U702" s="350"/>
      <c r="V702" s="350"/>
      <c r="W702" s="350"/>
      <c r="X702" s="350"/>
      <c r="Y702" s="350"/>
      <c r="Z702" s="350"/>
      <c r="AA702" s="350"/>
      <c r="AB702" s="350"/>
      <c r="AC702" s="350"/>
      <c r="AD702" s="350"/>
      <c r="AE702" s="350"/>
      <c r="AF702" s="350"/>
      <c r="AG702" s="350"/>
      <c r="AH702" s="350"/>
      <c r="AI702" s="350"/>
      <c r="AJ702" s="350"/>
      <c r="AK702" s="350"/>
      <c r="AL702" s="350"/>
      <c r="AM702" s="350"/>
      <c r="AN702" s="350"/>
    </row>
    <row r="703" spans="1:40" ht="16.5" customHeight="1">
      <c r="A703" s="350"/>
      <c r="B703" s="350"/>
      <c r="C703" s="350"/>
      <c r="D703" s="350"/>
      <c r="E703" s="350"/>
      <c r="F703" s="350"/>
      <c r="G703" s="350"/>
      <c r="H703" s="350"/>
      <c r="I703" s="350"/>
      <c r="J703" s="350"/>
      <c r="K703" s="350"/>
      <c r="L703" s="350"/>
      <c r="M703" s="353"/>
      <c r="N703" s="350"/>
      <c r="O703" s="350"/>
      <c r="P703" s="350"/>
      <c r="Q703" s="350"/>
      <c r="R703" s="353"/>
      <c r="S703" s="353"/>
      <c r="T703" s="350"/>
      <c r="U703" s="350"/>
      <c r="V703" s="350"/>
      <c r="W703" s="350"/>
      <c r="X703" s="350"/>
      <c r="Y703" s="350"/>
      <c r="Z703" s="350"/>
      <c r="AA703" s="350"/>
      <c r="AB703" s="350"/>
      <c r="AC703" s="350"/>
      <c r="AD703" s="350"/>
      <c r="AE703" s="350"/>
      <c r="AF703" s="350"/>
      <c r="AG703" s="350"/>
      <c r="AH703" s="350"/>
      <c r="AI703" s="350"/>
      <c r="AJ703" s="350"/>
      <c r="AK703" s="350"/>
      <c r="AL703" s="350"/>
      <c r="AM703" s="350"/>
      <c r="AN703" s="350"/>
    </row>
    <row r="704" spans="1:40" ht="16.5" customHeight="1">
      <c r="A704" s="350"/>
      <c r="B704" s="350"/>
      <c r="C704" s="350"/>
      <c r="D704" s="350"/>
      <c r="E704" s="350"/>
      <c r="F704" s="350"/>
      <c r="G704" s="350"/>
      <c r="H704" s="350"/>
      <c r="I704" s="350"/>
      <c r="J704" s="350"/>
      <c r="K704" s="350"/>
      <c r="L704" s="350"/>
      <c r="M704" s="353"/>
      <c r="N704" s="350"/>
      <c r="O704" s="350"/>
      <c r="P704" s="350"/>
      <c r="Q704" s="350"/>
      <c r="R704" s="353"/>
      <c r="S704" s="353"/>
      <c r="T704" s="350"/>
      <c r="U704" s="350"/>
      <c r="V704" s="350"/>
      <c r="W704" s="350"/>
      <c r="X704" s="350"/>
      <c r="Y704" s="350"/>
      <c r="Z704" s="350"/>
      <c r="AA704" s="350"/>
      <c r="AB704" s="350"/>
      <c r="AC704" s="350"/>
      <c r="AD704" s="350"/>
      <c r="AE704" s="350"/>
      <c r="AF704" s="350"/>
      <c r="AG704" s="350"/>
      <c r="AH704" s="350"/>
      <c r="AI704" s="350"/>
      <c r="AJ704" s="350"/>
      <c r="AK704" s="350"/>
      <c r="AL704" s="350"/>
      <c r="AM704" s="350"/>
      <c r="AN704" s="350"/>
    </row>
    <row r="705" spans="1:40" ht="16.5" customHeight="1">
      <c r="A705" s="350"/>
      <c r="B705" s="350"/>
      <c r="C705" s="350"/>
      <c r="D705" s="350"/>
      <c r="E705" s="350"/>
      <c r="F705" s="350"/>
      <c r="G705" s="350"/>
      <c r="H705" s="350"/>
      <c r="I705" s="350"/>
      <c r="J705" s="350"/>
      <c r="K705" s="350"/>
      <c r="L705" s="350"/>
      <c r="M705" s="353"/>
      <c r="N705" s="350"/>
      <c r="O705" s="350"/>
      <c r="P705" s="350"/>
      <c r="Q705" s="350"/>
      <c r="R705" s="353"/>
      <c r="S705" s="353"/>
      <c r="T705" s="350"/>
      <c r="U705" s="350"/>
      <c r="V705" s="350"/>
      <c r="W705" s="350"/>
      <c r="X705" s="350"/>
      <c r="Y705" s="350"/>
      <c r="Z705" s="350"/>
      <c r="AA705" s="350"/>
      <c r="AB705" s="350"/>
      <c r="AC705" s="350"/>
      <c r="AD705" s="350"/>
      <c r="AE705" s="350"/>
      <c r="AF705" s="350"/>
      <c r="AG705" s="350"/>
      <c r="AH705" s="350"/>
      <c r="AI705" s="350"/>
      <c r="AJ705" s="350"/>
      <c r="AK705" s="350"/>
      <c r="AL705" s="350"/>
      <c r="AM705" s="350"/>
      <c r="AN705" s="350"/>
    </row>
    <row r="706" spans="1:40" ht="16.5" customHeight="1">
      <c r="A706" s="350"/>
      <c r="B706" s="350"/>
      <c r="C706" s="350"/>
      <c r="D706" s="350"/>
      <c r="E706" s="350"/>
      <c r="F706" s="350"/>
      <c r="G706" s="350"/>
      <c r="H706" s="350"/>
      <c r="I706" s="350"/>
      <c r="J706" s="350"/>
      <c r="K706" s="350"/>
      <c r="L706" s="350"/>
      <c r="M706" s="353"/>
      <c r="N706" s="350"/>
      <c r="O706" s="350"/>
      <c r="P706" s="350"/>
      <c r="Q706" s="350"/>
      <c r="R706" s="353"/>
      <c r="S706" s="353"/>
      <c r="T706" s="350"/>
      <c r="U706" s="350"/>
      <c r="V706" s="350"/>
      <c r="W706" s="350"/>
      <c r="X706" s="350"/>
      <c r="Y706" s="350"/>
      <c r="Z706" s="350"/>
      <c r="AA706" s="350"/>
      <c r="AB706" s="350"/>
      <c r="AC706" s="350"/>
      <c r="AD706" s="350"/>
      <c r="AE706" s="350"/>
      <c r="AF706" s="350"/>
      <c r="AG706" s="350"/>
      <c r="AH706" s="350"/>
      <c r="AI706" s="350"/>
      <c r="AJ706" s="350"/>
      <c r="AK706" s="350"/>
      <c r="AL706" s="350"/>
      <c r="AM706" s="350"/>
      <c r="AN706" s="350"/>
    </row>
    <row r="707" spans="1:40" ht="16.5" customHeight="1">
      <c r="A707" s="350"/>
      <c r="B707" s="350"/>
      <c r="C707" s="350"/>
      <c r="D707" s="350"/>
      <c r="E707" s="350"/>
      <c r="F707" s="350"/>
      <c r="G707" s="350"/>
      <c r="H707" s="350"/>
      <c r="I707" s="350"/>
      <c r="J707" s="350"/>
      <c r="K707" s="350"/>
      <c r="L707" s="350"/>
      <c r="M707" s="353"/>
      <c r="N707" s="350"/>
      <c r="O707" s="350"/>
      <c r="P707" s="350"/>
      <c r="Q707" s="350"/>
      <c r="R707" s="353"/>
      <c r="S707" s="353"/>
      <c r="T707" s="350"/>
      <c r="U707" s="350"/>
      <c r="V707" s="350"/>
      <c r="W707" s="350"/>
      <c r="X707" s="350"/>
      <c r="Y707" s="350"/>
      <c r="Z707" s="350"/>
      <c r="AA707" s="350"/>
      <c r="AB707" s="350"/>
      <c r="AC707" s="350"/>
      <c r="AD707" s="350"/>
      <c r="AE707" s="350"/>
      <c r="AF707" s="350"/>
      <c r="AG707" s="350"/>
      <c r="AH707" s="350"/>
      <c r="AI707" s="350"/>
      <c r="AJ707" s="350"/>
      <c r="AK707" s="350"/>
      <c r="AL707" s="350"/>
      <c r="AM707" s="350"/>
      <c r="AN707" s="350"/>
    </row>
    <row r="708" spans="1:40" ht="16.5" customHeight="1">
      <c r="A708" s="350"/>
      <c r="B708" s="350"/>
      <c r="C708" s="350"/>
      <c r="D708" s="350"/>
      <c r="E708" s="350"/>
      <c r="F708" s="350"/>
      <c r="G708" s="350"/>
      <c r="H708" s="350"/>
      <c r="I708" s="350"/>
      <c r="J708" s="350"/>
      <c r="K708" s="350"/>
      <c r="L708" s="350"/>
      <c r="M708" s="353"/>
      <c r="N708" s="350"/>
      <c r="O708" s="350"/>
      <c r="P708" s="350"/>
      <c r="Q708" s="350"/>
      <c r="R708" s="353"/>
      <c r="S708" s="353"/>
      <c r="T708" s="350"/>
      <c r="U708" s="350"/>
      <c r="V708" s="350"/>
      <c r="W708" s="350"/>
      <c r="X708" s="350"/>
      <c r="Y708" s="350"/>
      <c r="Z708" s="350"/>
      <c r="AA708" s="350"/>
      <c r="AB708" s="350"/>
      <c r="AC708" s="350"/>
      <c r="AD708" s="350"/>
      <c r="AE708" s="350"/>
      <c r="AF708" s="350"/>
      <c r="AG708" s="350"/>
      <c r="AH708" s="350"/>
      <c r="AI708" s="350"/>
      <c r="AJ708" s="350"/>
      <c r="AK708" s="350"/>
      <c r="AL708" s="350"/>
      <c r="AM708" s="350"/>
      <c r="AN708" s="350"/>
    </row>
    <row r="709" spans="1:40" ht="16.5" customHeight="1">
      <c r="A709" s="350"/>
      <c r="B709" s="350"/>
      <c r="C709" s="350"/>
      <c r="D709" s="350"/>
      <c r="E709" s="350"/>
      <c r="F709" s="350"/>
      <c r="G709" s="350"/>
      <c r="H709" s="350"/>
      <c r="I709" s="350"/>
      <c r="J709" s="350"/>
      <c r="K709" s="350"/>
      <c r="L709" s="350"/>
      <c r="M709" s="353"/>
      <c r="N709" s="350"/>
      <c r="O709" s="350"/>
      <c r="P709" s="350"/>
      <c r="Q709" s="350"/>
      <c r="R709" s="353"/>
      <c r="S709" s="353"/>
      <c r="T709" s="350"/>
      <c r="U709" s="350"/>
      <c r="V709" s="350"/>
      <c r="W709" s="350"/>
      <c r="X709" s="350"/>
      <c r="Y709" s="350"/>
      <c r="Z709" s="350"/>
      <c r="AA709" s="350"/>
      <c r="AB709" s="350"/>
      <c r="AC709" s="350"/>
      <c r="AD709" s="350"/>
      <c r="AE709" s="350"/>
      <c r="AF709" s="350"/>
      <c r="AG709" s="350"/>
      <c r="AH709" s="350"/>
      <c r="AI709" s="350"/>
      <c r="AJ709" s="350"/>
      <c r="AK709" s="350"/>
      <c r="AL709" s="350"/>
      <c r="AM709" s="350"/>
      <c r="AN709" s="350"/>
    </row>
    <row r="710" spans="1:40" ht="16.5" customHeight="1">
      <c r="A710" s="350"/>
      <c r="B710" s="350"/>
      <c r="C710" s="350"/>
      <c r="D710" s="350"/>
      <c r="E710" s="350"/>
      <c r="F710" s="350"/>
      <c r="G710" s="350"/>
      <c r="H710" s="350"/>
      <c r="I710" s="350"/>
      <c r="J710" s="350"/>
      <c r="K710" s="350"/>
      <c r="L710" s="350"/>
      <c r="M710" s="353"/>
      <c r="N710" s="350"/>
      <c r="O710" s="350"/>
      <c r="P710" s="350"/>
      <c r="Q710" s="350"/>
      <c r="R710" s="353"/>
      <c r="S710" s="353"/>
      <c r="T710" s="350"/>
      <c r="U710" s="350"/>
      <c r="V710" s="350"/>
      <c r="W710" s="350"/>
      <c r="X710" s="350"/>
      <c r="Y710" s="350"/>
      <c r="Z710" s="350"/>
      <c r="AA710" s="350"/>
      <c r="AB710" s="350"/>
      <c r="AC710" s="350"/>
      <c r="AD710" s="350"/>
      <c r="AE710" s="350"/>
      <c r="AF710" s="350"/>
      <c r="AG710" s="350"/>
      <c r="AH710" s="350"/>
      <c r="AI710" s="350"/>
      <c r="AJ710" s="350"/>
      <c r="AK710" s="350"/>
      <c r="AL710" s="350"/>
      <c r="AM710" s="350"/>
      <c r="AN710" s="350"/>
    </row>
    <row r="711" spans="1:40" ht="16.5" customHeight="1">
      <c r="A711" s="350"/>
      <c r="B711" s="350"/>
      <c r="C711" s="350"/>
      <c r="D711" s="350"/>
      <c r="E711" s="350"/>
      <c r="F711" s="350"/>
      <c r="G711" s="350"/>
      <c r="H711" s="350"/>
      <c r="I711" s="350"/>
      <c r="J711" s="350"/>
      <c r="K711" s="350"/>
      <c r="L711" s="350"/>
      <c r="M711" s="353"/>
      <c r="N711" s="350"/>
      <c r="O711" s="350"/>
      <c r="P711" s="350"/>
      <c r="Q711" s="350"/>
      <c r="R711" s="353"/>
      <c r="S711" s="353"/>
      <c r="T711" s="350"/>
      <c r="U711" s="350"/>
      <c r="V711" s="350"/>
      <c r="W711" s="350"/>
      <c r="X711" s="350"/>
      <c r="Y711" s="350"/>
      <c r="Z711" s="350"/>
      <c r="AA711" s="350"/>
      <c r="AB711" s="350"/>
      <c r="AC711" s="350"/>
      <c r="AD711" s="350"/>
      <c r="AE711" s="350"/>
      <c r="AF711" s="350"/>
      <c r="AG711" s="350"/>
      <c r="AH711" s="350"/>
      <c r="AI711" s="350"/>
      <c r="AJ711" s="350"/>
      <c r="AK711" s="350"/>
      <c r="AL711" s="350"/>
      <c r="AM711" s="350"/>
      <c r="AN711" s="350"/>
    </row>
    <row r="712" spans="1:40" ht="16.5" customHeight="1">
      <c r="A712" s="350"/>
      <c r="B712" s="350"/>
      <c r="C712" s="350"/>
      <c r="D712" s="350"/>
      <c r="E712" s="350"/>
      <c r="F712" s="350"/>
      <c r="G712" s="350"/>
      <c r="H712" s="350"/>
      <c r="I712" s="350"/>
      <c r="J712" s="350"/>
      <c r="K712" s="350"/>
      <c r="L712" s="350"/>
      <c r="M712" s="353"/>
      <c r="N712" s="350"/>
      <c r="O712" s="350"/>
      <c r="P712" s="350"/>
      <c r="Q712" s="350"/>
      <c r="R712" s="353"/>
      <c r="S712" s="353"/>
      <c r="T712" s="350"/>
      <c r="U712" s="350"/>
      <c r="V712" s="350"/>
      <c r="W712" s="350"/>
      <c r="X712" s="350"/>
      <c r="Y712" s="350"/>
      <c r="Z712" s="350"/>
      <c r="AA712" s="350"/>
      <c r="AB712" s="350"/>
      <c r="AC712" s="350"/>
      <c r="AD712" s="350"/>
      <c r="AE712" s="350"/>
      <c r="AF712" s="350"/>
      <c r="AG712" s="350"/>
      <c r="AH712" s="350"/>
      <c r="AI712" s="350"/>
      <c r="AJ712" s="350"/>
      <c r="AK712" s="350"/>
      <c r="AL712" s="350"/>
      <c r="AM712" s="350"/>
      <c r="AN712" s="350"/>
    </row>
    <row r="713" spans="1:40" ht="16.5" customHeight="1">
      <c r="A713" s="350"/>
      <c r="B713" s="350"/>
      <c r="C713" s="350"/>
      <c r="D713" s="350"/>
      <c r="E713" s="350"/>
      <c r="F713" s="350"/>
      <c r="G713" s="350"/>
      <c r="H713" s="350"/>
      <c r="I713" s="350"/>
      <c r="J713" s="350"/>
      <c r="K713" s="350"/>
      <c r="L713" s="350"/>
      <c r="M713" s="353"/>
      <c r="N713" s="350"/>
      <c r="O713" s="350"/>
      <c r="P713" s="350"/>
      <c r="Q713" s="350"/>
      <c r="R713" s="353"/>
      <c r="S713" s="353"/>
      <c r="T713" s="350"/>
      <c r="U713" s="350"/>
      <c r="V713" s="350"/>
      <c r="W713" s="350"/>
      <c r="X713" s="350"/>
      <c r="Y713" s="350"/>
      <c r="Z713" s="350"/>
      <c r="AA713" s="350"/>
      <c r="AB713" s="350"/>
      <c r="AC713" s="350"/>
      <c r="AD713" s="350"/>
      <c r="AE713" s="350"/>
      <c r="AF713" s="350"/>
      <c r="AG713" s="350"/>
      <c r="AH713" s="350"/>
      <c r="AI713" s="350"/>
      <c r="AJ713" s="350"/>
      <c r="AK713" s="350"/>
      <c r="AL713" s="350"/>
      <c r="AM713" s="350"/>
      <c r="AN713" s="350"/>
    </row>
    <row r="714" spans="1:40" ht="16.5" customHeight="1">
      <c r="A714" s="350"/>
      <c r="B714" s="350"/>
      <c r="C714" s="350"/>
      <c r="D714" s="350"/>
      <c r="E714" s="350"/>
      <c r="F714" s="350"/>
      <c r="G714" s="350"/>
      <c r="H714" s="350"/>
      <c r="I714" s="350"/>
      <c r="J714" s="350"/>
      <c r="K714" s="350"/>
      <c r="L714" s="350"/>
      <c r="M714" s="353"/>
      <c r="N714" s="350"/>
      <c r="O714" s="350"/>
      <c r="P714" s="350"/>
      <c r="Q714" s="350"/>
      <c r="R714" s="353"/>
      <c r="S714" s="353"/>
      <c r="T714" s="350"/>
      <c r="U714" s="350"/>
      <c r="V714" s="350"/>
      <c r="W714" s="350"/>
      <c r="X714" s="350"/>
      <c r="Y714" s="350"/>
      <c r="Z714" s="350"/>
      <c r="AA714" s="350"/>
      <c r="AB714" s="350"/>
      <c r="AC714" s="350"/>
      <c r="AD714" s="350"/>
      <c r="AE714" s="350"/>
      <c r="AF714" s="350"/>
      <c r="AG714" s="350"/>
      <c r="AH714" s="350"/>
      <c r="AI714" s="350"/>
      <c r="AJ714" s="350"/>
      <c r="AK714" s="350"/>
      <c r="AL714" s="350"/>
      <c r="AM714" s="350"/>
      <c r="AN714" s="350"/>
    </row>
    <row r="715" spans="1:40" ht="16.5" customHeight="1">
      <c r="A715" s="350"/>
      <c r="B715" s="350"/>
      <c r="C715" s="350"/>
      <c r="D715" s="350"/>
      <c r="E715" s="350"/>
      <c r="F715" s="350"/>
      <c r="G715" s="350"/>
      <c r="H715" s="350"/>
      <c r="I715" s="350"/>
      <c r="J715" s="350"/>
      <c r="K715" s="350"/>
      <c r="L715" s="350"/>
      <c r="M715" s="353"/>
      <c r="N715" s="350"/>
      <c r="O715" s="350"/>
      <c r="P715" s="350"/>
      <c r="Q715" s="350"/>
      <c r="R715" s="353"/>
      <c r="S715" s="353"/>
      <c r="T715" s="350"/>
      <c r="U715" s="350"/>
      <c r="V715" s="350"/>
      <c r="W715" s="350"/>
      <c r="X715" s="350"/>
      <c r="Y715" s="350"/>
      <c r="Z715" s="350"/>
      <c r="AA715" s="350"/>
      <c r="AB715" s="350"/>
      <c r="AC715" s="350"/>
      <c r="AD715" s="350"/>
      <c r="AE715" s="350"/>
      <c r="AF715" s="350"/>
      <c r="AG715" s="350"/>
      <c r="AH715" s="350"/>
      <c r="AI715" s="350"/>
      <c r="AJ715" s="350"/>
      <c r="AK715" s="350"/>
      <c r="AL715" s="350"/>
      <c r="AM715" s="350"/>
      <c r="AN715" s="350"/>
    </row>
    <row r="716" spans="1:40" ht="16.5" customHeight="1">
      <c r="A716" s="350"/>
      <c r="B716" s="350"/>
      <c r="C716" s="350"/>
      <c r="D716" s="350"/>
      <c r="E716" s="350"/>
      <c r="F716" s="350"/>
      <c r="G716" s="350"/>
      <c r="H716" s="350"/>
      <c r="I716" s="350"/>
      <c r="J716" s="350"/>
      <c r="K716" s="350"/>
      <c r="L716" s="350"/>
      <c r="M716" s="353"/>
      <c r="N716" s="350"/>
      <c r="O716" s="350"/>
      <c r="P716" s="350"/>
      <c r="Q716" s="350"/>
      <c r="R716" s="353"/>
      <c r="S716" s="353"/>
      <c r="T716" s="350"/>
      <c r="U716" s="350"/>
      <c r="V716" s="350"/>
      <c r="W716" s="350"/>
      <c r="X716" s="350"/>
      <c r="Y716" s="350"/>
      <c r="Z716" s="350"/>
      <c r="AA716" s="350"/>
      <c r="AB716" s="350"/>
      <c r="AC716" s="350"/>
      <c r="AD716" s="350"/>
      <c r="AE716" s="350"/>
      <c r="AF716" s="350"/>
      <c r="AG716" s="350"/>
      <c r="AH716" s="350"/>
      <c r="AI716" s="350"/>
      <c r="AJ716" s="350"/>
      <c r="AK716" s="350"/>
      <c r="AL716" s="350"/>
      <c r="AM716" s="350"/>
      <c r="AN716" s="350"/>
    </row>
    <row r="717" spans="1:40" ht="16.5" customHeight="1">
      <c r="A717" s="350"/>
      <c r="B717" s="350"/>
      <c r="C717" s="350"/>
      <c r="D717" s="350"/>
      <c r="E717" s="350"/>
      <c r="F717" s="350"/>
      <c r="G717" s="350"/>
      <c r="H717" s="350"/>
      <c r="I717" s="350"/>
      <c r="J717" s="350"/>
      <c r="K717" s="350"/>
      <c r="L717" s="350"/>
      <c r="M717" s="353"/>
      <c r="N717" s="350"/>
      <c r="O717" s="350"/>
      <c r="P717" s="350"/>
      <c r="Q717" s="350"/>
      <c r="R717" s="353"/>
      <c r="S717" s="353"/>
      <c r="T717" s="350"/>
      <c r="U717" s="350"/>
      <c r="V717" s="350"/>
      <c r="W717" s="350"/>
      <c r="X717" s="350"/>
      <c r="Y717" s="350"/>
      <c r="Z717" s="350"/>
      <c r="AA717" s="350"/>
      <c r="AB717" s="350"/>
      <c r="AC717" s="350"/>
      <c r="AD717" s="350"/>
      <c r="AE717" s="350"/>
      <c r="AF717" s="350"/>
      <c r="AG717" s="350"/>
      <c r="AH717" s="350"/>
      <c r="AI717" s="350"/>
      <c r="AJ717" s="350"/>
      <c r="AK717" s="350"/>
      <c r="AL717" s="350"/>
      <c r="AM717" s="350"/>
      <c r="AN717" s="350"/>
    </row>
    <row r="718" spans="1:40" ht="16.5" customHeight="1">
      <c r="A718" s="350"/>
      <c r="B718" s="350"/>
      <c r="C718" s="350"/>
      <c r="D718" s="350"/>
      <c r="E718" s="350"/>
      <c r="F718" s="350"/>
      <c r="G718" s="350"/>
      <c r="H718" s="350"/>
      <c r="I718" s="350"/>
      <c r="J718" s="350"/>
      <c r="K718" s="350"/>
      <c r="L718" s="350"/>
      <c r="M718" s="353"/>
      <c r="N718" s="350"/>
      <c r="O718" s="350"/>
      <c r="P718" s="350"/>
      <c r="Q718" s="350"/>
      <c r="R718" s="353"/>
      <c r="S718" s="353"/>
      <c r="T718" s="350"/>
      <c r="U718" s="350"/>
      <c r="V718" s="350"/>
      <c r="W718" s="350"/>
      <c r="X718" s="350"/>
      <c r="Y718" s="350"/>
      <c r="Z718" s="350"/>
      <c r="AA718" s="350"/>
      <c r="AB718" s="350"/>
      <c r="AC718" s="350"/>
      <c r="AD718" s="350"/>
      <c r="AE718" s="350"/>
      <c r="AF718" s="350"/>
      <c r="AG718" s="350"/>
      <c r="AH718" s="350"/>
      <c r="AI718" s="350"/>
      <c r="AJ718" s="350"/>
      <c r="AK718" s="350"/>
      <c r="AL718" s="350"/>
      <c r="AM718" s="350"/>
      <c r="AN718" s="350"/>
    </row>
    <row r="719" spans="1:40" ht="16.5" customHeight="1">
      <c r="A719" s="350"/>
      <c r="B719" s="350"/>
      <c r="C719" s="350"/>
      <c r="D719" s="350"/>
      <c r="E719" s="350"/>
      <c r="F719" s="350"/>
      <c r="G719" s="350"/>
      <c r="H719" s="350"/>
      <c r="I719" s="350"/>
      <c r="J719" s="350"/>
      <c r="K719" s="350"/>
      <c r="L719" s="350"/>
      <c r="M719" s="353"/>
      <c r="N719" s="350"/>
      <c r="O719" s="350"/>
      <c r="P719" s="350"/>
      <c r="Q719" s="350"/>
      <c r="R719" s="353"/>
      <c r="S719" s="353"/>
      <c r="T719" s="350"/>
      <c r="U719" s="350"/>
      <c r="V719" s="350"/>
      <c r="W719" s="350"/>
      <c r="X719" s="350"/>
      <c r="Y719" s="350"/>
      <c r="Z719" s="350"/>
      <c r="AA719" s="350"/>
      <c r="AB719" s="350"/>
      <c r="AC719" s="350"/>
      <c r="AD719" s="350"/>
      <c r="AE719" s="350"/>
      <c r="AF719" s="350"/>
      <c r="AG719" s="350"/>
      <c r="AH719" s="350"/>
      <c r="AI719" s="350"/>
      <c r="AJ719" s="350"/>
      <c r="AK719" s="350"/>
      <c r="AL719" s="350"/>
      <c r="AM719" s="350"/>
      <c r="AN719" s="350"/>
    </row>
    <row r="720" spans="1:40" ht="16.5" customHeight="1">
      <c r="A720" s="350"/>
      <c r="B720" s="350"/>
      <c r="C720" s="350"/>
      <c r="D720" s="350"/>
      <c r="E720" s="350"/>
      <c r="F720" s="350"/>
      <c r="G720" s="350"/>
      <c r="H720" s="350"/>
      <c r="I720" s="350"/>
      <c r="J720" s="350"/>
      <c r="K720" s="350"/>
      <c r="L720" s="350"/>
      <c r="M720" s="353"/>
      <c r="N720" s="350"/>
      <c r="O720" s="350"/>
      <c r="P720" s="350"/>
      <c r="Q720" s="350"/>
      <c r="R720" s="353"/>
      <c r="S720" s="353"/>
      <c r="T720" s="350"/>
      <c r="U720" s="350"/>
      <c r="V720" s="350"/>
      <c r="W720" s="350"/>
      <c r="X720" s="350"/>
      <c r="Y720" s="350"/>
      <c r="Z720" s="350"/>
      <c r="AA720" s="350"/>
      <c r="AB720" s="350"/>
      <c r="AC720" s="350"/>
      <c r="AD720" s="350"/>
      <c r="AE720" s="350"/>
      <c r="AF720" s="350"/>
      <c r="AG720" s="350"/>
      <c r="AH720" s="350"/>
      <c r="AI720" s="350"/>
      <c r="AJ720" s="350"/>
      <c r="AK720" s="350"/>
      <c r="AL720" s="350"/>
      <c r="AM720" s="350"/>
      <c r="AN720" s="350"/>
    </row>
    <row r="721" spans="1:40" ht="16.5" customHeight="1">
      <c r="A721" s="350"/>
      <c r="B721" s="350"/>
      <c r="C721" s="350"/>
      <c r="D721" s="350"/>
      <c r="E721" s="350"/>
      <c r="F721" s="350"/>
      <c r="G721" s="350"/>
      <c r="H721" s="350"/>
      <c r="I721" s="350"/>
      <c r="J721" s="350"/>
      <c r="K721" s="350"/>
      <c r="L721" s="350"/>
      <c r="M721" s="353"/>
      <c r="N721" s="350"/>
      <c r="O721" s="350"/>
      <c r="P721" s="350"/>
      <c r="Q721" s="350"/>
      <c r="R721" s="353"/>
      <c r="S721" s="353"/>
      <c r="T721" s="350"/>
      <c r="U721" s="350"/>
      <c r="V721" s="350"/>
      <c r="W721" s="350"/>
      <c r="X721" s="350"/>
      <c r="Y721" s="350"/>
      <c r="Z721" s="350"/>
      <c r="AA721" s="350"/>
      <c r="AB721" s="350"/>
      <c r="AC721" s="350"/>
      <c r="AD721" s="350"/>
      <c r="AE721" s="350"/>
      <c r="AF721" s="350"/>
      <c r="AG721" s="350"/>
      <c r="AH721" s="350"/>
      <c r="AI721" s="350"/>
      <c r="AJ721" s="350"/>
      <c r="AK721" s="350"/>
      <c r="AL721" s="350"/>
      <c r="AM721" s="350"/>
      <c r="AN721" s="350"/>
    </row>
    <row r="722" spans="1:40" ht="16.5" customHeight="1">
      <c r="A722" s="350"/>
      <c r="B722" s="350"/>
      <c r="C722" s="350"/>
      <c r="D722" s="350"/>
      <c r="E722" s="350"/>
      <c r="F722" s="350"/>
      <c r="G722" s="350"/>
      <c r="H722" s="350"/>
      <c r="I722" s="350"/>
      <c r="J722" s="350"/>
      <c r="K722" s="350"/>
      <c r="L722" s="350"/>
      <c r="M722" s="353"/>
      <c r="N722" s="350"/>
      <c r="O722" s="350"/>
      <c r="P722" s="350"/>
      <c r="Q722" s="350"/>
      <c r="R722" s="353"/>
      <c r="S722" s="353"/>
      <c r="T722" s="350"/>
      <c r="U722" s="350"/>
      <c r="V722" s="350"/>
      <c r="W722" s="350"/>
      <c r="X722" s="350"/>
      <c r="Y722" s="350"/>
      <c r="Z722" s="350"/>
      <c r="AA722" s="350"/>
      <c r="AB722" s="350"/>
      <c r="AC722" s="350"/>
      <c r="AD722" s="350"/>
      <c r="AE722" s="350"/>
      <c r="AF722" s="350"/>
      <c r="AG722" s="350"/>
      <c r="AH722" s="350"/>
      <c r="AI722" s="350"/>
      <c r="AJ722" s="350"/>
      <c r="AK722" s="350"/>
      <c r="AL722" s="350"/>
      <c r="AM722" s="350"/>
      <c r="AN722" s="350"/>
    </row>
    <row r="723" spans="1:40" ht="16.5" customHeight="1">
      <c r="A723" s="350"/>
      <c r="B723" s="350"/>
      <c r="C723" s="350"/>
      <c r="D723" s="350"/>
      <c r="E723" s="350"/>
      <c r="F723" s="350"/>
      <c r="G723" s="350"/>
      <c r="H723" s="350"/>
      <c r="I723" s="350"/>
      <c r="J723" s="350"/>
      <c r="K723" s="350"/>
      <c r="L723" s="350"/>
      <c r="M723" s="353"/>
      <c r="N723" s="350"/>
      <c r="O723" s="350"/>
      <c r="P723" s="350"/>
      <c r="Q723" s="350"/>
      <c r="R723" s="353"/>
      <c r="S723" s="353"/>
      <c r="T723" s="350"/>
      <c r="U723" s="350"/>
      <c r="V723" s="350"/>
      <c r="W723" s="350"/>
      <c r="X723" s="350"/>
      <c r="Y723" s="350"/>
      <c r="Z723" s="350"/>
      <c r="AA723" s="350"/>
      <c r="AB723" s="350"/>
      <c r="AC723" s="350"/>
      <c r="AD723" s="350"/>
      <c r="AE723" s="350"/>
      <c r="AF723" s="350"/>
      <c r="AG723" s="350"/>
      <c r="AH723" s="350"/>
      <c r="AI723" s="350"/>
      <c r="AJ723" s="350"/>
      <c r="AK723" s="350"/>
      <c r="AL723" s="350"/>
      <c r="AM723" s="350"/>
      <c r="AN723" s="350"/>
    </row>
    <row r="724" spans="1:40" ht="16.5" customHeight="1">
      <c r="A724" s="350"/>
      <c r="B724" s="350"/>
      <c r="C724" s="350"/>
      <c r="D724" s="350"/>
      <c r="E724" s="350"/>
      <c r="F724" s="350"/>
      <c r="G724" s="350"/>
      <c r="H724" s="350"/>
      <c r="I724" s="350"/>
      <c r="J724" s="350"/>
      <c r="K724" s="350"/>
      <c r="L724" s="350"/>
      <c r="M724" s="353"/>
      <c r="N724" s="350"/>
      <c r="O724" s="350"/>
      <c r="P724" s="350"/>
      <c r="Q724" s="350"/>
      <c r="R724" s="353"/>
      <c r="S724" s="353"/>
      <c r="T724" s="350"/>
      <c r="U724" s="350"/>
      <c r="V724" s="350"/>
      <c r="W724" s="350"/>
      <c r="X724" s="350"/>
      <c r="Y724" s="350"/>
      <c r="Z724" s="350"/>
      <c r="AA724" s="350"/>
      <c r="AB724" s="350"/>
      <c r="AC724" s="350"/>
      <c r="AD724" s="350"/>
      <c r="AE724" s="350"/>
      <c r="AF724" s="350"/>
      <c r="AG724" s="350"/>
      <c r="AH724" s="350"/>
      <c r="AI724" s="350"/>
      <c r="AJ724" s="350"/>
      <c r="AK724" s="350"/>
      <c r="AL724" s="350"/>
      <c r="AM724" s="350"/>
      <c r="AN724" s="350"/>
    </row>
    <row r="725" spans="1:40" ht="16.5" customHeight="1">
      <c r="A725" s="350"/>
      <c r="B725" s="350"/>
      <c r="C725" s="350"/>
      <c r="D725" s="350"/>
      <c r="E725" s="350"/>
      <c r="F725" s="350"/>
      <c r="G725" s="350"/>
      <c r="H725" s="350"/>
      <c r="I725" s="350"/>
      <c r="J725" s="350"/>
      <c r="K725" s="350"/>
      <c r="L725" s="350"/>
      <c r="M725" s="353"/>
      <c r="N725" s="350"/>
      <c r="O725" s="350"/>
      <c r="P725" s="350"/>
      <c r="Q725" s="350"/>
      <c r="R725" s="353"/>
      <c r="S725" s="353"/>
      <c r="T725" s="350"/>
      <c r="U725" s="350"/>
      <c r="V725" s="350"/>
      <c r="W725" s="350"/>
      <c r="X725" s="350"/>
      <c r="Y725" s="350"/>
      <c r="Z725" s="350"/>
      <c r="AA725" s="350"/>
      <c r="AB725" s="350"/>
      <c r="AC725" s="350"/>
      <c r="AD725" s="350"/>
      <c r="AE725" s="350"/>
      <c r="AF725" s="350"/>
      <c r="AG725" s="350"/>
      <c r="AH725" s="350"/>
      <c r="AI725" s="350"/>
      <c r="AJ725" s="350"/>
      <c r="AK725" s="350"/>
      <c r="AL725" s="350"/>
      <c r="AM725" s="350"/>
      <c r="AN725" s="350"/>
    </row>
    <row r="726" spans="1:40" ht="16.5" customHeight="1">
      <c r="A726" s="350"/>
      <c r="B726" s="350"/>
      <c r="C726" s="350"/>
      <c r="D726" s="350"/>
      <c r="E726" s="350"/>
      <c r="F726" s="350"/>
      <c r="G726" s="350"/>
      <c r="H726" s="350"/>
      <c r="I726" s="350"/>
      <c r="J726" s="350"/>
      <c r="K726" s="350"/>
      <c r="L726" s="350"/>
      <c r="M726" s="353"/>
      <c r="N726" s="350"/>
      <c r="O726" s="350"/>
      <c r="P726" s="350"/>
      <c r="Q726" s="350"/>
      <c r="R726" s="353"/>
      <c r="S726" s="353"/>
      <c r="T726" s="350"/>
      <c r="U726" s="350"/>
      <c r="V726" s="350"/>
      <c r="W726" s="350"/>
      <c r="X726" s="350"/>
      <c r="Y726" s="350"/>
      <c r="Z726" s="350"/>
      <c r="AA726" s="350"/>
      <c r="AB726" s="350"/>
      <c r="AC726" s="350"/>
      <c r="AD726" s="350"/>
      <c r="AE726" s="350"/>
      <c r="AF726" s="350"/>
      <c r="AG726" s="350"/>
      <c r="AH726" s="350"/>
      <c r="AI726" s="350"/>
      <c r="AJ726" s="350"/>
      <c r="AK726" s="350"/>
      <c r="AL726" s="350"/>
      <c r="AM726" s="350"/>
      <c r="AN726" s="350"/>
    </row>
    <row r="727" spans="1:40" ht="16.5" customHeight="1">
      <c r="A727" s="350"/>
      <c r="B727" s="350"/>
      <c r="C727" s="350"/>
      <c r="D727" s="350"/>
      <c r="E727" s="350"/>
      <c r="F727" s="350"/>
      <c r="G727" s="350"/>
      <c r="H727" s="350"/>
      <c r="I727" s="350"/>
      <c r="J727" s="350"/>
      <c r="K727" s="350"/>
      <c r="L727" s="350"/>
      <c r="M727" s="353"/>
      <c r="N727" s="350"/>
      <c r="O727" s="350"/>
      <c r="P727" s="350"/>
      <c r="Q727" s="350"/>
      <c r="R727" s="353"/>
      <c r="S727" s="353"/>
      <c r="T727" s="350"/>
      <c r="U727" s="350"/>
      <c r="V727" s="350"/>
      <c r="W727" s="350"/>
      <c r="X727" s="350"/>
      <c r="Y727" s="350"/>
      <c r="Z727" s="350"/>
      <c r="AA727" s="350"/>
      <c r="AB727" s="350"/>
      <c r="AC727" s="350"/>
      <c r="AD727" s="350"/>
      <c r="AE727" s="350"/>
      <c r="AF727" s="350"/>
      <c r="AG727" s="350"/>
      <c r="AH727" s="350"/>
      <c r="AI727" s="350"/>
      <c r="AJ727" s="350"/>
      <c r="AK727" s="350"/>
      <c r="AL727" s="350"/>
      <c r="AM727" s="350"/>
      <c r="AN727" s="350"/>
    </row>
    <row r="728" spans="1:40" ht="16.5" customHeight="1">
      <c r="A728" s="350"/>
      <c r="B728" s="350"/>
      <c r="C728" s="350"/>
      <c r="D728" s="350"/>
      <c r="E728" s="350"/>
      <c r="F728" s="350"/>
      <c r="G728" s="350"/>
      <c r="H728" s="350"/>
      <c r="I728" s="350"/>
      <c r="J728" s="350"/>
      <c r="K728" s="350"/>
      <c r="L728" s="350"/>
      <c r="M728" s="353"/>
      <c r="N728" s="350"/>
      <c r="O728" s="350"/>
      <c r="P728" s="350"/>
      <c r="Q728" s="350"/>
      <c r="R728" s="353"/>
      <c r="S728" s="353"/>
      <c r="T728" s="350"/>
      <c r="U728" s="350"/>
      <c r="V728" s="350"/>
      <c r="W728" s="350"/>
      <c r="X728" s="350"/>
      <c r="Y728" s="350"/>
      <c r="Z728" s="350"/>
      <c r="AA728" s="350"/>
      <c r="AB728" s="350"/>
      <c r="AC728" s="350"/>
      <c r="AD728" s="350"/>
      <c r="AE728" s="350"/>
      <c r="AF728" s="350"/>
      <c r="AG728" s="350"/>
      <c r="AH728" s="350"/>
      <c r="AI728" s="350"/>
      <c r="AJ728" s="350"/>
      <c r="AK728" s="350"/>
      <c r="AL728" s="350"/>
      <c r="AM728" s="350"/>
      <c r="AN728" s="350"/>
    </row>
    <row r="729" spans="1:40" ht="16.5" customHeight="1">
      <c r="A729" s="350"/>
      <c r="B729" s="350"/>
      <c r="C729" s="350"/>
      <c r="D729" s="350"/>
      <c r="E729" s="350"/>
      <c r="F729" s="350"/>
      <c r="G729" s="350"/>
      <c r="H729" s="350"/>
      <c r="I729" s="350"/>
      <c r="J729" s="350"/>
      <c r="K729" s="350"/>
      <c r="L729" s="350"/>
      <c r="M729" s="353"/>
      <c r="N729" s="350"/>
      <c r="O729" s="350"/>
      <c r="P729" s="350"/>
      <c r="Q729" s="350"/>
      <c r="R729" s="353"/>
      <c r="S729" s="353"/>
      <c r="T729" s="350"/>
      <c r="U729" s="350"/>
      <c r="V729" s="350"/>
      <c r="W729" s="350"/>
      <c r="X729" s="350"/>
      <c r="Y729" s="350"/>
      <c r="Z729" s="350"/>
      <c r="AA729" s="350"/>
      <c r="AB729" s="350"/>
      <c r="AC729" s="350"/>
      <c r="AD729" s="350"/>
      <c r="AE729" s="350"/>
      <c r="AF729" s="350"/>
      <c r="AG729" s="350"/>
      <c r="AH729" s="350"/>
      <c r="AI729" s="350"/>
      <c r="AJ729" s="350"/>
      <c r="AK729" s="350"/>
      <c r="AL729" s="350"/>
      <c r="AM729" s="350"/>
      <c r="AN729" s="350"/>
    </row>
    <row r="730" spans="1:40" ht="16.5" customHeight="1">
      <c r="A730" s="350"/>
      <c r="B730" s="350"/>
      <c r="C730" s="350"/>
      <c r="D730" s="350"/>
      <c r="E730" s="350"/>
      <c r="F730" s="350"/>
      <c r="G730" s="350"/>
      <c r="H730" s="350"/>
      <c r="I730" s="350"/>
      <c r="J730" s="350"/>
      <c r="K730" s="350"/>
      <c r="L730" s="350"/>
      <c r="M730" s="353"/>
      <c r="N730" s="350"/>
      <c r="O730" s="350"/>
      <c r="P730" s="350"/>
      <c r="Q730" s="350"/>
      <c r="R730" s="353"/>
      <c r="S730" s="353"/>
      <c r="T730" s="350"/>
      <c r="U730" s="350"/>
      <c r="V730" s="350"/>
      <c r="W730" s="350"/>
      <c r="X730" s="350"/>
      <c r="Y730" s="350"/>
      <c r="Z730" s="350"/>
      <c r="AA730" s="350"/>
      <c r="AB730" s="350"/>
      <c r="AC730" s="350"/>
      <c r="AD730" s="350"/>
      <c r="AE730" s="350"/>
      <c r="AF730" s="350"/>
      <c r="AG730" s="350"/>
      <c r="AH730" s="350"/>
      <c r="AI730" s="350"/>
      <c r="AJ730" s="350"/>
      <c r="AK730" s="350"/>
      <c r="AL730" s="350"/>
      <c r="AM730" s="350"/>
      <c r="AN730" s="350"/>
    </row>
    <row r="731" spans="1:40" ht="16.5" customHeight="1">
      <c r="A731" s="350"/>
      <c r="B731" s="350"/>
      <c r="C731" s="350"/>
      <c r="D731" s="350"/>
      <c r="E731" s="350"/>
      <c r="F731" s="350"/>
      <c r="G731" s="350"/>
      <c r="H731" s="350"/>
      <c r="I731" s="350"/>
      <c r="J731" s="350"/>
      <c r="K731" s="350"/>
      <c r="L731" s="350"/>
      <c r="M731" s="353"/>
      <c r="N731" s="350"/>
      <c r="O731" s="350"/>
      <c r="P731" s="350"/>
      <c r="Q731" s="350"/>
      <c r="R731" s="353"/>
      <c r="S731" s="353"/>
      <c r="T731" s="350"/>
      <c r="U731" s="350"/>
      <c r="V731" s="350"/>
      <c r="W731" s="350"/>
      <c r="X731" s="350"/>
      <c r="Y731" s="350"/>
      <c r="Z731" s="350"/>
      <c r="AA731" s="350"/>
      <c r="AB731" s="350"/>
      <c r="AC731" s="350"/>
      <c r="AD731" s="350"/>
      <c r="AE731" s="350"/>
      <c r="AF731" s="350"/>
      <c r="AG731" s="350"/>
      <c r="AH731" s="350"/>
      <c r="AI731" s="350"/>
      <c r="AJ731" s="350"/>
      <c r="AK731" s="350"/>
      <c r="AL731" s="350"/>
      <c r="AM731" s="350"/>
      <c r="AN731" s="350"/>
    </row>
    <row r="732" spans="1:40" ht="16.5" customHeight="1">
      <c r="A732" s="350"/>
      <c r="B732" s="350"/>
      <c r="C732" s="350"/>
      <c r="D732" s="350"/>
      <c r="E732" s="350"/>
      <c r="F732" s="350"/>
      <c r="G732" s="350"/>
      <c r="H732" s="350"/>
      <c r="I732" s="350"/>
      <c r="J732" s="350"/>
      <c r="K732" s="350"/>
      <c r="L732" s="350"/>
      <c r="M732" s="353"/>
      <c r="N732" s="350"/>
      <c r="O732" s="350"/>
      <c r="P732" s="350"/>
      <c r="Q732" s="350"/>
      <c r="R732" s="353"/>
      <c r="S732" s="353"/>
      <c r="T732" s="350"/>
      <c r="U732" s="350"/>
      <c r="V732" s="350"/>
      <c r="W732" s="350"/>
      <c r="X732" s="350"/>
      <c r="Y732" s="350"/>
      <c r="Z732" s="350"/>
      <c r="AA732" s="350"/>
      <c r="AB732" s="350"/>
      <c r="AC732" s="350"/>
      <c r="AD732" s="350"/>
      <c r="AE732" s="350"/>
      <c r="AF732" s="350"/>
      <c r="AG732" s="350"/>
      <c r="AH732" s="350"/>
      <c r="AI732" s="350"/>
      <c r="AJ732" s="350"/>
      <c r="AK732" s="350"/>
      <c r="AL732" s="350"/>
      <c r="AM732" s="350"/>
      <c r="AN732" s="350"/>
    </row>
    <row r="733" spans="1:40" ht="16.5" customHeight="1">
      <c r="A733" s="350"/>
      <c r="B733" s="350"/>
      <c r="C733" s="350"/>
      <c r="D733" s="350"/>
      <c r="E733" s="350"/>
      <c r="F733" s="350"/>
      <c r="G733" s="350"/>
      <c r="H733" s="350"/>
      <c r="I733" s="350"/>
      <c r="J733" s="350"/>
      <c r="K733" s="350"/>
      <c r="L733" s="350"/>
      <c r="M733" s="353"/>
      <c r="N733" s="350"/>
      <c r="O733" s="350"/>
      <c r="P733" s="350"/>
      <c r="Q733" s="350"/>
      <c r="R733" s="353"/>
      <c r="S733" s="353"/>
      <c r="T733" s="350"/>
      <c r="U733" s="350"/>
      <c r="V733" s="350"/>
      <c r="W733" s="350"/>
      <c r="X733" s="350"/>
      <c r="Y733" s="350"/>
      <c r="Z733" s="350"/>
      <c r="AA733" s="350"/>
      <c r="AB733" s="350"/>
      <c r="AC733" s="350"/>
      <c r="AD733" s="350"/>
      <c r="AE733" s="350"/>
      <c r="AF733" s="350"/>
      <c r="AG733" s="350"/>
      <c r="AH733" s="350"/>
      <c r="AI733" s="350"/>
      <c r="AJ733" s="350"/>
      <c r="AK733" s="350"/>
      <c r="AL733" s="350"/>
      <c r="AM733" s="350"/>
      <c r="AN733" s="350"/>
    </row>
    <row r="734" spans="1:40" ht="16.5" customHeight="1">
      <c r="A734" s="350"/>
      <c r="B734" s="350"/>
      <c r="C734" s="350"/>
      <c r="D734" s="350"/>
      <c r="E734" s="350"/>
      <c r="F734" s="350"/>
      <c r="G734" s="350"/>
      <c r="H734" s="350"/>
      <c r="I734" s="350"/>
      <c r="J734" s="350"/>
      <c r="K734" s="350"/>
      <c r="L734" s="350"/>
      <c r="M734" s="353"/>
      <c r="N734" s="350"/>
      <c r="O734" s="350"/>
      <c r="P734" s="350"/>
      <c r="Q734" s="350"/>
      <c r="R734" s="353"/>
      <c r="S734" s="353"/>
      <c r="T734" s="350"/>
      <c r="U734" s="350"/>
      <c r="V734" s="350"/>
      <c r="W734" s="350"/>
      <c r="X734" s="350"/>
      <c r="Y734" s="350"/>
      <c r="Z734" s="350"/>
      <c r="AA734" s="350"/>
      <c r="AB734" s="350"/>
      <c r="AC734" s="350"/>
      <c r="AD734" s="350"/>
      <c r="AE734" s="350"/>
      <c r="AF734" s="350"/>
      <c r="AG734" s="350"/>
      <c r="AH734" s="350"/>
      <c r="AI734" s="350"/>
      <c r="AJ734" s="350"/>
      <c r="AK734" s="350"/>
      <c r="AL734" s="350"/>
      <c r="AM734" s="350"/>
      <c r="AN734" s="350"/>
    </row>
    <row r="735" spans="1:40" ht="16.5" customHeight="1">
      <c r="A735" s="350"/>
      <c r="B735" s="350"/>
      <c r="C735" s="350"/>
      <c r="D735" s="350"/>
      <c r="E735" s="350"/>
      <c r="F735" s="350"/>
      <c r="G735" s="350"/>
      <c r="H735" s="350"/>
      <c r="I735" s="350"/>
      <c r="J735" s="350"/>
      <c r="K735" s="350"/>
      <c r="L735" s="350"/>
      <c r="M735" s="353"/>
      <c r="N735" s="350"/>
      <c r="O735" s="350"/>
      <c r="P735" s="350"/>
      <c r="Q735" s="350"/>
      <c r="R735" s="353"/>
      <c r="S735" s="353"/>
      <c r="T735" s="350"/>
      <c r="U735" s="350"/>
      <c r="V735" s="350"/>
      <c r="W735" s="350"/>
      <c r="X735" s="350"/>
      <c r="Y735" s="350"/>
      <c r="Z735" s="350"/>
      <c r="AA735" s="350"/>
      <c r="AB735" s="350"/>
      <c r="AC735" s="350"/>
      <c r="AD735" s="350"/>
      <c r="AE735" s="350"/>
      <c r="AF735" s="350"/>
      <c r="AG735" s="350"/>
      <c r="AH735" s="350"/>
      <c r="AI735" s="350"/>
      <c r="AJ735" s="350"/>
      <c r="AK735" s="350"/>
      <c r="AL735" s="350"/>
      <c r="AM735" s="350"/>
      <c r="AN735" s="350"/>
    </row>
    <row r="736" spans="1:40" ht="16.5" customHeight="1">
      <c r="A736" s="350"/>
      <c r="B736" s="350"/>
      <c r="C736" s="350"/>
      <c r="D736" s="350"/>
      <c r="E736" s="350"/>
      <c r="F736" s="350"/>
      <c r="G736" s="350"/>
      <c r="H736" s="350"/>
      <c r="I736" s="350"/>
      <c r="J736" s="350"/>
      <c r="K736" s="350"/>
      <c r="L736" s="350"/>
      <c r="M736" s="353"/>
      <c r="N736" s="350"/>
      <c r="O736" s="350"/>
      <c r="P736" s="350"/>
      <c r="Q736" s="350"/>
      <c r="R736" s="353"/>
      <c r="S736" s="353"/>
      <c r="T736" s="350"/>
      <c r="U736" s="350"/>
      <c r="V736" s="350"/>
      <c r="W736" s="350"/>
      <c r="X736" s="350"/>
      <c r="Y736" s="350"/>
      <c r="Z736" s="350"/>
      <c r="AA736" s="350"/>
      <c r="AB736" s="350"/>
      <c r="AC736" s="350"/>
      <c r="AD736" s="350"/>
      <c r="AE736" s="350"/>
      <c r="AF736" s="350"/>
      <c r="AG736" s="350"/>
      <c r="AH736" s="350"/>
      <c r="AI736" s="350"/>
      <c r="AJ736" s="350"/>
      <c r="AK736" s="350"/>
      <c r="AL736" s="350"/>
      <c r="AM736" s="350"/>
      <c r="AN736" s="350"/>
    </row>
    <row r="737" spans="1:40" ht="16.5" customHeight="1">
      <c r="A737" s="350"/>
      <c r="B737" s="350"/>
      <c r="C737" s="350"/>
      <c r="D737" s="350"/>
      <c r="E737" s="350"/>
      <c r="F737" s="350"/>
      <c r="G737" s="350"/>
      <c r="H737" s="350"/>
      <c r="I737" s="350"/>
      <c r="J737" s="350"/>
      <c r="K737" s="350"/>
      <c r="L737" s="350"/>
      <c r="M737" s="353"/>
      <c r="N737" s="350"/>
      <c r="O737" s="350"/>
      <c r="P737" s="350"/>
      <c r="Q737" s="350"/>
      <c r="R737" s="353"/>
      <c r="S737" s="353"/>
      <c r="T737" s="350"/>
      <c r="U737" s="350"/>
      <c r="V737" s="350"/>
      <c r="W737" s="350"/>
      <c r="X737" s="350"/>
      <c r="Y737" s="350"/>
      <c r="Z737" s="350"/>
      <c r="AA737" s="350"/>
      <c r="AB737" s="350"/>
      <c r="AC737" s="350"/>
      <c r="AD737" s="350"/>
      <c r="AE737" s="350"/>
      <c r="AF737" s="350"/>
      <c r="AG737" s="350"/>
      <c r="AH737" s="350"/>
      <c r="AI737" s="350"/>
      <c r="AJ737" s="350"/>
      <c r="AK737" s="350"/>
      <c r="AL737" s="350"/>
      <c r="AM737" s="350"/>
      <c r="AN737" s="350"/>
    </row>
    <row r="738" spans="1:40" ht="16.5" customHeight="1">
      <c r="A738" s="350"/>
      <c r="B738" s="350"/>
      <c r="C738" s="350"/>
      <c r="D738" s="350"/>
      <c r="E738" s="350"/>
      <c r="F738" s="350"/>
      <c r="G738" s="350"/>
      <c r="H738" s="350"/>
      <c r="I738" s="350"/>
      <c r="J738" s="350"/>
      <c r="K738" s="350"/>
      <c r="L738" s="350"/>
      <c r="M738" s="353"/>
      <c r="N738" s="350"/>
      <c r="O738" s="350"/>
      <c r="P738" s="350"/>
      <c r="Q738" s="350"/>
      <c r="R738" s="353"/>
      <c r="S738" s="353"/>
      <c r="T738" s="350"/>
      <c r="U738" s="350"/>
      <c r="V738" s="350"/>
      <c r="W738" s="350"/>
      <c r="X738" s="350"/>
      <c r="Y738" s="350"/>
      <c r="Z738" s="350"/>
      <c r="AA738" s="350"/>
      <c r="AB738" s="350"/>
      <c r="AC738" s="350"/>
      <c r="AD738" s="350"/>
      <c r="AE738" s="350"/>
      <c r="AF738" s="350"/>
      <c r="AG738" s="350"/>
      <c r="AH738" s="350"/>
      <c r="AI738" s="350"/>
      <c r="AJ738" s="350"/>
      <c r="AK738" s="350"/>
      <c r="AL738" s="350"/>
      <c r="AM738" s="350"/>
      <c r="AN738" s="350"/>
    </row>
    <row r="739" spans="1:40" ht="16.5" customHeight="1">
      <c r="A739" s="350"/>
      <c r="B739" s="350"/>
      <c r="C739" s="350"/>
      <c r="D739" s="350"/>
      <c r="E739" s="350"/>
      <c r="F739" s="350"/>
      <c r="G739" s="350"/>
      <c r="H739" s="350"/>
      <c r="I739" s="350"/>
      <c r="J739" s="350"/>
      <c r="K739" s="350"/>
      <c r="L739" s="350"/>
      <c r="M739" s="353"/>
      <c r="N739" s="350"/>
      <c r="O739" s="350"/>
      <c r="P739" s="350"/>
      <c r="Q739" s="350"/>
      <c r="R739" s="353"/>
      <c r="S739" s="353"/>
      <c r="T739" s="350"/>
      <c r="U739" s="350"/>
      <c r="V739" s="350"/>
      <c r="W739" s="350"/>
      <c r="X739" s="350"/>
      <c r="Y739" s="350"/>
      <c r="Z739" s="350"/>
      <c r="AA739" s="350"/>
      <c r="AB739" s="350"/>
      <c r="AC739" s="350"/>
      <c r="AD739" s="350"/>
      <c r="AE739" s="350"/>
      <c r="AF739" s="350"/>
      <c r="AG739" s="350"/>
      <c r="AH739" s="350"/>
      <c r="AI739" s="350"/>
      <c r="AJ739" s="350"/>
      <c r="AK739" s="350"/>
      <c r="AL739" s="350"/>
      <c r="AM739" s="350"/>
      <c r="AN739" s="350"/>
    </row>
    <row r="740" spans="1:40" ht="16.5" customHeight="1">
      <c r="A740" s="350"/>
      <c r="B740" s="350"/>
      <c r="C740" s="350"/>
      <c r="D740" s="350"/>
      <c r="E740" s="350"/>
      <c r="F740" s="350"/>
      <c r="G740" s="350"/>
      <c r="H740" s="350"/>
      <c r="I740" s="350"/>
      <c r="J740" s="350"/>
      <c r="K740" s="350"/>
      <c r="L740" s="350"/>
      <c r="M740" s="353"/>
      <c r="N740" s="350"/>
      <c r="O740" s="350"/>
      <c r="P740" s="350"/>
      <c r="Q740" s="350"/>
      <c r="R740" s="353"/>
      <c r="S740" s="353"/>
      <c r="T740" s="350"/>
      <c r="U740" s="350"/>
      <c r="V740" s="350"/>
      <c r="W740" s="350"/>
      <c r="X740" s="350"/>
      <c r="Y740" s="350"/>
      <c r="Z740" s="350"/>
      <c r="AA740" s="350"/>
      <c r="AB740" s="350"/>
      <c r="AC740" s="350"/>
      <c r="AD740" s="350"/>
      <c r="AE740" s="350"/>
      <c r="AF740" s="350"/>
      <c r="AG740" s="350"/>
      <c r="AH740" s="350"/>
      <c r="AI740" s="350"/>
      <c r="AJ740" s="350"/>
      <c r="AK740" s="350"/>
      <c r="AL740" s="350"/>
      <c r="AM740" s="350"/>
      <c r="AN740" s="350"/>
    </row>
    <row r="741" spans="1:40" ht="16.5" customHeight="1">
      <c r="A741" s="350"/>
      <c r="B741" s="350"/>
      <c r="C741" s="350"/>
      <c r="D741" s="350"/>
      <c r="E741" s="350"/>
      <c r="F741" s="350"/>
      <c r="G741" s="350"/>
      <c r="H741" s="350"/>
      <c r="I741" s="350"/>
      <c r="J741" s="350"/>
      <c r="K741" s="350"/>
      <c r="L741" s="350"/>
      <c r="M741" s="353"/>
      <c r="N741" s="350"/>
      <c r="O741" s="350"/>
      <c r="P741" s="350"/>
      <c r="Q741" s="350"/>
      <c r="R741" s="353"/>
      <c r="S741" s="353"/>
      <c r="T741" s="350"/>
      <c r="U741" s="350"/>
      <c r="V741" s="350"/>
      <c r="W741" s="350"/>
      <c r="X741" s="350"/>
      <c r="Y741" s="350"/>
      <c r="Z741" s="350"/>
      <c r="AA741" s="350"/>
      <c r="AB741" s="350"/>
      <c r="AC741" s="350"/>
      <c r="AD741" s="350"/>
      <c r="AE741" s="350"/>
      <c r="AF741" s="350"/>
      <c r="AG741" s="350"/>
      <c r="AH741" s="350"/>
      <c r="AI741" s="350"/>
      <c r="AJ741" s="350"/>
      <c r="AK741" s="350"/>
      <c r="AL741" s="350"/>
      <c r="AM741" s="350"/>
      <c r="AN741" s="350"/>
    </row>
    <row r="742" spans="1:40" ht="16.5" customHeight="1">
      <c r="A742" s="350"/>
      <c r="B742" s="350"/>
      <c r="C742" s="350"/>
      <c r="D742" s="350"/>
      <c r="E742" s="350"/>
      <c r="F742" s="350"/>
      <c r="G742" s="350"/>
      <c r="H742" s="350"/>
      <c r="I742" s="350"/>
      <c r="J742" s="350"/>
      <c r="K742" s="350"/>
      <c r="L742" s="350"/>
      <c r="M742" s="353"/>
      <c r="N742" s="350"/>
      <c r="O742" s="350"/>
      <c r="P742" s="350"/>
      <c r="Q742" s="350"/>
      <c r="R742" s="353"/>
      <c r="S742" s="353"/>
      <c r="T742" s="350"/>
      <c r="U742" s="350"/>
      <c r="V742" s="350"/>
      <c r="W742" s="350"/>
      <c r="X742" s="350"/>
      <c r="Y742" s="350"/>
      <c r="Z742" s="350"/>
      <c r="AA742" s="350"/>
      <c r="AB742" s="350"/>
      <c r="AC742" s="350"/>
      <c r="AD742" s="350"/>
      <c r="AE742" s="350"/>
      <c r="AF742" s="350"/>
      <c r="AG742" s="350"/>
      <c r="AH742" s="350"/>
      <c r="AI742" s="350"/>
      <c r="AJ742" s="350"/>
      <c r="AK742" s="350"/>
      <c r="AL742" s="350"/>
      <c r="AM742" s="350"/>
      <c r="AN742" s="350"/>
    </row>
    <row r="743" spans="1:40" ht="16.5" customHeight="1">
      <c r="A743" s="350"/>
      <c r="B743" s="350"/>
      <c r="C743" s="350"/>
      <c r="D743" s="350"/>
      <c r="E743" s="350"/>
      <c r="F743" s="350"/>
      <c r="G743" s="350"/>
      <c r="H743" s="350"/>
      <c r="I743" s="350"/>
      <c r="J743" s="350"/>
      <c r="K743" s="350"/>
      <c r="L743" s="350"/>
      <c r="M743" s="353"/>
      <c r="N743" s="350"/>
      <c r="O743" s="350"/>
      <c r="P743" s="350"/>
      <c r="Q743" s="350"/>
      <c r="R743" s="353"/>
      <c r="S743" s="353"/>
      <c r="T743" s="350"/>
      <c r="U743" s="350"/>
      <c r="V743" s="350"/>
      <c r="W743" s="350"/>
      <c r="X743" s="350"/>
      <c r="Y743" s="350"/>
      <c r="Z743" s="350"/>
      <c r="AA743" s="350"/>
      <c r="AB743" s="350"/>
      <c r="AC743" s="350"/>
      <c r="AD743" s="350"/>
      <c r="AE743" s="350"/>
      <c r="AF743" s="350"/>
      <c r="AG743" s="350"/>
      <c r="AH743" s="350"/>
      <c r="AI743" s="350"/>
      <c r="AJ743" s="350"/>
      <c r="AK743" s="350"/>
      <c r="AL743" s="350"/>
      <c r="AM743" s="350"/>
      <c r="AN743" s="350"/>
    </row>
    <row r="744" spans="1:40" ht="16.5" customHeight="1">
      <c r="A744" s="350"/>
      <c r="B744" s="350"/>
      <c r="C744" s="350"/>
      <c r="D744" s="350"/>
      <c r="E744" s="350"/>
      <c r="F744" s="350"/>
      <c r="G744" s="350"/>
      <c r="H744" s="350"/>
      <c r="I744" s="350"/>
      <c r="J744" s="350"/>
      <c r="K744" s="350"/>
      <c r="L744" s="350"/>
      <c r="M744" s="353"/>
      <c r="N744" s="350"/>
      <c r="O744" s="350"/>
      <c r="P744" s="350"/>
      <c r="Q744" s="350"/>
      <c r="R744" s="353"/>
      <c r="S744" s="353"/>
      <c r="T744" s="350"/>
      <c r="U744" s="350"/>
      <c r="V744" s="350"/>
      <c r="W744" s="350"/>
      <c r="X744" s="350"/>
      <c r="Y744" s="350"/>
      <c r="Z744" s="350"/>
      <c r="AA744" s="350"/>
      <c r="AB744" s="350"/>
      <c r="AC744" s="350"/>
      <c r="AD744" s="350"/>
      <c r="AE744" s="350"/>
      <c r="AF744" s="350"/>
      <c r="AG744" s="350"/>
      <c r="AH744" s="350"/>
      <c r="AI744" s="350"/>
      <c r="AJ744" s="350"/>
      <c r="AK744" s="350"/>
      <c r="AL744" s="350"/>
      <c r="AM744" s="350"/>
      <c r="AN744" s="350"/>
    </row>
    <row r="745" spans="1:40" ht="16.5" customHeight="1">
      <c r="A745" s="350"/>
      <c r="B745" s="350"/>
      <c r="C745" s="350"/>
      <c r="D745" s="350"/>
      <c r="E745" s="350"/>
      <c r="F745" s="350"/>
      <c r="G745" s="350"/>
      <c r="H745" s="350"/>
      <c r="I745" s="350"/>
      <c r="J745" s="350"/>
      <c r="K745" s="350"/>
      <c r="L745" s="350"/>
      <c r="M745" s="353"/>
      <c r="N745" s="350"/>
      <c r="O745" s="350"/>
      <c r="P745" s="350"/>
      <c r="Q745" s="350"/>
      <c r="R745" s="353"/>
      <c r="S745" s="353"/>
      <c r="T745" s="350"/>
      <c r="U745" s="350"/>
      <c r="V745" s="350"/>
      <c r="W745" s="350"/>
      <c r="X745" s="350"/>
      <c r="Y745" s="350"/>
      <c r="Z745" s="350"/>
      <c r="AA745" s="350"/>
      <c r="AB745" s="350"/>
      <c r="AC745" s="350"/>
      <c r="AD745" s="350"/>
      <c r="AE745" s="350"/>
      <c r="AF745" s="350"/>
      <c r="AG745" s="350"/>
      <c r="AH745" s="350"/>
      <c r="AI745" s="350"/>
      <c r="AJ745" s="350"/>
      <c r="AK745" s="350"/>
      <c r="AL745" s="350"/>
      <c r="AM745" s="350"/>
      <c r="AN745" s="350"/>
    </row>
    <row r="746" spans="1:40" ht="16.5" customHeight="1">
      <c r="A746" s="350"/>
      <c r="B746" s="350"/>
      <c r="C746" s="350"/>
      <c r="D746" s="350"/>
      <c r="E746" s="350"/>
      <c r="F746" s="350"/>
      <c r="G746" s="350"/>
      <c r="H746" s="350"/>
      <c r="I746" s="350"/>
      <c r="J746" s="350"/>
      <c r="K746" s="350"/>
      <c r="L746" s="350"/>
      <c r="M746" s="353"/>
      <c r="N746" s="350"/>
      <c r="O746" s="350"/>
      <c r="P746" s="350"/>
      <c r="Q746" s="350"/>
      <c r="R746" s="353"/>
      <c r="S746" s="353"/>
      <c r="T746" s="350"/>
      <c r="U746" s="350"/>
      <c r="V746" s="350"/>
      <c r="W746" s="350"/>
      <c r="X746" s="350"/>
      <c r="Y746" s="350"/>
      <c r="Z746" s="350"/>
      <c r="AA746" s="350"/>
      <c r="AB746" s="350"/>
      <c r="AC746" s="350"/>
      <c r="AD746" s="350"/>
      <c r="AE746" s="350"/>
      <c r="AF746" s="350"/>
      <c r="AG746" s="350"/>
      <c r="AH746" s="350"/>
      <c r="AI746" s="350"/>
      <c r="AJ746" s="350"/>
      <c r="AK746" s="350"/>
      <c r="AL746" s="350"/>
      <c r="AM746" s="350"/>
      <c r="AN746" s="350"/>
    </row>
    <row r="747" spans="1:40" ht="16.5" customHeight="1">
      <c r="A747" s="350"/>
      <c r="B747" s="350"/>
      <c r="C747" s="350"/>
      <c r="D747" s="350"/>
      <c r="E747" s="350"/>
      <c r="F747" s="350"/>
      <c r="G747" s="350"/>
      <c r="H747" s="350"/>
      <c r="I747" s="350"/>
      <c r="J747" s="350"/>
      <c r="K747" s="350"/>
      <c r="L747" s="350"/>
      <c r="M747" s="353"/>
      <c r="N747" s="350"/>
      <c r="O747" s="350"/>
      <c r="P747" s="350"/>
      <c r="Q747" s="350"/>
      <c r="R747" s="353"/>
      <c r="S747" s="353"/>
      <c r="T747" s="350"/>
      <c r="U747" s="350"/>
      <c r="V747" s="350"/>
      <c r="W747" s="350"/>
      <c r="X747" s="350"/>
      <c r="Y747" s="350"/>
      <c r="Z747" s="350"/>
      <c r="AA747" s="350"/>
      <c r="AB747" s="350"/>
      <c r="AC747" s="350"/>
      <c r="AD747" s="350"/>
      <c r="AE747" s="350"/>
      <c r="AF747" s="350"/>
      <c r="AG747" s="350"/>
      <c r="AH747" s="350"/>
      <c r="AI747" s="350"/>
      <c r="AJ747" s="350"/>
      <c r="AK747" s="350"/>
      <c r="AL747" s="350"/>
      <c r="AM747" s="350"/>
      <c r="AN747" s="350"/>
    </row>
    <row r="748" spans="1:40" ht="16.5" customHeight="1">
      <c r="A748" s="350"/>
      <c r="B748" s="350"/>
      <c r="C748" s="350"/>
      <c r="D748" s="350"/>
      <c r="E748" s="350"/>
      <c r="F748" s="350"/>
      <c r="G748" s="350"/>
      <c r="H748" s="350"/>
      <c r="I748" s="350"/>
      <c r="J748" s="350"/>
      <c r="K748" s="350"/>
      <c r="L748" s="350"/>
      <c r="M748" s="353"/>
      <c r="N748" s="350"/>
      <c r="O748" s="350"/>
      <c r="P748" s="350"/>
      <c r="Q748" s="350"/>
      <c r="R748" s="353"/>
      <c r="S748" s="353"/>
      <c r="T748" s="350"/>
      <c r="U748" s="350"/>
      <c r="V748" s="350"/>
      <c r="W748" s="350"/>
      <c r="X748" s="350"/>
      <c r="Y748" s="350"/>
      <c r="Z748" s="350"/>
      <c r="AA748" s="350"/>
      <c r="AB748" s="350"/>
      <c r="AC748" s="350"/>
      <c r="AD748" s="350"/>
      <c r="AE748" s="350"/>
      <c r="AF748" s="350"/>
      <c r="AG748" s="350"/>
      <c r="AH748" s="350"/>
      <c r="AI748" s="350"/>
      <c r="AJ748" s="350"/>
      <c r="AK748" s="350"/>
      <c r="AL748" s="350"/>
      <c r="AM748" s="350"/>
      <c r="AN748" s="350"/>
    </row>
    <row r="749" spans="1:40" ht="16.5" customHeight="1">
      <c r="A749" s="350"/>
      <c r="B749" s="350"/>
      <c r="C749" s="350"/>
      <c r="D749" s="350"/>
      <c r="E749" s="350"/>
      <c r="F749" s="350"/>
      <c r="G749" s="350"/>
      <c r="H749" s="350"/>
      <c r="I749" s="350"/>
      <c r="J749" s="350"/>
      <c r="K749" s="350"/>
      <c r="L749" s="350"/>
      <c r="M749" s="353"/>
      <c r="N749" s="350"/>
      <c r="O749" s="350"/>
      <c r="P749" s="350"/>
      <c r="Q749" s="350"/>
      <c r="R749" s="353"/>
      <c r="S749" s="353"/>
      <c r="T749" s="350"/>
      <c r="U749" s="350"/>
      <c r="V749" s="350"/>
      <c r="W749" s="350"/>
      <c r="X749" s="350"/>
      <c r="Y749" s="350"/>
      <c r="Z749" s="350"/>
      <c r="AA749" s="350"/>
      <c r="AB749" s="350"/>
      <c r="AC749" s="350"/>
      <c r="AD749" s="350"/>
      <c r="AE749" s="350"/>
      <c r="AF749" s="350"/>
      <c r="AG749" s="350"/>
      <c r="AH749" s="350"/>
      <c r="AI749" s="350"/>
      <c r="AJ749" s="350"/>
      <c r="AK749" s="350"/>
      <c r="AL749" s="350"/>
      <c r="AM749" s="350"/>
      <c r="AN749" s="350"/>
    </row>
    <row r="750" spans="1:40" ht="16.5" customHeight="1">
      <c r="A750" s="350"/>
      <c r="B750" s="350"/>
      <c r="C750" s="350"/>
      <c r="D750" s="350"/>
      <c r="E750" s="350"/>
      <c r="F750" s="350"/>
      <c r="G750" s="350"/>
      <c r="H750" s="350"/>
      <c r="I750" s="350"/>
      <c r="J750" s="350"/>
      <c r="K750" s="350"/>
      <c r="L750" s="350"/>
      <c r="M750" s="353"/>
      <c r="N750" s="350"/>
      <c r="O750" s="350"/>
      <c r="P750" s="350"/>
      <c r="Q750" s="350"/>
      <c r="R750" s="353"/>
      <c r="S750" s="353"/>
      <c r="T750" s="350"/>
      <c r="U750" s="350"/>
      <c r="V750" s="350"/>
      <c r="W750" s="350"/>
      <c r="X750" s="350"/>
      <c r="Y750" s="350"/>
      <c r="Z750" s="350"/>
      <c r="AA750" s="350"/>
      <c r="AB750" s="350"/>
      <c r="AC750" s="350"/>
      <c r="AD750" s="350"/>
      <c r="AE750" s="350"/>
      <c r="AF750" s="350"/>
      <c r="AG750" s="350"/>
      <c r="AH750" s="350"/>
      <c r="AI750" s="350"/>
      <c r="AJ750" s="350"/>
      <c r="AK750" s="350"/>
      <c r="AL750" s="350"/>
      <c r="AM750" s="350"/>
      <c r="AN750" s="350"/>
    </row>
    <row r="751" spans="1:40" ht="16.5" customHeight="1">
      <c r="A751" s="350"/>
      <c r="B751" s="350"/>
      <c r="C751" s="350"/>
      <c r="D751" s="350"/>
      <c r="E751" s="350"/>
      <c r="F751" s="350"/>
      <c r="G751" s="350"/>
      <c r="H751" s="350"/>
      <c r="I751" s="350"/>
      <c r="J751" s="350"/>
      <c r="K751" s="350"/>
      <c r="L751" s="350"/>
      <c r="M751" s="353"/>
      <c r="N751" s="350"/>
      <c r="O751" s="350"/>
      <c r="P751" s="350"/>
      <c r="Q751" s="350"/>
      <c r="R751" s="353"/>
      <c r="S751" s="353"/>
      <c r="T751" s="350"/>
      <c r="U751" s="350"/>
      <c r="V751" s="350"/>
      <c r="W751" s="350"/>
      <c r="X751" s="350"/>
      <c r="Y751" s="350"/>
      <c r="Z751" s="350"/>
      <c r="AA751" s="350"/>
      <c r="AB751" s="350"/>
      <c r="AC751" s="350"/>
      <c r="AD751" s="350"/>
      <c r="AE751" s="350"/>
      <c r="AF751" s="350"/>
      <c r="AG751" s="350"/>
      <c r="AH751" s="350"/>
      <c r="AI751" s="350"/>
      <c r="AJ751" s="350"/>
      <c r="AK751" s="350"/>
      <c r="AL751" s="350"/>
      <c r="AM751" s="350"/>
      <c r="AN751" s="350"/>
    </row>
    <row r="752" spans="1:40" ht="16.5" customHeight="1">
      <c r="A752" s="350"/>
      <c r="B752" s="350"/>
      <c r="C752" s="350"/>
      <c r="D752" s="350"/>
      <c r="E752" s="350"/>
      <c r="F752" s="350"/>
      <c r="G752" s="350"/>
      <c r="H752" s="350"/>
      <c r="I752" s="350"/>
      <c r="J752" s="350"/>
      <c r="K752" s="350"/>
      <c r="L752" s="350"/>
      <c r="M752" s="353"/>
      <c r="N752" s="350"/>
      <c r="O752" s="350"/>
      <c r="P752" s="350"/>
      <c r="Q752" s="350"/>
      <c r="R752" s="353"/>
      <c r="S752" s="353"/>
      <c r="T752" s="350"/>
      <c r="U752" s="350"/>
      <c r="V752" s="350"/>
      <c r="W752" s="350"/>
      <c r="X752" s="350"/>
      <c r="Y752" s="350"/>
      <c r="Z752" s="350"/>
      <c r="AA752" s="350"/>
      <c r="AB752" s="350"/>
      <c r="AC752" s="350"/>
      <c r="AD752" s="350"/>
      <c r="AE752" s="350"/>
      <c r="AF752" s="350"/>
      <c r="AG752" s="350"/>
      <c r="AH752" s="350"/>
      <c r="AI752" s="350"/>
      <c r="AJ752" s="350"/>
      <c r="AK752" s="350"/>
      <c r="AL752" s="350"/>
      <c r="AM752" s="350"/>
      <c r="AN752" s="350"/>
    </row>
    <row r="753" spans="1:40" ht="16.5" customHeight="1">
      <c r="A753" s="350"/>
      <c r="B753" s="350"/>
      <c r="C753" s="350"/>
      <c r="D753" s="350"/>
      <c r="E753" s="350"/>
      <c r="F753" s="350"/>
      <c r="G753" s="350"/>
      <c r="H753" s="350"/>
      <c r="I753" s="350"/>
      <c r="J753" s="350"/>
      <c r="K753" s="350"/>
      <c r="L753" s="350"/>
      <c r="M753" s="353"/>
      <c r="N753" s="350"/>
      <c r="O753" s="350"/>
      <c r="P753" s="350"/>
      <c r="Q753" s="350"/>
      <c r="R753" s="353"/>
      <c r="S753" s="353"/>
      <c r="T753" s="350"/>
      <c r="U753" s="350"/>
      <c r="V753" s="350"/>
      <c r="W753" s="350"/>
      <c r="X753" s="350"/>
      <c r="Y753" s="350"/>
      <c r="Z753" s="350"/>
      <c r="AA753" s="350"/>
      <c r="AB753" s="350"/>
      <c r="AC753" s="350"/>
      <c r="AD753" s="350"/>
      <c r="AE753" s="350"/>
      <c r="AF753" s="350"/>
      <c r="AG753" s="350"/>
      <c r="AH753" s="350"/>
      <c r="AI753" s="350"/>
      <c r="AJ753" s="350"/>
      <c r="AK753" s="350"/>
      <c r="AL753" s="350"/>
      <c r="AM753" s="350"/>
      <c r="AN753" s="350"/>
    </row>
    <row r="754" spans="1:40" ht="16.5" customHeight="1">
      <c r="A754" s="350"/>
      <c r="B754" s="350"/>
      <c r="C754" s="350"/>
      <c r="D754" s="350"/>
      <c r="E754" s="350"/>
      <c r="F754" s="350"/>
      <c r="G754" s="350"/>
      <c r="H754" s="350"/>
      <c r="I754" s="350"/>
      <c r="J754" s="350"/>
      <c r="K754" s="350"/>
      <c r="L754" s="350"/>
      <c r="M754" s="353"/>
      <c r="N754" s="350"/>
      <c r="O754" s="350"/>
      <c r="P754" s="350"/>
      <c r="Q754" s="350"/>
      <c r="R754" s="353"/>
      <c r="S754" s="353"/>
      <c r="T754" s="350"/>
      <c r="U754" s="350"/>
      <c r="V754" s="350"/>
      <c r="W754" s="350"/>
      <c r="X754" s="350"/>
      <c r="Y754" s="350"/>
      <c r="Z754" s="350"/>
      <c r="AA754" s="350"/>
      <c r="AB754" s="350"/>
      <c r="AC754" s="350"/>
      <c r="AD754" s="350"/>
      <c r="AE754" s="350"/>
      <c r="AF754" s="350"/>
      <c r="AG754" s="350"/>
      <c r="AH754" s="350"/>
      <c r="AI754" s="350"/>
      <c r="AJ754" s="350"/>
      <c r="AK754" s="350"/>
      <c r="AL754" s="350"/>
      <c r="AM754" s="350"/>
      <c r="AN754" s="350"/>
    </row>
    <row r="755" spans="1:40" ht="16.5" customHeight="1">
      <c r="A755" s="350"/>
      <c r="B755" s="350"/>
      <c r="C755" s="350"/>
      <c r="D755" s="350"/>
      <c r="E755" s="350"/>
      <c r="F755" s="350"/>
      <c r="G755" s="350"/>
      <c r="H755" s="350"/>
      <c r="I755" s="350"/>
      <c r="J755" s="350"/>
      <c r="K755" s="350"/>
      <c r="L755" s="350"/>
      <c r="M755" s="353"/>
      <c r="N755" s="350"/>
      <c r="O755" s="350"/>
      <c r="P755" s="350"/>
      <c r="Q755" s="350"/>
      <c r="R755" s="353"/>
      <c r="S755" s="353"/>
      <c r="T755" s="350"/>
      <c r="U755" s="350"/>
      <c r="V755" s="350"/>
      <c r="W755" s="350"/>
      <c r="X755" s="350"/>
      <c r="Y755" s="350"/>
      <c r="Z755" s="350"/>
      <c r="AA755" s="350"/>
      <c r="AB755" s="350"/>
      <c r="AC755" s="350"/>
      <c r="AD755" s="350"/>
      <c r="AE755" s="350"/>
      <c r="AF755" s="350"/>
      <c r="AG755" s="350"/>
      <c r="AH755" s="350"/>
      <c r="AI755" s="350"/>
      <c r="AJ755" s="350"/>
      <c r="AK755" s="350"/>
      <c r="AL755" s="350"/>
      <c r="AM755" s="350"/>
      <c r="AN755" s="350"/>
    </row>
    <row r="756" spans="1:40" ht="16.5" customHeight="1">
      <c r="A756" s="350"/>
      <c r="B756" s="350"/>
      <c r="C756" s="350"/>
      <c r="D756" s="350"/>
      <c r="E756" s="350"/>
      <c r="F756" s="350"/>
      <c r="G756" s="350"/>
      <c r="H756" s="350"/>
      <c r="I756" s="350"/>
      <c r="J756" s="350"/>
      <c r="K756" s="350"/>
      <c r="L756" s="350"/>
      <c r="M756" s="353"/>
      <c r="N756" s="350"/>
      <c r="O756" s="350"/>
      <c r="P756" s="350"/>
      <c r="Q756" s="350"/>
      <c r="R756" s="353"/>
      <c r="S756" s="353"/>
      <c r="T756" s="350"/>
      <c r="U756" s="350"/>
      <c r="V756" s="350"/>
      <c r="W756" s="350"/>
      <c r="X756" s="350"/>
      <c r="Y756" s="350"/>
      <c r="Z756" s="350"/>
      <c r="AA756" s="350"/>
      <c r="AB756" s="350"/>
      <c r="AC756" s="350"/>
      <c r="AD756" s="350"/>
      <c r="AE756" s="350"/>
      <c r="AF756" s="350"/>
      <c r="AG756" s="350"/>
      <c r="AH756" s="350"/>
      <c r="AI756" s="350"/>
      <c r="AJ756" s="350"/>
      <c r="AK756" s="350"/>
      <c r="AL756" s="350"/>
      <c r="AM756" s="350"/>
      <c r="AN756" s="350"/>
    </row>
    <row r="757" spans="1:40" ht="16.5" customHeight="1">
      <c r="A757" s="350"/>
      <c r="B757" s="350"/>
      <c r="C757" s="350"/>
      <c r="D757" s="350"/>
      <c r="E757" s="350"/>
      <c r="F757" s="350"/>
      <c r="G757" s="350"/>
      <c r="H757" s="350"/>
      <c r="I757" s="350"/>
      <c r="J757" s="350"/>
      <c r="K757" s="350"/>
      <c r="L757" s="350"/>
      <c r="M757" s="353"/>
      <c r="N757" s="350"/>
      <c r="O757" s="350"/>
      <c r="P757" s="350"/>
      <c r="Q757" s="350"/>
      <c r="R757" s="353"/>
      <c r="S757" s="353"/>
      <c r="T757" s="350"/>
      <c r="U757" s="350"/>
      <c r="V757" s="350"/>
      <c r="W757" s="350"/>
      <c r="X757" s="350"/>
      <c r="Y757" s="350"/>
      <c r="Z757" s="350"/>
      <c r="AA757" s="350"/>
      <c r="AB757" s="350"/>
      <c r="AC757" s="350"/>
      <c r="AD757" s="350"/>
      <c r="AE757" s="350"/>
      <c r="AF757" s="350"/>
      <c r="AG757" s="350"/>
      <c r="AH757" s="350"/>
      <c r="AI757" s="350"/>
      <c r="AJ757" s="350"/>
      <c r="AK757" s="350"/>
      <c r="AL757" s="350"/>
      <c r="AM757" s="350"/>
      <c r="AN757" s="350"/>
    </row>
    <row r="758" spans="1:40" ht="16.5" customHeight="1">
      <c r="A758" s="350"/>
      <c r="B758" s="350"/>
      <c r="C758" s="350"/>
      <c r="D758" s="350"/>
      <c r="E758" s="350"/>
      <c r="F758" s="350"/>
      <c r="G758" s="350"/>
      <c r="H758" s="350"/>
      <c r="I758" s="350"/>
      <c r="J758" s="350"/>
      <c r="K758" s="350"/>
      <c r="L758" s="350"/>
      <c r="M758" s="353"/>
      <c r="N758" s="350"/>
      <c r="O758" s="350"/>
      <c r="P758" s="350"/>
      <c r="Q758" s="350"/>
      <c r="R758" s="353"/>
      <c r="S758" s="353"/>
      <c r="T758" s="350"/>
      <c r="U758" s="350"/>
      <c r="V758" s="350"/>
      <c r="W758" s="350"/>
      <c r="X758" s="350"/>
      <c r="Y758" s="350"/>
      <c r="Z758" s="350"/>
      <c r="AA758" s="350"/>
      <c r="AB758" s="350"/>
      <c r="AC758" s="350"/>
      <c r="AD758" s="350"/>
      <c r="AE758" s="350"/>
      <c r="AF758" s="350"/>
      <c r="AG758" s="350"/>
      <c r="AH758" s="350"/>
      <c r="AI758" s="350"/>
      <c r="AJ758" s="350"/>
      <c r="AK758" s="350"/>
      <c r="AL758" s="350"/>
      <c r="AM758" s="350"/>
      <c r="AN758" s="350"/>
    </row>
    <row r="759" spans="1:40" ht="16.5" customHeight="1">
      <c r="A759" s="350"/>
      <c r="B759" s="350"/>
      <c r="C759" s="350"/>
      <c r="D759" s="350"/>
      <c r="E759" s="350"/>
      <c r="F759" s="350"/>
      <c r="G759" s="350"/>
      <c r="H759" s="350"/>
      <c r="I759" s="350"/>
      <c r="J759" s="350"/>
      <c r="K759" s="350"/>
      <c r="L759" s="350"/>
      <c r="M759" s="353"/>
      <c r="N759" s="350"/>
      <c r="O759" s="350"/>
      <c r="P759" s="350"/>
      <c r="Q759" s="350"/>
      <c r="R759" s="353"/>
      <c r="S759" s="353"/>
      <c r="T759" s="350"/>
      <c r="U759" s="350"/>
      <c r="V759" s="350"/>
      <c r="W759" s="350"/>
      <c r="X759" s="350"/>
      <c r="Y759" s="350"/>
      <c r="Z759" s="350"/>
      <c r="AA759" s="350"/>
      <c r="AB759" s="350"/>
      <c r="AC759" s="350"/>
      <c r="AD759" s="350"/>
      <c r="AE759" s="350"/>
      <c r="AF759" s="350"/>
      <c r="AG759" s="350"/>
      <c r="AH759" s="350"/>
      <c r="AI759" s="350"/>
      <c r="AJ759" s="350"/>
      <c r="AK759" s="350"/>
      <c r="AL759" s="350"/>
      <c r="AM759" s="350"/>
      <c r="AN759" s="350"/>
    </row>
    <row r="760" spans="1:40" ht="16.5" customHeight="1">
      <c r="A760" s="350"/>
      <c r="B760" s="350"/>
      <c r="C760" s="350"/>
      <c r="D760" s="350"/>
      <c r="E760" s="350"/>
      <c r="F760" s="350"/>
      <c r="G760" s="350"/>
      <c r="H760" s="350"/>
      <c r="I760" s="350"/>
      <c r="J760" s="350"/>
      <c r="K760" s="350"/>
      <c r="L760" s="350"/>
      <c r="M760" s="353"/>
      <c r="N760" s="350"/>
      <c r="O760" s="350"/>
      <c r="P760" s="350"/>
      <c r="Q760" s="350"/>
      <c r="R760" s="353"/>
      <c r="S760" s="353"/>
      <c r="T760" s="350"/>
      <c r="U760" s="350"/>
      <c r="V760" s="350"/>
      <c r="W760" s="350"/>
      <c r="X760" s="350"/>
      <c r="Y760" s="350"/>
      <c r="Z760" s="350"/>
      <c r="AA760" s="350"/>
      <c r="AB760" s="350"/>
      <c r="AC760" s="350"/>
      <c r="AD760" s="350"/>
      <c r="AE760" s="350"/>
      <c r="AF760" s="350"/>
      <c r="AG760" s="350"/>
      <c r="AH760" s="350"/>
      <c r="AI760" s="350"/>
      <c r="AJ760" s="350"/>
      <c r="AK760" s="350"/>
      <c r="AL760" s="350"/>
      <c r="AM760" s="350"/>
      <c r="AN760" s="350"/>
    </row>
    <row r="761" spans="1:40" ht="16.5" customHeight="1">
      <c r="A761" s="350"/>
      <c r="B761" s="350"/>
      <c r="C761" s="350"/>
      <c r="D761" s="350"/>
      <c r="E761" s="350"/>
      <c r="F761" s="350"/>
      <c r="G761" s="350"/>
      <c r="H761" s="350"/>
      <c r="I761" s="350"/>
      <c r="J761" s="350"/>
      <c r="K761" s="350"/>
      <c r="L761" s="350"/>
      <c r="M761" s="353"/>
      <c r="N761" s="350"/>
      <c r="O761" s="350"/>
      <c r="P761" s="350"/>
      <c r="Q761" s="350"/>
      <c r="R761" s="353"/>
      <c r="S761" s="353"/>
      <c r="T761" s="350"/>
      <c r="U761" s="350"/>
      <c r="V761" s="350"/>
      <c r="W761" s="350"/>
      <c r="X761" s="350"/>
      <c r="Y761" s="350"/>
      <c r="Z761" s="350"/>
      <c r="AA761" s="350"/>
      <c r="AB761" s="350"/>
      <c r="AC761" s="350"/>
      <c r="AD761" s="350"/>
      <c r="AE761" s="350"/>
      <c r="AF761" s="350"/>
      <c r="AG761" s="350"/>
      <c r="AH761" s="350"/>
      <c r="AI761" s="350"/>
      <c r="AJ761" s="350"/>
      <c r="AK761" s="350"/>
      <c r="AL761" s="350"/>
      <c r="AM761" s="350"/>
      <c r="AN761" s="350"/>
    </row>
    <row r="762" spans="1:40" ht="16.5" customHeight="1">
      <c r="A762" s="350"/>
      <c r="B762" s="350"/>
      <c r="C762" s="350"/>
      <c r="D762" s="350"/>
      <c r="E762" s="350"/>
      <c r="F762" s="350"/>
      <c r="G762" s="350"/>
      <c r="H762" s="350"/>
      <c r="I762" s="350"/>
      <c r="J762" s="350"/>
      <c r="K762" s="350"/>
      <c r="L762" s="350"/>
      <c r="M762" s="353"/>
      <c r="N762" s="350"/>
      <c r="O762" s="350"/>
      <c r="P762" s="350"/>
      <c r="Q762" s="350"/>
      <c r="R762" s="353"/>
      <c r="S762" s="353"/>
      <c r="T762" s="350"/>
      <c r="U762" s="350"/>
      <c r="V762" s="350"/>
      <c r="W762" s="350"/>
      <c r="X762" s="350"/>
      <c r="Y762" s="350"/>
      <c r="Z762" s="350"/>
      <c r="AA762" s="350"/>
      <c r="AB762" s="350"/>
      <c r="AC762" s="350"/>
      <c r="AD762" s="350"/>
      <c r="AE762" s="350"/>
      <c r="AF762" s="350"/>
      <c r="AG762" s="350"/>
      <c r="AH762" s="350"/>
      <c r="AI762" s="350"/>
      <c r="AJ762" s="350"/>
      <c r="AK762" s="350"/>
      <c r="AL762" s="350"/>
      <c r="AM762" s="350"/>
      <c r="AN762" s="350"/>
    </row>
    <row r="763" spans="1:40" ht="16.5" customHeight="1">
      <c r="A763" s="350"/>
      <c r="B763" s="350"/>
      <c r="C763" s="350"/>
      <c r="D763" s="350"/>
      <c r="E763" s="350"/>
      <c r="F763" s="350"/>
      <c r="G763" s="350"/>
      <c r="H763" s="350"/>
      <c r="I763" s="350"/>
      <c r="J763" s="350"/>
      <c r="K763" s="350"/>
      <c r="L763" s="350"/>
      <c r="M763" s="353"/>
      <c r="N763" s="350"/>
      <c r="O763" s="350"/>
      <c r="P763" s="350"/>
      <c r="Q763" s="350"/>
      <c r="R763" s="353"/>
      <c r="S763" s="353"/>
      <c r="T763" s="350"/>
      <c r="U763" s="350"/>
      <c r="V763" s="350"/>
      <c r="W763" s="350"/>
      <c r="X763" s="350"/>
      <c r="Y763" s="350"/>
      <c r="Z763" s="350"/>
      <c r="AA763" s="350"/>
      <c r="AB763" s="350"/>
      <c r="AC763" s="350"/>
      <c r="AD763" s="350"/>
      <c r="AE763" s="350"/>
      <c r="AF763" s="350"/>
      <c r="AG763" s="350"/>
      <c r="AH763" s="350"/>
      <c r="AI763" s="350"/>
      <c r="AJ763" s="350"/>
      <c r="AK763" s="350"/>
      <c r="AL763" s="350"/>
      <c r="AM763" s="350"/>
      <c r="AN763" s="350"/>
    </row>
    <row r="764" spans="1:40" ht="16.5" customHeight="1">
      <c r="A764" s="350"/>
      <c r="B764" s="350"/>
      <c r="C764" s="350"/>
      <c r="D764" s="350"/>
      <c r="E764" s="350"/>
      <c r="F764" s="350"/>
      <c r="G764" s="350"/>
      <c r="H764" s="350"/>
      <c r="I764" s="350"/>
      <c r="J764" s="350"/>
      <c r="K764" s="350"/>
      <c r="L764" s="350"/>
      <c r="M764" s="353"/>
      <c r="N764" s="350"/>
      <c r="O764" s="350"/>
      <c r="P764" s="350"/>
      <c r="Q764" s="350"/>
      <c r="R764" s="353"/>
      <c r="S764" s="353"/>
      <c r="T764" s="350"/>
      <c r="U764" s="350"/>
      <c r="V764" s="350"/>
      <c r="W764" s="350"/>
      <c r="X764" s="350"/>
      <c r="Y764" s="350"/>
      <c r="Z764" s="350"/>
      <c r="AA764" s="350"/>
      <c r="AB764" s="350"/>
      <c r="AC764" s="350"/>
      <c r="AD764" s="350"/>
      <c r="AE764" s="350"/>
      <c r="AF764" s="350"/>
      <c r="AG764" s="350"/>
      <c r="AH764" s="350"/>
      <c r="AI764" s="350"/>
      <c r="AJ764" s="350"/>
      <c r="AK764" s="350"/>
      <c r="AL764" s="350"/>
      <c r="AM764" s="350"/>
      <c r="AN764" s="350"/>
    </row>
    <row r="765" spans="1:40" ht="16.5" customHeight="1">
      <c r="A765" s="350"/>
      <c r="B765" s="350"/>
      <c r="C765" s="350"/>
      <c r="D765" s="350"/>
      <c r="E765" s="350"/>
      <c r="F765" s="350"/>
      <c r="G765" s="350"/>
      <c r="H765" s="350"/>
      <c r="I765" s="350"/>
      <c r="J765" s="350"/>
      <c r="K765" s="350"/>
      <c r="L765" s="350"/>
      <c r="M765" s="353"/>
      <c r="N765" s="350"/>
      <c r="O765" s="350"/>
      <c r="P765" s="350"/>
      <c r="Q765" s="350"/>
      <c r="R765" s="353"/>
      <c r="S765" s="353"/>
      <c r="T765" s="350"/>
      <c r="U765" s="350"/>
      <c r="V765" s="350"/>
      <c r="W765" s="350"/>
      <c r="X765" s="350"/>
      <c r="Y765" s="350"/>
      <c r="Z765" s="350"/>
      <c r="AA765" s="350"/>
      <c r="AB765" s="350"/>
      <c r="AC765" s="350"/>
      <c r="AD765" s="350"/>
      <c r="AE765" s="350"/>
      <c r="AF765" s="350"/>
      <c r="AG765" s="350"/>
      <c r="AH765" s="350"/>
      <c r="AI765" s="350"/>
      <c r="AJ765" s="350"/>
      <c r="AK765" s="350"/>
      <c r="AL765" s="350"/>
      <c r="AM765" s="350"/>
      <c r="AN765" s="350"/>
    </row>
    <row r="766" spans="1:40" ht="16.5" customHeight="1">
      <c r="A766" s="350"/>
      <c r="B766" s="350"/>
      <c r="C766" s="350"/>
      <c r="D766" s="350"/>
      <c r="E766" s="350"/>
      <c r="F766" s="350"/>
      <c r="G766" s="350"/>
      <c r="H766" s="350"/>
      <c r="I766" s="350"/>
      <c r="J766" s="350"/>
      <c r="K766" s="350"/>
      <c r="L766" s="350"/>
      <c r="M766" s="353"/>
      <c r="N766" s="350"/>
      <c r="O766" s="350"/>
      <c r="P766" s="350"/>
      <c r="Q766" s="350"/>
      <c r="R766" s="353"/>
      <c r="S766" s="353"/>
      <c r="T766" s="350"/>
      <c r="U766" s="350"/>
      <c r="V766" s="350"/>
      <c r="W766" s="350"/>
      <c r="X766" s="350"/>
      <c r="Y766" s="350"/>
      <c r="Z766" s="350"/>
      <c r="AA766" s="350"/>
      <c r="AB766" s="350"/>
      <c r="AC766" s="350"/>
      <c r="AD766" s="350"/>
      <c r="AE766" s="350"/>
      <c r="AF766" s="350"/>
      <c r="AG766" s="350"/>
      <c r="AH766" s="350"/>
      <c r="AI766" s="350"/>
      <c r="AJ766" s="350"/>
      <c r="AK766" s="350"/>
      <c r="AL766" s="350"/>
      <c r="AM766" s="350"/>
      <c r="AN766" s="350"/>
    </row>
    <row r="767" spans="1:40" ht="16.5" customHeight="1">
      <c r="A767" s="350"/>
      <c r="B767" s="350"/>
      <c r="C767" s="350"/>
      <c r="D767" s="350"/>
      <c r="E767" s="350"/>
      <c r="F767" s="350"/>
      <c r="G767" s="350"/>
      <c r="H767" s="350"/>
      <c r="I767" s="350"/>
      <c r="J767" s="350"/>
      <c r="K767" s="350"/>
      <c r="L767" s="350"/>
      <c r="M767" s="353"/>
      <c r="N767" s="350"/>
      <c r="O767" s="350"/>
      <c r="P767" s="350"/>
      <c r="Q767" s="350"/>
      <c r="R767" s="353"/>
      <c r="S767" s="353"/>
      <c r="T767" s="350"/>
      <c r="U767" s="350"/>
      <c r="V767" s="350"/>
      <c r="W767" s="350"/>
      <c r="X767" s="350"/>
      <c r="Y767" s="350"/>
      <c r="Z767" s="350"/>
      <c r="AA767" s="350"/>
      <c r="AB767" s="350"/>
      <c r="AC767" s="350"/>
      <c r="AD767" s="350"/>
      <c r="AE767" s="350"/>
      <c r="AF767" s="350"/>
      <c r="AG767" s="350"/>
      <c r="AH767" s="350"/>
      <c r="AI767" s="350"/>
      <c r="AJ767" s="350"/>
      <c r="AK767" s="350"/>
      <c r="AL767" s="350"/>
      <c r="AM767" s="350"/>
      <c r="AN767" s="350"/>
    </row>
    <row r="768" spans="1:40" ht="16.5" customHeight="1">
      <c r="A768" s="350"/>
      <c r="B768" s="350"/>
      <c r="C768" s="350"/>
      <c r="D768" s="350"/>
      <c r="E768" s="350"/>
      <c r="F768" s="350"/>
      <c r="G768" s="350"/>
      <c r="H768" s="350"/>
      <c r="I768" s="350"/>
      <c r="J768" s="350"/>
      <c r="K768" s="350"/>
      <c r="L768" s="350"/>
      <c r="M768" s="353"/>
      <c r="N768" s="350"/>
      <c r="O768" s="350"/>
      <c r="P768" s="350"/>
      <c r="Q768" s="350"/>
      <c r="R768" s="353"/>
      <c r="S768" s="353"/>
      <c r="T768" s="350"/>
      <c r="U768" s="350"/>
      <c r="V768" s="350"/>
      <c r="W768" s="350"/>
      <c r="X768" s="350"/>
      <c r="Y768" s="350"/>
      <c r="Z768" s="350"/>
      <c r="AA768" s="350"/>
      <c r="AB768" s="350"/>
      <c r="AC768" s="350"/>
      <c r="AD768" s="350"/>
      <c r="AE768" s="350"/>
      <c r="AF768" s="350"/>
      <c r="AG768" s="350"/>
      <c r="AH768" s="350"/>
      <c r="AI768" s="350"/>
      <c r="AJ768" s="350"/>
      <c r="AK768" s="350"/>
      <c r="AL768" s="350"/>
      <c r="AM768" s="350"/>
      <c r="AN768" s="350"/>
    </row>
    <row r="769" spans="1:40" ht="16.5" customHeight="1">
      <c r="A769" s="350"/>
      <c r="B769" s="350"/>
      <c r="C769" s="350"/>
      <c r="D769" s="350"/>
      <c r="E769" s="350"/>
      <c r="F769" s="350"/>
      <c r="G769" s="350"/>
      <c r="H769" s="350"/>
      <c r="I769" s="350"/>
      <c r="J769" s="350"/>
      <c r="K769" s="350"/>
      <c r="L769" s="350"/>
      <c r="M769" s="353"/>
      <c r="N769" s="350"/>
      <c r="O769" s="350"/>
      <c r="P769" s="350"/>
      <c r="Q769" s="350"/>
      <c r="R769" s="353"/>
      <c r="S769" s="353"/>
      <c r="T769" s="350"/>
      <c r="U769" s="350"/>
      <c r="V769" s="350"/>
      <c r="W769" s="350"/>
      <c r="X769" s="350"/>
      <c r="Y769" s="350"/>
      <c r="Z769" s="350"/>
      <c r="AA769" s="350"/>
      <c r="AB769" s="350"/>
      <c r="AC769" s="350"/>
      <c r="AD769" s="350"/>
      <c r="AE769" s="350"/>
      <c r="AF769" s="350"/>
      <c r="AG769" s="350"/>
      <c r="AH769" s="350"/>
      <c r="AI769" s="350"/>
      <c r="AJ769" s="350"/>
      <c r="AK769" s="350"/>
      <c r="AL769" s="350"/>
      <c r="AM769" s="350"/>
      <c r="AN769" s="350"/>
    </row>
    <row r="770" spans="1:40" ht="16.5" customHeight="1">
      <c r="A770" s="350"/>
      <c r="B770" s="350"/>
      <c r="C770" s="350"/>
      <c r="D770" s="350"/>
      <c r="E770" s="350"/>
      <c r="F770" s="350"/>
      <c r="G770" s="350"/>
      <c r="H770" s="350"/>
      <c r="I770" s="350"/>
      <c r="J770" s="350"/>
      <c r="K770" s="350"/>
      <c r="L770" s="350"/>
      <c r="M770" s="353"/>
      <c r="N770" s="350"/>
      <c r="O770" s="350"/>
      <c r="P770" s="350"/>
      <c r="Q770" s="350"/>
      <c r="R770" s="353"/>
      <c r="S770" s="353"/>
      <c r="T770" s="350"/>
      <c r="U770" s="350"/>
      <c r="V770" s="350"/>
      <c r="W770" s="350"/>
      <c r="X770" s="350"/>
      <c r="Y770" s="350"/>
      <c r="Z770" s="350"/>
      <c r="AA770" s="350"/>
      <c r="AB770" s="350"/>
      <c r="AC770" s="350"/>
      <c r="AD770" s="350"/>
      <c r="AE770" s="350"/>
      <c r="AF770" s="350"/>
      <c r="AG770" s="350"/>
      <c r="AH770" s="350"/>
      <c r="AI770" s="350"/>
      <c r="AJ770" s="350"/>
      <c r="AK770" s="350"/>
      <c r="AL770" s="350"/>
      <c r="AM770" s="350"/>
      <c r="AN770" s="350"/>
    </row>
    <row r="771" spans="1:40" ht="16.5" customHeight="1">
      <c r="A771" s="350"/>
      <c r="B771" s="350"/>
      <c r="C771" s="350"/>
      <c r="D771" s="350"/>
      <c r="E771" s="350"/>
      <c r="F771" s="350"/>
      <c r="G771" s="350"/>
      <c r="H771" s="350"/>
      <c r="I771" s="350"/>
      <c r="J771" s="350"/>
      <c r="K771" s="350"/>
      <c r="L771" s="350"/>
      <c r="M771" s="353"/>
      <c r="N771" s="350"/>
      <c r="O771" s="350"/>
      <c r="P771" s="350"/>
      <c r="Q771" s="350"/>
      <c r="R771" s="353"/>
      <c r="S771" s="353"/>
      <c r="T771" s="350"/>
      <c r="U771" s="350"/>
      <c r="V771" s="350"/>
      <c r="W771" s="350"/>
      <c r="X771" s="350"/>
      <c r="Y771" s="350"/>
      <c r="Z771" s="350"/>
      <c r="AA771" s="350"/>
      <c r="AB771" s="350"/>
      <c r="AC771" s="350"/>
      <c r="AD771" s="350"/>
      <c r="AE771" s="350"/>
      <c r="AF771" s="350"/>
      <c r="AG771" s="350"/>
      <c r="AH771" s="350"/>
      <c r="AI771" s="350"/>
      <c r="AJ771" s="350"/>
      <c r="AK771" s="350"/>
      <c r="AL771" s="350"/>
      <c r="AM771" s="350"/>
      <c r="AN771" s="350"/>
    </row>
    <row r="772" spans="1:40" ht="16.5" customHeight="1">
      <c r="A772" s="350"/>
      <c r="B772" s="350"/>
      <c r="C772" s="350"/>
      <c r="D772" s="350"/>
      <c r="E772" s="350"/>
      <c r="F772" s="350"/>
      <c r="G772" s="350"/>
      <c r="H772" s="350"/>
      <c r="I772" s="350"/>
      <c r="J772" s="350"/>
      <c r="K772" s="350"/>
      <c r="L772" s="350"/>
      <c r="M772" s="353"/>
      <c r="N772" s="350"/>
      <c r="O772" s="350"/>
      <c r="P772" s="350"/>
      <c r="Q772" s="350"/>
      <c r="R772" s="353"/>
      <c r="S772" s="353"/>
      <c r="T772" s="350"/>
      <c r="U772" s="350"/>
      <c r="V772" s="350"/>
      <c r="W772" s="350"/>
      <c r="X772" s="350"/>
      <c r="Y772" s="350"/>
      <c r="Z772" s="350"/>
      <c r="AA772" s="350"/>
      <c r="AB772" s="350"/>
      <c r="AC772" s="350"/>
      <c r="AD772" s="350"/>
      <c r="AE772" s="350"/>
      <c r="AF772" s="350"/>
      <c r="AG772" s="350"/>
      <c r="AH772" s="350"/>
      <c r="AI772" s="350"/>
      <c r="AJ772" s="350"/>
      <c r="AK772" s="350"/>
      <c r="AL772" s="350"/>
      <c r="AM772" s="350"/>
      <c r="AN772" s="350"/>
    </row>
    <row r="773" spans="1:40" ht="16.5" customHeight="1">
      <c r="A773" s="350"/>
      <c r="B773" s="350"/>
      <c r="C773" s="350"/>
      <c r="D773" s="350"/>
      <c r="E773" s="350"/>
      <c r="F773" s="350"/>
      <c r="G773" s="350"/>
      <c r="H773" s="350"/>
      <c r="I773" s="350"/>
      <c r="J773" s="350"/>
      <c r="K773" s="350"/>
      <c r="L773" s="350"/>
      <c r="M773" s="353"/>
      <c r="N773" s="350"/>
      <c r="O773" s="350"/>
      <c r="P773" s="350"/>
      <c r="Q773" s="350"/>
      <c r="R773" s="353"/>
      <c r="S773" s="353"/>
      <c r="T773" s="350"/>
      <c r="U773" s="350"/>
      <c r="V773" s="350"/>
      <c r="W773" s="350"/>
      <c r="X773" s="350"/>
      <c r="Y773" s="350"/>
      <c r="Z773" s="350"/>
      <c r="AA773" s="350"/>
      <c r="AB773" s="350"/>
      <c r="AC773" s="350"/>
      <c r="AD773" s="350"/>
      <c r="AE773" s="350"/>
      <c r="AF773" s="350"/>
      <c r="AG773" s="350"/>
      <c r="AH773" s="350"/>
      <c r="AI773" s="350"/>
      <c r="AJ773" s="350"/>
      <c r="AK773" s="350"/>
      <c r="AL773" s="350"/>
      <c r="AM773" s="350"/>
      <c r="AN773" s="350"/>
    </row>
    <row r="774" spans="1:40" ht="16.5" customHeight="1">
      <c r="A774" s="350"/>
      <c r="B774" s="350"/>
      <c r="C774" s="350"/>
      <c r="D774" s="350"/>
      <c r="E774" s="350"/>
      <c r="F774" s="350"/>
      <c r="G774" s="350"/>
      <c r="H774" s="350"/>
      <c r="I774" s="350"/>
      <c r="J774" s="350"/>
      <c r="K774" s="350"/>
      <c r="L774" s="350"/>
      <c r="M774" s="353"/>
      <c r="N774" s="350"/>
      <c r="O774" s="350"/>
      <c r="P774" s="350"/>
      <c r="Q774" s="350"/>
      <c r="R774" s="353"/>
      <c r="S774" s="353"/>
      <c r="T774" s="350"/>
      <c r="U774" s="350"/>
      <c r="V774" s="350"/>
      <c r="W774" s="350"/>
      <c r="X774" s="350"/>
      <c r="Y774" s="350"/>
      <c r="Z774" s="350"/>
      <c r="AA774" s="350"/>
      <c r="AB774" s="350"/>
      <c r="AC774" s="350"/>
      <c r="AD774" s="350"/>
      <c r="AE774" s="350"/>
      <c r="AF774" s="350"/>
      <c r="AG774" s="350"/>
      <c r="AH774" s="350"/>
      <c r="AI774" s="350"/>
      <c r="AJ774" s="350"/>
      <c r="AK774" s="350"/>
      <c r="AL774" s="350"/>
      <c r="AM774" s="350"/>
      <c r="AN774" s="350"/>
    </row>
    <row r="775" spans="1:40" ht="16.5" customHeight="1">
      <c r="A775" s="350"/>
      <c r="B775" s="350"/>
      <c r="C775" s="350"/>
      <c r="D775" s="350"/>
      <c r="E775" s="350"/>
      <c r="F775" s="350"/>
      <c r="G775" s="350"/>
      <c r="H775" s="350"/>
      <c r="I775" s="350"/>
      <c r="J775" s="350"/>
      <c r="K775" s="350"/>
      <c r="L775" s="350"/>
      <c r="M775" s="353"/>
      <c r="N775" s="350"/>
      <c r="O775" s="350"/>
      <c r="P775" s="350"/>
      <c r="Q775" s="350"/>
      <c r="R775" s="353"/>
      <c r="S775" s="353"/>
      <c r="T775" s="350"/>
      <c r="U775" s="350"/>
      <c r="V775" s="350"/>
      <c r="W775" s="350"/>
      <c r="X775" s="350"/>
      <c r="Y775" s="350"/>
      <c r="Z775" s="350"/>
      <c r="AA775" s="350"/>
      <c r="AB775" s="350"/>
      <c r="AC775" s="350"/>
      <c r="AD775" s="350"/>
      <c r="AE775" s="350"/>
      <c r="AF775" s="350"/>
      <c r="AG775" s="350"/>
      <c r="AH775" s="350"/>
      <c r="AI775" s="350"/>
      <c r="AJ775" s="350"/>
      <c r="AK775" s="350"/>
      <c r="AL775" s="350"/>
      <c r="AM775" s="350"/>
      <c r="AN775" s="350"/>
    </row>
    <row r="776" spans="1:40" ht="16.5" customHeight="1">
      <c r="A776" s="350"/>
      <c r="B776" s="350"/>
      <c r="C776" s="350"/>
      <c r="D776" s="350"/>
      <c r="E776" s="350"/>
      <c r="F776" s="350"/>
      <c r="G776" s="350"/>
      <c r="H776" s="350"/>
      <c r="I776" s="350"/>
      <c r="J776" s="350"/>
      <c r="K776" s="350"/>
      <c r="L776" s="350"/>
      <c r="M776" s="353"/>
      <c r="N776" s="350"/>
      <c r="O776" s="350"/>
      <c r="P776" s="350"/>
      <c r="Q776" s="350"/>
      <c r="R776" s="353"/>
      <c r="S776" s="353"/>
      <c r="T776" s="350"/>
      <c r="U776" s="350"/>
      <c r="V776" s="350"/>
      <c r="W776" s="350"/>
      <c r="X776" s="350"/>
      <c r="Y776" s="350"/>
      <c r="Z776" s="350"/>
      <c r="AA776" s="350"/>
      <c r="AB776" s="350"/>
      <c r="AC776" s="350"/>
      <c r="AD776" s="350"/>
      <c r="AE776" s="350"/>
      <c r="AF776" s="350"/>
      <c r="AG776" s="350"/>
      <c r="AH776" s="350"/>
      <c r="AI776" s="350"/>
      <c r="AJ776" s="350"/>
      <c r="AK776" s="350"/>
      <c r="AL776" s="350"/>
      <c r="AM776" s="350"/>
      <c r="AN776" s="350"/>
    </row>
    <row r="777" spans="1:40" ht="16.5" customHeight="1">
      <c r="A777" s="350"/>
      <c r="B777" s="350"/>
      <c r="C777" s="350"/>
      <c r="D777" s="350"/>
      <c r="E777" s="350"/>
      <c r="F777" s="350"/>
      <c r="G777" s="350"/>
      <c r="H777" s="350"/>
      <c r="I777" s="350"/>
      <c r="J777" s="350"/>
      <c r="K777" s="350"/>
      <c r="L777" s="350"/>
      <c r="M777" s="353"/>
      <c r="N777" s="350"/>
      <c r="O777" s="350"/>
      <c r="P777" s="350"/>
      <c r="Q777" s="350"/>
      <c r="R777" s="353"/>
      <c r="S777" s="353"/>
      <c r="T777" s="350"/>
      <c r="U777" s="350"/>
      <c r="V777" s="350"/>
      <c r="W777" s="350"/>
      <c r="X777" s="350"/>
      <c r="Y777" s="350"/>
      <c r="Z777" s="350"/>
      <c r="AA777" s="350"/>
      <c r="AB777" s="350"/>
      <c r="AC777" s="350"/>
      <c r="AD777" s="350"/>
      <c r="AE777" s="350"/>
      <c r="AF777" s="350"/>
      <c r="AG777" s="350"/>
      <c r="AH777" s="350"/>
      <c r="AI777" s="350"/>
      <c r="AJ777" s="350"/>
      <c r="AK777" s="350"/>
      <c r="AL777" s="350"/>
      <c r="AM777" s="350"/>
      <c r="AN777" s="350"/>
    </row>
    <row r="778" spans="1:40" ht="16.5" customHeight="1">
      <c r="A778" s="350"/>
      <c r="B778" s="350"/>
      <c r="C778" s="350"/>
      <c r="D778" s="350"/>
      <c r="E778" s="350"/>
      <c r="F778" s="350"/>
      <c r="G778" s="350"/>
      <c r="H778" s="350"/>
      <c r="I778" s="350"/>
      <c r="J778" s="350"/>
      <c r="K778" s="350"/>
      <c r="L778" s="350"/>
      <c r="M778" s="353"/>
      <c r="N778" s="350"/>
      <c r="O778" s="350"/>
      <c r="P778" s="350"/>
      <c r="Q778" s="350"/>
      <c r="R778" s="353"/>
      <c r="S778" s="353"/>
      <c r="T778" s="350"/>
      <c r="U778" s="350"/>
      <c r="V778" s="350"/>
      <c r="W778" s="350"/>
      <c r="X778" s="350"/>
      <c r="Y778" s="350"/>
      <c r="Z778" s="350"/>
      <c r="AA778" s="350"/>
      <c r="AB778" s="350"/>
      <c r="AC778" s="350"/>
      <c r="AD778" s="350"/>
      <c r="AE778" s="350"/>
      <c r="AF778" s="350"/>
      <c r="AG778" s="350"/>
      <c r="AH778" s="350"/>
      <c r="AI778" s="350"/>
      <c r="AJ778" s="350"/>
      <c r="AK778" s="350"/>
      <c r="AL778" s="350"/>
      <c r="AM778" s="350"/>
      <c r="AN778" s="350"/>
    </row>
    <row r="779" spans="1:40" ht="16.5" customHeight="1">
      <c r="A779" s="350"/>
      <c r="B779" s="350"/>
      <c r="C779" s="350"/>
      <c r="D779" s="350"/>
      <c r="E779" s="350"/>
      <c r="F779" s="350"/>
      <c r="G779" s="350"/>
      <c r="H779" s="350"/>
      <c r="I779" s="350"/>
      <c r="J779" s="350"/>
      <c r="K779" s="350"/>
      <c r="L779" s="350"/>
      <c r="M779" s="353"/>
      <c r="N779" s="350"/>
      <c r="O779" s="350"/>
      <c r="P779" s="350"/>
      <c r="Q779" s="350"/>
      <c r="R779" s="353"/>
      <c r="S779" s="353"/>
      <c r="T779" s="350"/>
      <c r="U779" s="350"/>
      <c r="V779" s="350"/>
      <c r="W779" s="350"/>
      <c r="X779" s="350"/>
      <c r="Y779" s="350"/>
      <c r="Z779" s="350"/>
      <c r="AA779" s="350"/>
      <c r="AB779" s="350"/>
      <c r="AC779" s="350"/>
      <c r="AD779" s="350"/>
      <c r="AE779" s="350"/>
      <c r="AF779" s="350"/>
      <c r="AG779" s="350"/>
      <c r="AH779" s="350"/>
      <c r="AI779" s="350"/>
      <c r="AJ779" s="350"/>
      <c r="AK779" s="350"/>
      <c r="AL779" s="350"/>
      <c r="AM779" s="350"/>
      <c r="AN779" s="350"/>
    </row>
    <row r="780" spans="1:40" ht="16.5" customHeight="1">
      <c r="A780" s="350"/>
      <c r="B780" s="350"/>
      <c r="C780" s="350"/>
      <c r="D780" s="350"/>
      <c r="E780" s="350"/>
      <c r="F780" s="350"/>
      <c r="G780" s="350"/>
      <c r="H780" s="350"/>
      <c r="I780" s="350"/>
      <c r="J780" s="350"/>
      <c r="K780" s="350"/>
      <c r="L780" s="350"/>
      <c r="M780" s="353"/>
      <c r="N780" s="350"/>
      <c r="O780" s="350"/>
      <c r="P780" s="350"/>
      <c r="Q780" s="350"/>
      <c r="R780" s="353"/>
      <c r="S780" s="353"/>
      <c r="T780" s="350"/>
      <c r="U780" s="350"/>
      <c r="V780" s="350"/>
      <c r="W780" s="350"/>
      <c r="X780" s="350"/>
      <c r="Y780" s="350"/>
      <c r="Z780" s="350"/>
      <c r="AA780" s="350"/>
      <c r="AB780" s="350"/>
      <c r="AC780" s="350"/>
      <c r="AD780" s="350"/>
      <c r="AE780" s="350"/>
      <c r="AF780" s="350"/>
      <c r="AG780" s="350"/>
      <c r="AH780" s="350"/>
      <c r="AI780" s="350"/>
      <c r="AJ780" s="350"/>
      <c r="AK780" s="350"/>
      <c r="AL780" s="350"/>
      <c r="AM780" s="350"/>
      <c r="AN780" s="350"/>
    </row>
    <row r="781" spans="1:40" ht="16.5" customHeight="1">
      <c r="A781" s="350"/>
      <c r="B781" s="350"/>
      <c r="C781" s="350"/>
      <c r="D781" s="350"/>
      <c r="E781" s="350"/>
      <c r="F781" s="350"/>
      <c r="G781" s="350"/>
      <c r="H781" s="350"/>
      <c r="I781" s="350"/>
      <c r="J781" s="350"/>
      <c r="K781" s="350"/>
      <c r="L781" s="350"/>
      <c r="M781" s="353"/>
      <c r="N781" s="350"/>
      <c r="O781" s="350"/>
      <c r="P781" s="350"/>
      <c r="Q781" s="350"/>
      <c r="R781" s="353"/>
      <c r="S781" s="353"/>
      <c r="T781" s="350"/>
      <c r="U781" s="350"/>
      <c r="V781" s="350"/>
      <c r="W781" s="350"/>
      <c r="X781" s="350"/>
      <c r="Y781" s="350"/>
      <c r="Z781" s="350"/>
      <c r="AA781" s="350"/>
      <c r="AB781" s="350"/>
      <c r="AC781" s="350"/>
      <c r="AD781" s="350"/>
      <c r="AE781" s="350"/>
      <c r="AF781" s="350"/>
      <c r="AG781" s="350"/>
      <c r="AH781" s="350"/>
      <c r="AI781" s="350"/>
      <c r="AJ781" s="350"/>
      <c r="AK781" s="350"/>
      <c r="AL781" s="350"/>
      <c r="AM781" s="350"/>
      <c r="AN781" s="350"/>
    </row>
    <row r="782" spans="1:40" ht="16.5" customHeight="1">
      <c r="A782" s="350"/>
      <c r="B782" s="350"/>
      <c r="C782" s="350"/>
      <c r="D782" s="350"/>
      <c r="E782" s="350"/>
      <c r="F782" s="350"/>
      <c r="G782" s="350"/>
      <c r="H782" s="350"/>
      <c r="I782" s="350"/>
      <c r="J782" s="350"/>
      <c r="K782" s="350"/>
      <c r="L782" s="350"/>
      <c r="M782" s="353"/>
      <c r="N782" s="350"/>
      <c r="O782" s="350"/>
      <c r="P782" s="350"/>
      <c r="Q782" s="350"/>
      <c r="R782" s="353"/>
      <c r="S782" s="353"/>
      <c r="T782" s="350"/>
      <c r="U782" s="350"/>
      <c r="V782" s="350"/>
      <c r="W782" s="350"/>
      <c r="X782" s="350"/>
      <c r="Y782" s="350"/>
      <c r="Z782" s="350"/>
      <c r="AA782" s="350"/>
      <c r="AB782" s="350"/>
      <c r="AC782" s="350"/>
      <c r="AD782" s="350"/>
      <c r="AE782" s="350"/>
      <c r="AF782" s="350"/>
      <c r="AG782" s="350"/>
      <c r="AH782" s="350"/>
      <c r="AI782" s="350"/>
      <c r="AJ782" s="350"/>
      <c r="AK782" s="350"/>
      <c r="AL782" s="350"/>
      <c r="AM782" s="350"/>
      <c r="AN782" s="350"/>
    </row>
    <row r="783" spans="1:40" ht="16.5" customHeight="1">
      <c r="A783" s="350"/>
      <c r="B783" s="350"/>
      <c r="C783" s="350"/>
      <c r="D783" s="350"/>
      <c r="E783" s="350"/>
      <c r="F783" s="350"/>
      <c r="G783" s="350"/>
      <c r="H783" s="350"/>
      <c r="I783" s="350"/>
      <c r="J783" s="350"/>
      <c r="K783" s="350"/>
      <c r="L783" s="350"/>
      <c r="M783" s="353"/>
      <c r="N783" s="350"/>
      <c r="O783" s="350"/>
      <c r="P783" s="350"/>
      <c r="Q783" s="350"/>
      <c r="R783" s="353"/>
      <c r="S783" s="353"/>
      <c r="T783" s="350"/>
      <c r="U783" s="350"/>
      <c r="V783" s="350"/>
      <c r="W783" s="350"/>
      <c r="X783" s="350"/>
      <c r="Y783" s="350"/>
      <c r="Z783" s="350"/>
      <c r="AA783" s="350"/>
      <c r="AB783" s="350"/>
      <c r="AC783" s="350"/>
      <c r="AD783" s="350"/>
      <c r="AE783" s="350"/>
      <c r="AF783" s="350"/>
      <c r="AG783" s="350"/>
      <c r="AH783" s="350"/>
      <c r="AI783" s="350"/>
      <c r="AJ783" s="350"/>
      <c r="AK783" s="350"/>
      <c r="AL783" s="350"/>
      <c r="AM783" s="350"/>
      <c r="AN783" s="350"/>
    </row>
    <row r="784" spans="1:40" ht="16.5" customHeight="1">
      <c r="A784" s="350"/>
      <c r="B784" s="350"/>
      <c r="C784" s="350"/>
      <c r="D784" s="350"/>
      <c r="E784" s="350"/>
      <c r="F784" s="350"/>
      <c r="G784" s="350"/>
      <c r="H784" s="350"/>
      <c r="I784" s="350"/>
      <c r="J784" s="350"/>
      <c r="K784" s="350"/>
      <c r="L784" s="350"/>
      <c r="M784" s="353"/>
      <c r="N784" s="350"/>
      <c r="O784" s="350"/>
      <c r="P784" s="350"/>
      <c r="Q784" s="350"/>
      <c r="R784" s="353"/>
      <c r="S784" s="353"/>
      <c r="T784" s="350"/>
      <c r="U784" s="350"/>
      <c r="V784" s="350"/>
      <c r="W784" s="350"/>
      <c r="X784" s="350"/>
      <c r="Y784" s="350"/>
      <c r="Z784" s="350"/>
      <c r="AA784" s="350"/>
      <c r="AB784" s="350"/>
      <c r="AC784" s="350"/>
      <c r="AD784" s="350"/>
      <c r="AE784" s="350"/>
      <c r="AF784" s="350"/>
      <c r="AG784" s="350"/>
      <c r="AH784" s="350"/>
      <c r="AI784" s="350"/>
      <c r="AJ784" s="350"/>
      <c r="AK784" s="350"/>
      <c r="AL784" s="350"/>
      <c r="AM784" s="350"/>
      <c r="AN784" s="350"/>
    </row>
    <row r="785" spans="1:40" ht="16.5" customHeight="1">
      <c r="A785" s="350"/>
      <c r="B785" s="350"/>
      <c r="C785" s="350"/>
      <c r="D785" s="350"/>
      <c r="E785" s="350"/>
      <c r="F785" s="350"/>
      <c r="G785" s="350"/>
      <c r="H785" s="350"/>
      <c r="I785" s="350"/>
      <c r="J785" s="350"/>
      <c r="K785" s="350"/>
      <c r="L785" s="350"/>
      <c r="M785" s="353"/>
      <c r="N785" s="350"/>
      <c r="O785" s="350"/>
      <c r="P785" s="350"/>
      <c r="Q785" s="350"/>
      <c r="R785" s="353"/>
      <c r="S785" s="353"/>
      <c r="T785" s="350"/>
      <c r="U785" s="350"/>
      <c r="V785" s="350"/>
      <c r="W785" s="350"/>
      <c r="X785" s="350"/>
      <c r="Y785" s="350"/>
      <c r="Z785" s="350"/>
      <c r="AA785" s="350"/>
      <c r="AB785" s="350"/>
      <c r="AC785" s="350"/>
      <c r="AD785" s="350"/>
      <c r="AE785" s="350"/>
      <c r="AF785" s="350"/>
      <c r="AG785" s="350"/>
      <c r="AH785" s="350"/>
      <c r="AI785" s="350"/>
      <c r="AJ785" s="350"/>
      <c r="AK785" s="350"/>
      <c r="AL785" s="350"/>
      <c r="AM785" s="350"/>
      <c r="AN785" s="350"/>
    </row>
    <row r="786" spans="1:40" ht="16.5" customHeight="1">
      <c r="A786" s="350"/>
      <c r="B786" s="350"/>
      <c r="C786" s="350"/>
      <c r="D786" s="350"/>
      <c r="E786" s="350"/>
      <c r="F786" s="350"/>
      <c r="G786" s="350"/>
      <c r="H786" s="350"/>
      <c r="I786" s="350"/>
      <c r="J786" s="350"/>
      <c r="K786" s="350"/>
      <c r="L786" s="350"/>
      <c r="M786" s="353"/>
      <c r="N786" s="350"/>
      <c r="O786" s="350"/>
      <c r="P786" s="350"/>
      <c r="Q786" s="350"/>
      <c r="R786" s="353"/>
      <c r="S786" s="353"/>
      <c r="T786" s="350"/>
      <c r="U786" s="350"/>
      <c r="V786" s="350"/>
      <c r="W786" s="350"/>
      <c r="X786" s="350"/>
      <c r="Y786" s="350"/>
      <c r="Z786" s="350"/>
      <c r="AA786" s="350"/>
      <c r="AB786" s="350"/>
      <c r="AC786" s="350"/>
      <c r="AD786" s="350"/>
      <c r="AE786" s="350"/>
      <c r="AF786" s="350"/>
      <c r="AG786" s="350"/>
      <c r="AH786" s="350"/>
      <c r="AI786" s="350"/>
      <c r="AJ786" s="350"/>
      <c r="AK786" s="350"/>
      <c r="AL786" s="350"/>
      <c r="AM786" s="350"/>
      <c r="AN786" s="350"/>
    </row>
    <row r="787" spans="1:40" ht="16.5" customHeight="1">
      <c r="A787" s="350"/>
      <c r="B787" s="350"/>
      <c r="C787" s="350"/>
      <c r="D787" s="350"/>
      <c r="E787" s="350"/>
      <c r="F787" s="350"/>
      <c r="G787" s="350"/>
      <c r="H787" s="350"/>
      <c r="I787" s="350"/>
      <c r="J787" s="350"/>
      <c r="K787" s="350"/>
      <c r="L787" s="350"/>
      <c r="M787" s="353"/>
      <c r="N787" s="350"/>
      <c r="O787" s="350"/>
      <c r="P787" s="350"/>
      <c r="Q787" s="350"/>
      <c r="R787" s="353"/>
      <c r="S787" s="353"/>
      <c r="T787" s="350"/>
      <c r="U787" s="350"/>
      <c r="V787" s="350"/>
      <c r="W787" s="350"/>
      <c r="X787" s="350"/>
      <c r="Y787" s="350"/>
      <c r="Z787" s="350"/>
      <c r="AA787" s="350"/>
      <c r="AB787" s="350"/>
      <c r="AC787" s="350"/>
      <c r="AD787" s="350"/>
      <c r="AE787" s="350"/>
      <c r="AF787" s="350"/>
      <c r="AG787" s="350"/>
      <c r="AH787" s="350"/>
      <c r="AI787" s="350"/>
      <c r="AJ787" s="350"/>
      <c r="AK787" s="350"/>
      <c r="AL787" s="350"/>
      <c r="AM787" s="350"/>
      <c r="AN787" s="350"/>
    </row>
    <row r="788" spans="1:40" ht="16.5" customHeight="1">
      <c r="A788" s="350"/>
      <c r="B788" s="350"/>
      <c r="C788" s="350"/>
      <c r="D788" s="350"/>
      <c r="E788" s="350"/>
      <c r="F788" s="350"/>
      <c r="G788" s="350"/>
      <c r="H788" s="350"/>
      <c r="I788" s="350"/>
      <c r="J788" s="350"/>
      <c r="K788" s="350"/>
      <c r="L788" s="350"/>
      <c r="M788" s="353"/>
      <c r="N788" s="350"/>
      <c r="O788" s="350"/>
      <c r="P788" s="350"/>
      <c r="Q788" s="350"/>
      <c r="R788" s="353"/>
      <c r="S788" s="353"/>
      <c r="T788" s="350"/>
      <c r="U788" s="350"/>
      <c r="V788" s="350"/>
      <c r="W788" s="350"/>
      <c r="X788" s="350"/>
      <c r="Y788" s="350"/>
      <c r="Z788" s="350"/>
      <c r="AA788" s="350"/>
      <c r="AB788" s="350"/>
      <c r="AC788" s="350"/>
      <c r="AD788" s="350"/>
      <c r="AE788" s="350"/>
      <c r="AF788" s="350"/>
      <c r="AG788" s="350"/>
      <c r="AH788" s="350"/>
      <c r="AI788" s="350"/>
      <c r="AJ788" s="350"/>
      <c r="AK788" s="350"/>
      <c r="AL788" s="350"/>
      <c r="AM788" s="350"/>
      <c r="AN788" s="350"/>
    </row>
    <row r="789" spans="1:40" ht="16.5" customHeight="1">
      <c r="A789" s="350"/>
      <c r="B789" s="350"/>
      <c r="C789" s="350"/>
      <c r="D789" s="350"/>
      <c r="E789" s="350"/>
      <c r="F789" s="350"/>
      <c r="G789" s="350"/>
      <c r="H789" s="350"/>
      <c r="I789" s="350"/>
      <c r="J789" s="350"/>
      <c r="K789" s="350"/>
      <c r="L789" s="350"/>
      <c r="M789" s="353"/>
      <c r="N789" s="350"/>
      <c r="O789" s="350"/>
      <c r="P789" s="350"/>
      <c r="Q789" s="350"/>
      <c r="R789" s="353"/>
      <c r="S789" s="353"/>
      <c r="T789" s="350"/>
      <c r="U789" s="350"/>
      <c r="V789" s="350"/>
      <c r="W789" s="350"/>
      <c r="X789" s="350"/>
      <c r="Y789" s="350"/>
      <c r="Z789" s="350"/>
      <c r="AA789" s="350"/>
      <c r="AB789" s="350"/>
      <c r="AC789" s="350"/>
      <c r="AD789" s="350"/>
      <c r="AE789" s="350"/>
      <c r="AF789" s="350"/>
      <c r="AG789" s="350"/>
      <c r="AH789" s="350"/>
      <c r="AI789" s="350"/>
      <c r="AJ789" s="350"/>
      <c r="AK789" s="350"/>
      <c r="AL789" s="350"/>
      <c r="AM789" s="350"/>
      <c r="AN789" s="350"/>
    </row>
    <row r="790" spans="1:40" ht="16.5" customHeight="1">
      <c r="A790" s="350"/>
      <c r="B790" s="350"/>
      <c r="C790" s="350"/>
      <c r="D790" s="350"/>
      <c r="E790" s="350"/>
      <c r="F790" s="350"/>
      <c r="G790" s="350"/>
      <c r="H790" s="350"/>
      <c r="I790" s="350"/>
      <c r="J790" s="350"/>
      <c r="K790" s="350"/>
      <c r="L790" s="350"/>
      <c r="M790" s="353"/>
      <c r="N790" s="350"/>
      <c r="O790" s="350"/>
      <c r="P790" s="350"/>
      <c r="Q790" s="350"/>
      <c r="R790" s="353"/>
      <c r="S790" s="353"/>
      <c r="T790" s="350"/>
      <c r="U790" s="350"/>
      <c r="V790" s="350"/>
      <c r="W790" s="350"/>
      <c r="X790" s="350"/>
      <c r="Y790" s="350"/>
      <c r="Z790" s="350"/>
      <c r="AA790" s="350"/>
      <c r="AB790" s="350"/>
      <c r="AC790" s="350"/>
      <c r="AD790" s="350"/>
      <c r="AE790" s="350"/>
      <c r="AF790" s="350"/>
      <c r="AG790" s="350"/>
      <c r="AH790" s="350"/>
      <c r="AI790" s="350"/>
      <c r="AJ790" s="350"/>
      <c r="AK790" s="350"/>
      <c r="AL790" s="350"/>
      <c r="AM790" s="350"/>
      <c r="AN790" s="350"/>
    </row>
    <row r="791" spans="1:40" ht="16.5" customHeight="1">
      <c r="A791" s="350"/>
      <c r="B791" s="350"/>
      <c r="C791" s="350"/>
      <c r="D791" s="350"/>
      <c r="E791" s="350"/>
      <c r="F791" s="350"/>
      <c r="G791" s="350"/>
      <c r="H791" s="350"/>
      <c r="I791" s="350"/>
      <c r="J791" s="350"/>
      <c r="K791" s="350"/>
      <c r="L791" s="350"/>
      <c r="M791" s="353"/>
      <c r="N791" s="350"/>
      <c r="O791" s="350"/>
      <c r="P791" s="350"/>
      <c r="Q791" s="350"/>
      <c r="R791" s="353"/>
      <c r="S791" s="353"/>
      <c r="T791" s="350"/>
      <c r="U791" s="350"/>
      <c r="V791" s="350"/>
      <c r="W791" s="350"/>
      <c r="X791" s="350"/>
      <c r="Y791" s="350"/>
      <c r="Z791" s="350"/>
      <c r="AA791" s="350"/>
      <c r="AB791" s="350"/>
      <c r="AC791" s="350"/>
      <c r="AD791" s="350"/>
      <c r="AE791" s="350"/>
      <c r="AF791" s="350"/>
      <c r="AG791" s="350"/>
      <c r="AH791" s="350"/>
      <c r="AI791" s="350"/>
      <c r="AJ791" s="350"/>
      <c r="AK791" s="350"/>
      <c r="AL791" s="350"/>
      <c r="AM791" s="350"/>
      <c r="AN791" s="350"/>
    </row>
    <row r="792" spans="1:40" ht="16.5" customHeight="1">
      <c r="A792" s="350"/>
      <c r="B792" s="350"/>
      <c r="C792" s="350"/>
      <c r="D792" s="350"/>
      <c r="E792" s="350"/>
      <c r="F792" s="350"/>
      <c r="G792" s="350"/>
      <c r="H792" s="350"/>
      <c r="I792" s="350"/>
      <c r="J792" s="350"/>
      <c r="K792" s="350"/>
      <c r="L792" s="350"/>
      <c r="M792" s="353"/>
      <c r="N792" s="350"/>
      <c r="O792" s="350"/>
      <c r="P792" s="350"/>
      <c r="Q792" s="350"/>
      <c r="R792" s="353"/>
      <c r="S792" s="353"/>
      <c r="T792" s="350"/>
      <c r="U792" s="350"/>
      <c r="V792" s="350"/>
      <c r="W792" s="350"/>
      <c r="X792" s="350"/>
      <c r="Y792" s="350"/>
      <c r="Z792" s="350"/>
      <c r="AA792" s="350"/>
      <c r="AB792" s="350"/>
      <c r="AC792" s="350"/>
      <c r="AD792" s="350"/>
      <c r="AE792" s="350"/>
      <c r="AF792" s="350"/>
      <c r="AG792" s="350"/>
      <c r="AH792" s="350"/>
      <c r="AI792" s="350"/>
      <c r="AJ792" s="350"/>
      <c r="AK792" s="350"/>
      <c r="AL792" s="350"/>
      <c r="AM792" s="350"/>
      <c r="AN792" s="350"/>
    </row>
    <row r="793" spans="1:40" ht="16.5" customHeight="1">
      <c r="A793" s="350"/>
      <c r="B793" s="350"/>
      <c r="C793" s="350"/>
      <c r="D793" s="350"/>
      <c r="E793" s="350"/>
      <c r="F793" s="350"/>
      <c r="G793" s="350"/>
      <c r="H793" s="350"/>
      <c r="I793" s="350"/>
      <c r="J793" s="350"/>
      <c r="K793" s="350"/>
      <c r="L793" s="350"/>
      <c r="M793" s="353"/>
      <c r="N793" s="350"/>
      <c r="O793" s="350"/>
      <c r="P793" s="350"/>
      <c r="Q793" s="350"/>
      <c r="R793" s="353"/>
      <c r="S793" s="353"/>
      <c r="T793" s="350"/>
      <c r="U793" s="350"/>
      <c r="V793" s="350"/>
      <c r="W793" s="350"/>
      <c r="X793" s="350"/>
      <c r="Y793" s="350"/>
      <c r="Z793" s="350"/>
      <c r="AA793" s="350"/>
      <c r="AB793" s="350"/>
      <c r="AC793" s="350"/>
      <c r="AD793" s="350"/>
      <c r="AE793" s="350"/>
      <c r="AF793" s="350"/>
      <c r="AG793" s="350"/>
      <c r="AH793" s="350"/>
      <c r="AI793" s="350"/>
      <c r="AJ793" s="350"/>
      <c r="AK793" s="350"/>
      <c r="AL793" s="350"/>
      <c r="AM793" s="350"/>
      <c r="AN793" s="350"/>
    </row>
    <row r="794" spans="1:40" ht="16.5" customHeight="1">
      <c r="A794" s="350"/>
      <c r="B794" s="350"/>
      <c r="C794" s="350"/>
      <c r="D794" s="350"/>
      <c r="E794" s="350"/>
      <c r="F794" s="350"/>
      <c r="G794" s="350"/>
      <c r="H794" s="350"/>
      <c r="I794" s="350"/>
      <c r="J794" s="350"/>
      <c r="K794" s="350"/>
      <c r="L794" s="350"/>
      <c r="M794" s="353"/>
      <c r="N794" s="350"/>
      <c r="O794" s="350"/>
      <c r="P794" s="350"/>
      <c r="Q794" s="350"/>
      <c r="R794" s="353"/>
      <c r="S794" s="353"/>
      <c r="T794" s="350"/>
      <c r="U794" s="350"/>
      <c r="V794" s="350"/>
      <c r="W794" s="350"/>
      <c r="X794" s="350"/>
      <c r="Y794" s="350"/>
      <c r="Z794" s="350"/>
      <c r="AA794" s="350"/>
      <c r="AB794" s="350"/>
      <c r="AC794" s="350"/>
      <c r="AD794" s="350"/>
      <c r="AE794" s="350"/>
      <c r="AF794" s="350"/>
      <c r="AG794" s="350"/>
      <c r="AH794" s="350"/>
      <c r="AI794" s="350"/>
      <c r="AJ794" s="350"/>
      <c r="AK794" s="350"/>
      <c r="AL794" s="350"/>
      <c r="AM794" s="350"/>
      <c r="AN794" s="350"/>
    </row>
    <row r="795" spans="1:40" ht="16.5" customHeight="1">
      <c r="A795" s="350"/>
      <c r="B795" s="350"/>
      <c r="C795" s="350"/>
      <c r="D795" s="350"/>
      <c r="E795" s="350"/>
      <c r="F795" s="350"/>
      <c r="G795" s="350"/>
      <c r="H795" s="350"/>
      <c r="I795" s="350"/>
      <c r="J795" s="350"/>
      <c r="K795" s="350"/>
      <c r="L795" s="350"/>
      <c r="M795" s="353"/>
      <c r="N795" s="350"/>
      <c r="O795" s="350"/>
      <c r="P795" s="350"/>
      <c r="Q795" s="350"/>
      <c r="R795" s="353"/>
      <c r="S795" s="353"/>
      <c r="T795" s="350"/>
      <c r="U795" s="350"/>
      <c r="V795" s="350"/>
      <c r="W795" s="350"/>
      <c r="X795" s="350"/>
      <c r="Y795" s="350"/>
      <c r="Z795" s="350"/>
      <c r="AA795" s="350"/>
      <c r="AB795" s="350"/>
      <c r="AC795" s="350"/>
      <c r="AD795" s="350"/>
      <c r="AE795" s="350"/>
      <c r="AF795" s="350"/>
      <c r="AG795" s="350"/>
      <c r="AH795" s="350"/>
      <c r="AI795" s="350"/>
      <c r="AJ795" s="350"/>
      <c r="AK795" s="350"/>
      <c r="AL795" s="350"/>
      <c r="AM795" s="350"/>
      <c r="AN795" s="350"/>
    </row>
    <row r="796" spans="1:40" ht="16.5" customHeight="1">
      <c r="A796" s="350"/>
      <c r="B796" s="350"/>
      <c r="C796" s="350"/>
      <c r="D796" s="350"/>
      <c r="E796" s="350"/>
      <c r="F796" s="350"/>
      <c r="G796" s="350"/>
      <c r="H796" s="350"/>
      <c r="I796" s="350"/>
      <c r="J796" s="350"/>
      <c r="K796" s="350"/>
      <c r="L796" s="350"/>
      <c r="M796" s="353"/>
      <c r="N796" s="350"/>
      <c r="O796" s="350"/>
      <c r="P796" s="350"/>
      <c r="Q796" s="350"/>
      <c r="R796" s="353"/>
      <c r="S796" s="353"/>
      <c r="T796" s="350"/>
      <c r="U796" s="350"/>
      <c r="V796" s="350"/>
      <c r="W796" s="350"/>
      <c r="X796" s="350"/>
      <c r="Y796" s="350"/>
      <c r="Z796" s="350"/>
      <c r="AA796" s="350"/>
      <c r="AB796" s="350"/>
      <c r="AC796" s="350"/>
      <c r="AD796" s="350"/>
      <c r="AE796" s="350"/>
      <c r="AF796" s="350"/>
      <c r="AG796" s="350"/>
      <c r="AH796" s="350"/>
      <c r="AI796" s="350"/>
      <c r="AJ796" s="350"/>
      <c r="AK796" s="350"/>
      <c r="AL796" s="350"/>
      <c r="AM796" s="350"/>
      <c r="AN796" s="350"/>
    </row>
    <row r="797" spans="1:40" ht="16.5" customHeight="1">
      <c r="A797" s="350"/>
      <c r="B797" s="350"/>
      <c r="C797" s="350"/>
      <c r="D797" s="350"/>
      <c r="E797" s="350"/>
      <c r="F797" s="350"/>
      <c r="G797" s="350"/>
      <c r="H797" s="350"/>
      <c r="I797" s="350"/>
      <c r="J797" s="350"/>
      <c r="K797" s="350"/>
      <c r="L797" s="350"/>
      <c r="M797" s="353"/>
      <c r="N797" s="350"/>
      <c r="O797" s="350"/>
      <c r="P797" s="350"/>
      <c r="Q797" s="350"/>
      <c r="R797" s="353"/>
      <c r="S797" s="353"/>
      <c r="T797" s="350"/>
      <c r="U797" s="350"/>
      <c r="V797" s="350"/>
      <c r="W797" s="350"/>
      <c r="X797" s="350"/>
      <c r="Y797" s="350"/>
      <c r="Z797" s="350"/>
      <c r="AA797" s="350"/>
      <c r="AB797" s="350"/>
      <c r="AC797" s="350"/>
      <c r="AD797" s="350"/>
      <c r="AE797" s="350"/>
      <c r="AF797" s="350"/>
      <c r="AG797" s="350"/>
      <c r="AH797" s="350"/>
      <c r="AI797" s="350"/>
      <c r="AJ797" s="350"/>
      <c r="AK797" s="350"/>
      <c r="AL797" s="350"/>
      <c r="AM797" s="350"/>
      <c r="AN797" s="350"/>
    </row>
    <row r="798" spans="1:40" ht="16.5" customHeight="1">
      <c r="A798" s="350"/>
      <c r="B798" s="350"/>
      <c r="C798" s="350"/>
      <c r="D798" s="350"/>
      <c r="E798" s="350"/>
      <c r="F798" s="350"/>
      <c r="G798" s="350"/>
      <c r="H798" s="350"/>
      <c r="I798" s="350"/>
      <c r="J798" s="350"/>
      <c r="K798" s="350"/>
      <c r="L798" s="350"/>
      <c r="M798" s="353"/>
      <c r="N798" s="350"/>
      <c r="O798" s="350"/>
      <c r="P798" s="350"/>
      <c r="Q798" s="350"/>
      <c r="R798" s="353"/>
      <c r="S798" s="353"/>
      <c r="T798" s="350"/>
      <c r="U798" s="350"/>
      <c r="V798" s="350"/>
      <c r="W798" s="350"/>
      <c r="X798" s="350"/>
      <c r="Y798" s="350"/>
      <c r="Z798" s="350"/>
      <c r="AA798" s="350"/>
      <c r="AB798" s="350"/>
      <c r="AC798" s="350"/>
      <c r="AD798" s="350"/>
      <c r="AE798" s="350"/>
      <c r="AF798" s="350"/>
      <c r="AG798" s="350"/>
      <c r="AH798" s="350"/>
      <c r="AI798" s="350"/>
      <c r="AJ798" s="350"/>
      <c r="AK798" s="350"/>
      <c r="AL798" s="350"/>
      <c r="AM798" s="350"/>
      <c r="AN798" s="350"/>
    </row>
    <row r="799" spans="1:40" ht="16.5" customHeight="1">
      <c r="A799" s="350"/>
      <c r="B799" s="350"/>
      <c r="C799" s="350"/>
      <c r="D799" s="350"/>
      <c r="E799" s="350"/>
      <c r="F799" s="350"/>
      <c r="G799" s="350"/>
      <c r="H799" s="350"/>
      <c r="I799" s="350"/>
      <c r="J799" s="350"/>
      <c r="K799" s="350"/>
      <c r="L799" s="350"/>
      <c r="M799" s="353"/>
      <c r="N799" s="350"/>
      <c r="O799" s="350"/>
      <c r="P799" s="350"/>
      <c r="Q799" s="350"/>
      <c r="R799" s="353"/>
      <c r="S799" s="353"/>
      <c r="T799" s="350"/>
      <c r="U799" s="350"/>
      <c r="V799" s="350"/>
      <c r="W799" s="350"/>
      <c r="X799" s="350"/>
      <c r="Y799" s="350"/>
      <c r="Z799" s="350"/>
      <c r="AA799" s="350"/>
      <c r="AB799" s="350"/>
      <c r="AC799" s="350"/>
      <c r="AD799" s="350"/>
      <c r="AE799" s="350"/>
      <c r="AF799" s="350"/>
      <c r="AG799" s="350"/>
      <c r="AH799" s="350"/>
      <c r="AI799" s="350"/>
      <c r="AJ799" s="350"/>
      <c r="AK799" s="350"/>
      <c r="AL799" s="350"/>
      <c r="AM799" s="350"/>
      <c r="AN799" s="350"/>
    </row>
    <row r="800" spans="1:40" ht="16.5" customHeight="1">
      <c r="A800" s="350"/>
      <c r="B800" s="350"/>
      <c r="C800" s="350"/>
      <c r="D800" s="350"/>
      <c r="E800" s="350"/>
      <c r="F800" s="350"/>
      <c r="G800" s="350"/>
      <c r="H800" s="350"/>
      <c r="I800" s="350"/>
      <c r="J800" s="350"/>
      <c r="K800" s="350"/>
      <c r="L800" s="350"/>
      <c r="M800" s="353"/>
      <c r="N800" s="350"/>
      <c r="O800" s="350"/>
      <c r="P800" s="350"/>
      <c r="Q800" s="350"/>
      <c r="R800" s="353"/>
      <c r="S800" s="353"/>
      <c r="T800" s="350"/>
      <c r="U800" s="350"/>
      <c r="V800" s="350"/>
      <c r="W800" s="350"/>
      <c r="X800" s="350"/>
      <c r="Y800" s="350"/>
      <c r="Z800" s="350"/>
      <c r="AA800" s="350"/>
      <c r="AB800" s="350"/>
      <c r="AC800" s="350"/>
      <c r="AD800" s="350"/>
      <c r="AE800" s="350"/>
      <c r="AF800" s="350"/>
      <c r="AG800" s="350"/>
      <c r="AH800" s="350"/>
      <c r="AI800" s="350"/>
      <c r="AJ800" s="350"/>
      <c r="AK800" s="350"/>
      <c r="AL800" s="350"/>
      <c r="AM800" s="350"/>
      <c r="AN800" s="350"/>
    </row>
    <row r="801" spans="1:40" ht="16.5" customHeight="1">
      <c r="A801" s="350"/>
      <c r="B801" s="350"/>
      <c r="C801" s="350"/>
      <c r="D801" s="350"/>
      <c r="E801" s="350"/>
      <c r="F801" s="350"/>
      <c r="G801" s="350"/>
      <c r="H801" s="350"/>
      <c r="I801" s="350"/>
      <c r="J801" s="350"/>
      <c r="K801" s="350"/>
      <c r="L801" s="350"/>
      <c r="M801" s="353"/>
      <c r="N801" s="350"/>
      <c r="O801" s="350"/>
      <c r="P801" s="350"/>
      <c r="Q801" s="350"/>
      <c r="R801" s="353"/>
      <c r="S801" s="353"/>
      <c r="T801" s="350"/>
      <c r="U801" s="350"/>
      <c r="V801" s="350"/>
      <c r="W801" s="350"/>
      <c r="X801" s="350"/>
      <c r="Y801" s="350"/>
      <c r="Z801" s="350"/>
      <c r="AA801" s="350"/>
      <c r="AB801" s="350"/>
      <c r="AC801" s="350"/>
      <c r="AD801" s="350"/>
      <c r="AE801" s="350"/>
      <c r="AF801" s="350"/>
      <c r="AG801" s="350"/>
      <c r="AH801" s="350"/>
      <c r="AI801" s="350"/>
      <c r="AJ801" s="350"/>
      <c r="AK801" s="350"/>
      <c r="AL801" s="350"/>
      <c r="AM801" s="350"/>
      <c r="AN801" s="350"/>
    </row>
    <row r="802" spans="1:40" ht="16.5" customHeight="1">
      <c r="A802" s="350"/>
      <c r="B802" s="350"/>
      <c r="C802" s="350"/>
      <c r="D802" s="350"/>
      <c r="E802" s="350"/>
      <c r="F802" s="350"/>
      <c r="G802" s="350"/>
      <c r="H802" s="350"/>
      <c r="I802" s="350"/>
      <c r="J802" s="350"/>
      <c r="K802" s="350"/>
      <c r="L802" s="350"/>
      <c r="M802" s="353"/>
      <c r="N802" s="350"/>
      <c r="O802" s="350"/>
      <c r="P802" s="350"/>
      <c r="Q802" s="350"/>
      <c r="R802" s="353"/>
      <c r="S802" s="353"/>
      <c r="T802" s="350"/>
      <c r="U802" s="350"/>
      <c r="V802" s="350"/>
      <c r="W802" s="350"/>
      <c r="X802" s="350"/>
      <c r="Y802" s="350"/>
      <c r="Z802" s="350"/>
      <c r="AA802" s="350"/>
      <c r="AB802" s="350"/>
      <c r="AC802" s="350"/>
      <c r="AD802" s="350"/>
      <c r="AE802" s="350"/>
      <c r="AF802" s="350"/>
      <c r="AG802" s="350"/>
      <c r="AH802" s="350"/>
      <c r="AI802" s="350"/>
      <c r="AJ802" s="350"/>
      <c r="AK802" s="350"/>
      <c r="AL802" s="350"/>
      <c r="AM802" s="350"/>
      <c r="AN802" s="350"/>
    </row>
    <row r="803" spans="1:40" ht="16.5" customHeight="1">
      <c r="A803" s="350"/>
      <c r="B803" s="350"/>
      <c r="C803" s="350"/>
      <c r="D803" s="350"/>
      <c r="E803" s="350"/>
      <c r="F803" s="350"/>
      <c r="G803" s="350"/>
      <c r="H803" s="350"/>
      <c r="I803" s="350"/>
      <c r="J803" s="350"/>
      <c r="K803" s="350"/>
      <c r="L803" s="350"/>
      <c r="M803" s="353"/>
      <c r="N803" s="350"/>
      <c r="O803" s="350"/>
      <c r="P803" s="350"/>
      <c r="Q803" s="350"/>
      <c r="R803" s="353"/>
      <c r="S803" s="353"/>
      <c r="T803" s="350"/>
      <c r="U803" s="350"/>
      <c r="V803" s="350"/>
      <c r="W803" s="350"/>
      <c r="X803" s="350"/>
      <c r="Y803" s="350"/>
      <c r="Z803" s="350"/>
      <c r="AA803" s="350"/>
      <c r="AB803" s="350"/>
      <c r="AC803" s="350"/>
      <c r="AD803" s="350"/>
      <c r="AE803" s="350"/>
      <c r="AF803" s="350"/>
      <c r="AG803" s="350"/>
      <c r="AH803" s="350"/>
      <c r="AI803" s="350"/>
      <c r="AJ803" s="350"/>
      <c r="AK803" s="350"/>
      <c r="AL803" s="350"/>
      <c r="AM803" s="350"/>
      <c r="AN803" s="350"/>
    </row>
    <row r="804" spans="1:40" ht="16.5" customHeight="1">
      <c r="A804" s="350"/>
      <c r="B804" s="350"/>
      <c r="C804" s="350"/>
      <c r="D804" s="350"/>
      <c r="E804" s="350"/>
      <c r="F804" s="350"/>
      <c r="G804" s="350"/>
      <c r="H804" s="350"/>
      <c r="I804" s="350"/>
      <c r="J804" s="350"/>
      <c r="K804" s="350"/>
      <c r="L804" s="350"/>
      <c r="M804" s="353"/>
      <c r="N804" s="350"/>
      <c r="O804" s="350"/>
      <c r="P804" s="350"/>
      <c r="Q804" s="350"/>
      <c r="R804" s="353"/>
      <c r="S804" s="353"/>
      <c r="T804" s="350"/>
      <c r="U804" s="350"/>
      <c r="V804" s="350"/>
      <c r="W804" s="350"/>
      <c r="X804" s="350"/>
      <c r="Y804" s="350"/>
      <c r="Z804" s="350"/>
      <c r="AA804" s="350"/>
      <c r="AB804" s="350"/>
      <c r="AC804" s="350"/>
      <c r="AD804" s="350"/>
      <c r="AE804" s="350"/>
      <c r="AF804" s="350"/>
      <c r="AG804" s="350"/>
      <c r="AH804" s="350"/>
      <c r="AI804" s="350"/>
      <c r="AJ804" s="350"/>
      <c r="AK804" s="350"/>
      <c r="AL804" s="350"/>
      <c r="AM804" s="350"/>
      <c r="AN804" s="350"/>
    </row>
    <row r="805" spans="1:40" ht="16.5" customHeight="1">
      <c r="A805" s="350"/>
      <c r="B805" s="350"/>
      <c r="C805" s="350"/>
      <c r="D805" s="350"/>
      <c r="E805" s="350"/>
      <c r="F805" s="350"/>
      <c r="G805" s="350"/>
      <c r="H805" s="350"/>
      <c r="I805" s="350"/>
      <c r="J805" s="350"/>
      <c r="K805" s="350"/>
      <c r="L805" s="350"/>
      <c r="M805" s="353"/>
      <c r="N805" s="350"/>
      <c r="O805" s="350"/>
      <c r="P805" s="350"/>
      <c r="Q805" s="350"/>
      <c r="R805" s="353"/>
      <c r="S805" s="353"/>
      <c r="T805" s="350"/>
      <c r="U805" s="350"/>
      <c r="V805" s="350"/>
      <c r="W805" s="350"/>
      <c r="X805" s="350"/>
      <c r="Y805" s="350"/>
      <c r="Z805" s="350"/>
      <c r="AA805" s="350"/>
      <c r="AB805" s="350"/>
      <c r="AC805" s="350"/>
      <c r="AD805" s="350"/>
      <c r="AE805" s="350"/>
      <c r="AF805" s="350"/>
      <c r="AG805" s="350"/>
      <c r="AH805" s="350"/>
      <c r="AI805" s="350"/>
      <c r="AJ805" s="350"/>
      <c r="AK805" s="350"/>
      <c r="AL805" s="350"/>
      <c r="AM805" s="350"/>
      <c r="AN805" s="350"/>
    </row>
    <row r="806" spans="1:40" ht="16.5" customHeight="1">
      <c r="A806" s="350"/>
      <c r="B806" s="350"/>
      <c r="C806" s="350"/>
      <c r="D806" s="350"/>
      <c r="E806" s="350"/>
      <c r="F806" s="350"/>
      <c r="G806" s="350"/>
      <c r="H806" s="350"/>
      <c r="I806" s="350"/>
      <c r="J806" s="350"/>
      <c r="K806" s="350"/>
      <c r="L806" s="350"/>
      <c r="M806" s="353"/>
      <c r="N806" s="350"/>
      <c r="O806" s="350"/>
      <c r="P806" s="350"/>
      <c r="Q806" s="350"/>
      <c r="R806" s="353"/>
      <c r="S806" s="353"/>
      <c r="T806" s="350"/>
      <c r="U806" s="350"/>
      <c r="V806" s="350"/>
      <c r="W806" s="350"/>
      <c r="X806" s="350"/>
      <c r="Y806" s="350"/>
      <c r="Z806" s="350"/>
      <c r="AA806" s="350"/>
      <c r="AB806" s="350"/>
      <c r="AC806" s="350"/>
      <c r="AD806" s="350"/>
      <c r="AE806" s="350"/>
      <c r="AF806" s="350"/>
      <c r="AG806" s="350"/>
      <c r="AH806" s="350"/>
      <c r="AI806" s="350"/>
      <c r="AJ806" s="350"/>
      <c r="AK806" s="350"/>
      <c r="AL806" s="350"/>
      <c r="AM806" s="350"/>
      <c r="AN806" s="350"/>
    </row>
    <row r="807" spans="1:40" ht="16.5" customHeight="1">
      <c r="A807" s="350"/>
      <c r="B807" s="350"/>
      <c r="C807" s="350"/>
      <c r="D807" s="350"/>
      <c r="E807" s="350"/>
      <c r="F807" s="350"/>
      <c r="G807" s="350"/>
      <c r="H807" s="350"/>
      <c r="I807" s="350"/>
      <c r="J807" s="350"/>
      <c r="K807" s="350"/>
      <c r="L807" s="350"/>
      <c r="M807" s="353"/>
      <c r="N807" s="350"/>
      <c r="O807" s="350"/>
      <c r="P807" s="350"/>
      <c r="Q807" s="350"/>
      <c r="R807" s="353"/>
      <c r="S807" s="353"/>
      <c r="T807" s="350"/>
      <c r="U807" s="350"/>
      <c r="V807" s="350"/>
      <c r="W807" s="350"/>
      <c r="X807" s="350"/>
      <c r="Y807" s="350"/>
      <c r="Z807" s="350"/>
      <c r="AA807" s="350"/>
      <c r="AB807" s="350"/>
      <c r="AC807" s="350"/>
      <c r="AD807" s="350"/>
      <c r="AE807" s="350"/>
      <c r="AF807" s="350"/>
      <c r="AG807" s="350"/>
      <c r="AH807" s="350"/>
      <c r="AI807" s="350"/>
      <c r="AJ807" s="350"/>
      <c r="AK807" s="350"/>
      <c r="AL807" s="350"/>
      <c r="AM807" s="350"/>
      <c r="AN807" s="350"/>
    </row>
    <row r="808" spans="1:40" ht="16.5" customHeight="1">
      <c r="A808" s="350"/>
      <c r="B808" s="350"/>
      <c r="C808" s="350"/>
      <c r="D808" s="350"/>
      <c r="E808" s="350"/>
      <c r="F808" s="350"/>
      <c r="G808" s="350"/>
      <c r="H808" s="350"/>
      <c r="I808" s="350"/>
      <c r="J808" s="350"/>
      <c r="K808" s="350"/>
      <c r="L808" s="350"/>
      <c r="M808" s="353"/>
      <c r="N808" s="350"/>
      <c r="O808" s="350"/>
      <c r="P808" s="350"/>
      <c r="Q808" s="350"/>
      <c r="R808" s="353"/>
      <c r="S808" s="353"/>
      <c r="T808" s="350"/>
      <c r="U808" s="350"/>
      <c r="V808" s="350"/>
      <c r="W808" s="350"/>
      <c r="X808" s="350"/>
      <c r="Y808" s="350"/>
      <c r="Z808" s="350"/>
      <c r="AA808" s="350"/>
      <c r="AB808" s="350"/>
      <c r="AC808" s="350"/>
      <c r="AD808" s="350"/>
      <c r="AE808" s="350"/>
      <c r="AF808" s="350"/>
      <c r="AG808" s="350"/>
      <c r="AH808" s="350"/>
      <c r="AI808" s="350"/>
      <c r="AJ808" s="350"/>
      <c r="AK808" s="350"/>
      <c r="AL808" s="350"/>
      <c r="AM808" s="350"/>
      <c r="AN808" s="350"/>
    </row>
    <row r="809" spans="1:40" ht="16.5" customHeight="1">
      <c r="A809" s="350"/>
      <c r="B809" s="350"/>
      <c r="C809" s="350"/>
      <c r="D809" s="350"/>
      <c r="E809" s="350"/>
      <c r="F809" s="350"/>
      <c r="G809" s="350"/>
      <c r="H809" s="350"/>
      <c r="I809" s="350"/>
      <c r="J809" s="350"/>
      <c r="K809" s="350"/>
      <c r="L809" s="350"/>
      <c r="M809" s="353"/>
      <c r="N809" s="350"/>
      <c r="O809" s="350"/>
      <c r="P809" s="350"/>
      <c r="Q809" s="350"/>
      <c r="R809" s="353"/>
      <c r="S809" s="353"/>
      <c r="T809" s="350"/>
      <c r="U809" s="350"/>
      <c r="V809" s="350"/>
      <c r="W809" s="350"/>
      <c r="X809" s="350"/>
      <c r="Y809" s="350"/>
      <c r="Z809" s="350"/>
      <c r="AA809" s="350"/>
      <c r="AB809" s="350"/>
      <c r="AC809" s="350"/>
      <c r="AD809" s="350"/>
      <c r="AE809" s="350"/>
      <c r="AF809" s="350"/>
      <c r="AG809" s="350"/>
      <c r="AH809" s="350"/>
      <c r="AI809" s="350"/>
      <c r="AJ809" s="350"/>
      <c r="AK809" s="350"/>
      <c r="AL809" s="350"/>
      <c r="AM809" s="350"/>
      <c r="AN809" s="350"/>
    </row>
    <row r="810" spans="1:40" ht="16.5" customHeight="1">
      <c r="A810" s="350"/>
      <c r="B810" s="350"/>
      <c r="C810" s="350"/>
      <c r="D810" s="350"/>
      <c r="E810" s="350"/>
      <c r="F810" s="350"/>
      <c r="G810" s="350"/>
      <c r="H810" s="350"/>
      <c r="I810" s="350"/>
      <c r="J810" s="350"/>
      <c r="K810" s="350"/>
      <c r="L810" s="350"/>
      <c r="M810" s="353"/>
      <c r="N810" s="350"/>
      <c r="O810" s="350"/>
      <c r="P810" s="350"/>
      <c r="Q810" s="350"/>
      <c r="R810" s="353"/>
      <c r="S810" s="353"/>
      <c r="T810" s="350"/>
      <c r="U810" s="350"/>
      <c r="V810" s="350"/>
      <c r="W810" s="350"/>
      <c r="X810" s="350"/>
      <c r="Y810" s="350"/>
      <c r="Z810" s="350"/>
      <c r="AA810" s="350"/>
      <c r="AB810" s="350"/>
      <c r="AC810" s="350"/>
      <c r="AD810" s="350"/>
      <c r="AE810" s="350"/>
      <c r="AF810" s="350"/>
      <c r="AG810" s="350"/>
      <c r="AH810" s="350"/>
      <c r="AI810" s="350"/>
      <c r="AJ810" s="350"/>
      <c r="AK810" s="350"/>
      <c r="AL810" s="350"/>
      <c r="AM810" s="350"/>
      <c r="AN810" s="350"/>
    </row>
    <row r="811" spans="1:40" ht="16.5" customHeight="1">
      <c r="A811" s="350"/>
      <c r="B811" s="350"/>
      <c r="C811" s="350"/>
      <c r="D811" s="350"/>
      <c r="E811" s="350"/>
      <c r="F811" s="350"/>
      <c r="G811" s="350"/>
      <c r="H811" s="350"/>
      <c r="I811" s="350"/>
      <c r="J811" s="350"/>
      <c r="K811" s="350"/>
      <c r="L811" s="350"/>
      <c r="M811" s="353"/>
      <c r="N811" s="350"/>
      <c r="O811" s="350"/>
      <c r="P811" s="350"/>
      <c r="Q811" s="350"/>
      <c r="R811" s="353"/>
      <c r="S811" s="353"/>
      <c r="T811" s="350"/>
      <c r="U811" s="350"/>
      <c r="V811" s="350"/>
      <c r="W811" s="350"/>
      <c r="X811" s="350"/>
      <c r="Y811" s="350"/>
      <c r="Z811" s="350"/>
      <c r="AA811" s="350"/>
      <c r="AB811" s="350"/>
      <c r="AC811" s="350"/>
      <c r="AD811" s="350"/>
      <c r="AE811" s="350"/>
      <c r="AF811" s="350"/>
      <c r="AG811" s="350"/>
      <c r="AH811" s="350"/>
      <c r="AI811" s="350"/>
      <c r="AJ811" s="350"/>
      <c r="AK811" s="350"/>
      <c r="AL811" s="350"/>
      <c r="AM811" s="350"/>
      <c r="AN811" s="350"/>
    </row>
    <row r="812" spans="1:40" ht="16.5" customHeight="1">
      <c r="A812" s="350"/>
      <c r="B812" s="350"/>
      <c r="C812" s="350"/>
      <c r="D812" s="350"/>
      <c r="E812" s="350"/>
      <c r="F812" s="350"/>
      <c r="G812" s="350"/>
      <c r="H812" s="350"/>
      <c r="I812" s="350"/>
      <c r="J812" s="350"/>
      <c r="K812" s="350"/>
      <c r="L812" s="350"/>
      <c r="M812" s="353"/>
      <c r="N812" s="350"/>
      <c r="O812" s="350"/>
      <c r="P812" s="350"/>
      <c r="Q812" s="350"/>
      <c r="R812" s="353"/>
      <c r="S812" s="353"/>
      <c r="T812" s="350"/>
      <c r="U812" s="350"/>
      <c r="V812" s="350"/>
      <c r="W812" s="350"/>
      <c r="X812" s="350"/>
      <c r="Y812" s="350"/>
      <c r="Z812" s="350"/>
      <c r="AA812" s="350"/>
      <c r="AB812" s="350"/>
      <c r="AC812" s="350"/>
      <c r="AD812" s="350"/>
      <c r="AE812" s="350"/>
      <c r="AF812" s="350"/>
      <c r="AG812" s="350"/>
      <c r="AH812" s="350"/>
      <c r="AI812" s="350"/>
      <c r="AJ812" s="350"/>
      <c r="AK812" s="350"/>
      <c r="AL812" s="350"/>
      <c r="AM812" s="350"/>
      <c r="AN812" s="350"/>
    </row>
    <row r="813" spans="1:40" ht="16.5" customHeight="1">
      <c r="A813" s="350"/>
      <c r="B813" s="350"/>
      <c r="C813" s="350"/>
      <c r="D813" s="350"/>
      <c r="E813" s="350"/>
      <c r="F813" s="350"/>
      <c r="G813" s="350"/>
      <c r="H813" s="350"/>
      <c r="I813" s="350"/>
      <c r="J813" s="350"/>
      <c r="K813" s="350"/>
      <c r="L813" s="350"/>
      <c r="M813" s="353"/>
      <c r="N813" s="350"/>
      <c r="O813" s="350"/>
      <c r="P813" s="350"/>
      <c r="Q813" s="350"/>
      <c r="R813" s="353"/>
      <c r="S813" s="353"/>
      <c r="T813" s="350"/>
      <c r="U813" s="350"/>
      <c r="V813" s="350"/>
      <c r="W813" s="350"/>
      <c r="X813" s="350"/>
      <c r="Y813" s="350"/>
      <c r="Z813" s="350"/>
      <c r="AA813" s="350"/>
      <c r="AB813" s="350"/>
      <c r="AC813" s="350"/>
      <c r="AD813" s="350"/>
      <c r="AE813" s="350"/>
      <c r="AF813" s="350"/>
      <c r="AG813" s="350"/>
      <c r="AH813" s="350"/>
      <c r="AI813" s="350"/>
      <c r="AJ813" s="350"/>
      <c r="AK813" s="350"/>
      <c r="AL813" s="350"/>
      <c r="AM813" s="350"/>
      <c r="AN813" s="350"/>
    </row>
    <row r="814" spans="1:40" ht="16.5" customHeight="1">
      <c r="A814" s="350"/>
      <c r="B814" s="350"/>
      <c r="C814" s="350"/>
      <c r="D814" s="350"/>
      <c r="E814" s="350"/>
      <c r="F814" s="350"/>
      <c r="G814" s="350"/>
      <c r="H814" s="350"/>
      <c r="I814" s="350"/>
      <c r="J814" s="350"/>
      <c r="K814" s="350"/>
      <c r="L814" s="350"/>
      <c r="M814" s="353"/>
      <c r="N814" s="350"/>
      <c r="O814" s="350"/>
      <c r="P814" s="350"/>
      <c r="Q814" s="350"/>
      <c r="R814" s="353"/>
      <c r="S814" s="353"/>
      <c r="T814" s="350"/>
      <c r="U814" s="350"/>
      <c r="V814" s="350"/>
      <c r="W814" s="350"/>
      <c r="X814" s="350"/>
      <c r="Y814" s="350"/>
      <c r="Z814" s="350"/>
      <c r="AA814" s="350"/>
      <c r="AB814" s="350"/>
      <c r="AC814" s="350"/>
      <c r="AD814" s="350"/>
      <c r="AE814" s="350"/>
      <c r="AF814" s="350"/>
      <c r="AG814" s="350"/>
      <c r="AH814" s="350"/>
      <c r="AI814" s="350"/>
      <c r="AJ814" s="350"/>
      <c r="AK814" s="350"/>
      <c r="AL814" s="350"/>
      <c r="AM814" s="350"/>
      <c r="AN814" s="350"/>
    </row>
    <row r="815" spans="1:40" ht="16.5" customHeight="1">
      <c r="A815" s="350"/>
      <c r="B815" s="350"/>
      <c r="C815" s="350"/>
      <c r="D815" s="350"/>
      <c r="E815" s="350"/>
      <c r="F815" s="350"/>
      <c r="G815" s="350"/>
      <c r="H815" s="350"/>
      <c r="I815" s="350"/>
      <c r="J815" s="350"/>
      <c r="K815" s="350"/>
      <c r="L815" s="350"/>
      <c r="M815" s="353"/>
      <c r="N815" s="350"/>
      <c r="O815" s="350"/>
      <c r="P815" s="350"/>
      <c r="Q815" s="350"/>
      <c r="R815" s="353"/>
      <c r="S815" s="353"/>
      <c r="T815" s="350"/>
      <c r="U815" s="350"/>
      <c r="V815" s="350"/>
      <c r="W815" s="350"/>
      <c r="X815" s="350"/>
      <c r="Y815" s="350"/>
      <c r="Z815" s="350"/>
      <c r="AA815" s="350"/>
      <c r="AB815" s="350"/>
      <c r="AC815" s="350"/>
      <c r="AD815" s="350"/>
      <c r="AE815" s="350"/>
      <c r="AF815" s="350"/>
      <c r="AG815" s="350"/>
      <c r="AH815" s="350"/>
      <c r="AI815" s="350"/>
      <c r="AJ815" s="350"/>
      <c r="AK815" s="350"/>
      <c r="AL815" s="350"/>
      <c r="AM815" s="350"/>
      <c r="AN815" s="350"/>
    </row>
    <row r="816" spans="1:40" ht="16.5" customHeight="1">
      <c r="A816" s="350"/>
      <c r="B816" s="350"/>
      <c r="C816" s="350"/>
      <c r="D816" s="350"/>
      <c r="E816" s="350"/>
      <c r="F816" s="350"/>
      <c r="G816" s="350"/>
      <c r="H816" s="350"/>
      <c r="I816" s="350"/>
      <c r="J816" s="350"/>
      <c r="K816" s="350"/>
      <c r="L816" s="350"/>
      <c r="M816" s="353"/>
      <c r="N816" s="350"/>
      <c r="O816" s="350"/>
      <c r="P816" s="350"/>
      <c r="Q816" s="350"/>
      <c r="R816" s="353"/>
      <c r="S816" s="353"/>
      <c r="T816" s="350"/>
      <c r="U816" s="350"/>
      <c r="V816" s="350"/>
      <c r="W816" s="350"/>
      <c r="X816" s="350"/>
      <c r="Y816" s="350"/>
      <c r="Z816" s="350"/>
      <c r="AA816" s="350"/>
      <c r="AB816" s="350"/>
      <c r="AC816" s="350"/>
      <c r="AD816" s="350"/>
      <c r="AE816" s="350"/>
      <c r="AF816" s="350"/>
      <c r="AG816" s="350"/>
      <c r="AH816" s="350"/>
      <c r="AI816" s="350"/>
      <c r="AJ816" s="350"/>
      <c r="AK816" s="350"/>
      <c r="AL816" s="350"/>
      <c r="AM816" s="350"/>
      <c r="AN816" s="350"/>
    </row>
    <row r="817" spans="1:40" ht="16.5" customHeight="1">
      <c r="A817" s="350"/>
      <c r="B817" s="350"/>
      <c r="C817" s="350"/>
      <c r="D817" s="350"/>
      <c r="E817" s="350"/>
      <c r="F817" s="350"/>
      <c r="G817" s="350"/>
      <c r="H817" s="350"/>
      <c r="I817" s="350"/>
      <c r="J817" s="350"/>
      <c r="K817" s="350"/>
      <c r="L817" s="350"/>
      <c r="M817" s="353"/>
      <c r="N817" s="350"/>
      <c r="O817" s="350"/>
      <c r="P817" s="350"/>
      <c r="Q817" s="350"/>
      <c r="R817" s="353"/>
      <c r="S817" s="353"/>
      <c r="T817" s="350"/>
      <c r="U817" s="350"/>
      <c r="V817" s="350"/>
      <c r="W817" s="350"/>
      <c r="X817" s="350"/>
      <c r="Y817" s="350"/>
      <c r="Z817" s="350"/>
      <c r="AA817" s="350"/>
      <c r="AB817" s="350"/>
      <c r="AC817" s="350"/>
      <c r="AD817" s="350"/>
      <c r="AE817" s="350"/>
      <c r="AF817" s="350"/>
      <c r="AG817" s="350"/>
      <c r="AH817" s="350"/>
      <c r="AI817" s="350"/>
      <c r="AJ817" s="350"/>
      <c r="AK817" s="350"/>
      <c r="AL817" s="350"/>
      <c r="AM817" s="350"/>
      <c r="AN817" s="350"/>
    </row>
    <row r="818" spans="1:40" ht="16.5" customHeight="1">
      <c r="A818" s="350"/>
      <c r="B818" s="350"/>
      <c r="C818" s="350"/>
      <c r="D818" s="350"/>
      <c r="E818" s="350"/>
      <c r="F818" s="350"/>
      <c r="G818" s="350"/>
      <c r="H818" s="350"/>
      <c r="I818" s="350"/>
      <c r="J818" s="350"/>
      <c r="K818" s="350"/>
      <c r="L818" s="350"/>
      <c r="M818" s="353"/>
      <c r="N818" s="350"/>
      <c r="O818" s="350"/>
      <c r="P818" s="350"/>
      <c r="Q818" s="350"/>
      <c r="R818" s="353"/>
      <c r="S818" s="353"/>
      <c r="T818" s="350"/>
      <c r="U818" s="350"/>
      <c r="V818" s="350"/>
      <c r="W818" s="350"/>
      <c r="X818" s="350"/>
      <c r="Y818" s="350"/>
      <c r="Z818" s="350"/>
      <c r="AA818" s="350"/>
      <c r="AB818" s="350"/>
      <c r="AC818" s="350"/>
      <c r="AD818" s="350"/>
      <c r="AE818" s="350"/>
      <c r="AF818" s="350"/>
      <c r="AG818" s="350"/>
      <c r="AH818" s="350"/>
      <c r="AI818" s="350"/>
      <c r="AJ818" s="350"/>
      <c r="AK818" s="350"/>
      <c r="AL818" s="350"/>
      <c r="AM818" s="350"/>
      <c r="AN818" s="350"/>
    </row>
    <row r="819" spans="1:40" ht="16.5" customHeight="1">
      <c r="A819" s="350"/>
      <c r="B819" s="350"/>
      <c r="C819" s="350"/>
      <c r="D819" s="350"/>
      <c r="E819" s="350"/>
      <c r="F819" s="350"/>
      <c r="G819" s="350"/>
      <c r="H819" s="350"/>
      <c r="I819" s="350"/>
      <c r="J819" s="350"/>
      <c r="K819" s="350"/>
      <c r="L819" s="350"/>
      <c r="M819" s="353"/>
      <c r="N819" s="350"/>
      <c r="O819" s="350"/>
      <c r="P819" s="350"/>
      <c r="Q819" s="350"/>
      <c r="R819" s="353"/>
      <c r="S819" s="353"/>
      <c r="T819" s="350"/>
      <c r="U819" s="350"/>
      <c r="V819" s="350"/>
      <c r="W819" s="350"/>
      <c r="X819" s="350"/>
      <c r="Y819" s="350"/>
      <c r="Z819" s="350"/>
      <c r="AA819" s="350"/>
      <c r="AB819" s="350"/>
      <c r="AC819" s="350"/>
      <c r="AD819" s="350"/>
      <c r="AE819" s="350"/>
      <c r="AF819" s="350"/>
      <c r="AG819" s="350"/>
      <c r="AH819" s="350"/>
      <c r="AI819" s="350"/>
      <c r="AJ819" s="350"/>
      <c r="AK819" s="350"/>
      <c r="AL819" s="350"/>
      <c r="AM819" s="350"/>
      <c r="AN819" s="350"/>
    </row>
    <row r="820" spans="1:40" ht="16.5" customHeight="1">
      <c r="A820" s="350"/>
      <c r="B820" s="350"/>
      <c r="C820" s="350"/>
      <c r="D820" s="350"/>
      <c r="E820" s="350"/>
      <c r="F820" s="350"/>
      <c r="G820" s="350"/>
      <c r="H820" s="350"/>
      <c r="I820" s="350"/>
      <c r="J820" s="350"/>
      <c r="K820" s="350"/>
      <c r="L820" s="350"/>
      <c r="M820" s="353"/>
      <c r="N820" s="350"/>
      <c r="O820" s="350"/>
      <c r="P820" s="350"/>
      <c r="Q820" s="350"/>
      <c r="R820" s="353"/>
      <c r="S820" s="353"/>
      <c r="T820" s="350"/>
      <c r="U820" s="350"/>
      <c r="V820" s="350"/>
      <c r="W820" s="350"/>
      <c r="X820" s="350"/>
      <c r="Y820" s="350"/>
      <c r="Z820" s="350"/>
      <c r="AA820" s="350"/>
      <c r="AB820" s="350"/>
      <c r="AC820" s="350"/>
      <c r="AD820" s="350"/>
      <c r="AE820" s="350"/>
      <c r="AF820" s="350"/>
      <c r="AG820" s="350"/>
      <c r="AH820" s="350"/>
      <c r="AI820" s="350"/>
      <c r="AJ820" s="350"/>
      <c r="AK820" s="350"/>
      <c r="AL820" s="350"/>
      <c r="AM820" s="350"/>
      <c r="AN820" s="350"/>
    </row>
    <row r="821" spans="1:40" ht="16.5" customHeight="1">
      <c r="A821" s="350"/>
      <c r="B821" s="350"/>
      <c r="C821" s="350"/>
      <c r="D821" s="350"/>
      <c r="E821" s="350"/>
      <c r="F821" s="350"/>
      <c r="G821" s="350"/>
      <c r="H821" s="350"/>
      <c r="I821" s="350"/>
      <c r="J821" s="350"/>
      <c r="K821" s="350"/>
      <c r="L821" s="350"/>
      <c r="M821" s="353"/>
      <c r="N821" s="350"/>
      <c r="O821" s="350"/>
      <c r="P821" s="350"/>
      <c r="Q821" s="350"/>
      <c r="R821" s="353"/>
      <c r="S821" s="353"/>
      <c r="T821" s="350"/>
      <c r="U821" s="350"/>
      <c r="V821" s="350"/>
      <c r="W821" s="350"/>
      <c r="X821" s="350"/>
      <c r="Y821" s="350"/>
      <c r="Z821" s="350"/>
      <c r="AA821" s="350"/>
      <c r="AB821" s="350"/>
      <c r="AC821" s="350"/>
      <c r="AD821" s="350"/>
      <c r="AE821" s="350"/>
      <c r="AF821" s="350"/>
      <c r="AG821" s="350"/>
      <c r="AH821" s="350"/>
      <c r="AI821" s="350"/>
      <c r="AJ821" s="350"/>
      <c r="AK821" s="350"/>
      <c r="AL821" s="350"/>
      <c r="AM821" s="350"/>
      <c r="AN821" s="350"/>
    </row>
    <row r="822" spans="1:40" ht="16.5" customHeight="1">
      <c r="A822" s="350"/>
      <c r="B822" s="350"/>
      <c r="C822" s="350"/>
      <c r="D822" s="350"/>
      <c r="E822" s="350"/>
      <c r="F822" s="350"/>
      <c r="G822" s="350"/>
      <c r="H822" s="350"/>
      <c r="I822" s="350"/>
      <c r="J822" s="350"/>
      <c r="K822" s="350"/>
      <c r="L822" s="350"/>
      <c r="M822" s="353"/>
      <c r="N822" s="350"/>
      <c r="O822" s="350"/>
      <c r="P822" s="350"/>
      <c r="Q822" s="350"/>
      <c r="R822" s="353"/>
      <c r="S822" s="353"/>
      <c r="T822" s="350"/>
      <c r="U822" s="350"/>
      <c r="V822" s="350"/>
      <c r="W822" s="350"/>
      <c r="X822" s="350"/>
      <c r="Y822" s="350"/>
      <c r="Z822" s="350"/>
      <c r="AA822" s="350"/>
      <c r="AB822" s="350"/>
      <c r="AC822" s="350"/>
      <c r="AD822" s="350"/>
      <c r="AE822" s="350"/>
      <c r="AF822" s="350"/>
      <c r="AG822" s="350"/>
      <c r="AH822" s="350"/>
      <c r="AI822" s="350"/>
      <c r="AJ822" s="350"/>
      <c r="AK822" s="350"/>
      <c r="AL822" s="350"/>
      <c r="AM822" s="350"/>
      <c r="AN822" s="350"/>
    </row>
    <row r="823" spans="1:40" ht="16.5" customHeight="1">
      <c r="A823" s="350"/>
      <c r="B823" s="350"/>
      <c r="C823" s="350"/>
      <c r="D823" s="350"/>
      <c r="E823" s="350"/>
      <c r="F823" s="350"/>
      <c r="G823" s="350"/>
      <c r="H823" s="350"/>
      <c r="I823" s="350"/>
      <c r="J823" s="350"/>
      <c r="K823" s="350"/>
      <c r="L823" s="350"/>
      <c r="M823" s="353"/>
      <c r="N823" s="350"/>
      <c r="O823" s="350"/>
      <c r="P823" s="350"/>
      <c r="Q823" s="350"/>
      <c r="R823" s="353"/>
      <c r="S823" s="353"/>
      <c r="T823" s="350"/>
      <c r="U823" s="350"/>
      <c r="V823" s="350"/>
      <c r="W823" s="350"/>
      <c r="X823" s="350"/>
      <c r="Y823" s="350"/>
      <c r="Z823" s="350"/>
      <c r="AA823" s="350"/>
      <c r="AB823" s="350"/>
      <c r="AC823" s="350"/>
      <c r="AD823" s="350"/>
      <c r="AE823" s="350"/>
      <c r="AF823" s="350"/>
      <c r="AG823" s="350"/>
      <c r="AH823" s="350"/>
      <c r="AI823" s="350"/>
      <c r="AJ823" s="350"/>
      <c r="AK823" s="350"/>
      <c r="AL823" s="350"/>
      <c r="AM823" s="350"/>
      <c r="AN823" s="350"/>
    </row>
    <row r="824" spans="1:40" ht="16.5" customHeight="1">
      <c r="A824" s="350"/>
      <c r="B824" s="350"/>
      <c r="C824" s="350"/>
      <c r="D824" s="350"/>
      <c r="E824" s="350"/>
      <c r="F824" s="350"/>
      <c r="G824" s="350"/>
      <c r="H824" s="350"/>
      <c r="I824" s="350"/>
      <c r="J824" s="350"/>
      <c r="K824" s="350"/>
      <c r="L824" s="350"/>
      <c r="M824" s="353"/>
      <c r="N824" s="350"/>
      <c r="O824" s="350"/>
      <c r="P824" s="350"/>
      <c r="Q824" s="350"/>
      <c r="R824" s="353"/>
      <c r="S824" s="353"/>
      <c r="T824" s="350"/>
      <c r="U824" s="350"/>
      <c r="V824" s="350"/>
      <c r="W824" s="350"/>
      <c r="X824" s="350"/>
      <c r="Y824" s="350"/>
      <c r="Z824" s="350"/>
      <c r="AA824" s="350"/>
      <c r="AB824" s="350"/>
      <c r="AC824" s="350"/>
      <c r="AD824" s="350"/>
      <c r="AE824" s="350"/>
      <c r="AF824" s="350"/>
      <c r="AG824" s="350"/>
      <c r="AH824" s="350"/>
      <c r="AI824" s="350"/>
      <c r="AJ824" s="350"/>
      <c r="AK824" s="350"/>
      <c r="AL824" s="350"/>
      <c r="AM824" s="350"/>
      <c r="AN824" s="350"/>
    </row>
    <row r="825" spans="1:40" ht="16.5" customHeight="1">
      <c r="A825" s="350"/>
      <c r="B825" s="350"/>
      <c r="C825" s="350"/>
      <c r="D825" s="350"/>
      <c r="E825" s="350"/>
      <c r="F825" s="350"/>
      <c r="G825" s="350"/>
      <c r="H825" s="350"/>
      <c r="I825" s="350"/>
      <c r="J825" s="350"/>
      <c r="K825" s="350"/>
      <c r="L825" s="350"/>
      <c r="M825" s="353"/>
      <c r="N825" s="350"/>
      <c r="O825" s="350"/>
      <c r="P825" s="350"/>
      <c r="Q825" s="350"/>
      <c r="R825" s="353"/>
      <c r="S825" s="353"/>
      <c r="T825" s="350"/>
      <c r="U825" s="350"/>
      <c r="V825" s="350"/>
      <c r="W825" s="350"/>
      <c r="X825" s="350"/>
      <c r="Y825" s="350"/>
      <c r="Z825" s="350"/>
      <c r="AA825" s="350"/>
      <c r="AB825" s="350"/>
      <c r="AC825" s="350"/>
      <c r="AD825" s="350"/>
      <c r="AE825" s="350"/>
      <c r="AF825" s="350"/>
      <c r="AG825" s="350"/>
      <c r="AH825" s="350"/>
      <c r="AI825" s="350"/>
      <c r="AJ825" s="350"/>
      <c r="AK825" s="350"/>
      <c r="AL825" s="350"/>
      <c r="AM825" s="350"/>
      <c r="AN825" s="350"/>
    </row>
    <row r="826" spans="1:40" ht="16.5" customHeight="1">
      <c r="A826" s="350"/>
      <c r="B826" s="350"/>
      <c r="C826" s="350"/>
      <c r="D826" s="350"/>
      <c r="E826" s="350"/>
      <c r="F826" s="350"/>
      <c r="G826" s="350"/>
      <c r="H826" s="350"/>
      <c r="I826" s="350"/>
      <c r="J826" s="350"/>
      <c r="K826" s="350"/>
      <c r="L826" s="350"/>
      <c r="M826" s="353"/>
      <c r="N826" s="350"/>
      <c r="O826" s="350"/>
      <c r="P826" s="350"/>
      <c r="Q826" s="350"/>
      <c r="R826" s="353"/>
      <c r="S826" s="353"/>
      <c r="T826" s="350"/>
      <c r="U826" s="350"/>
      <c r="V826" s="350"/>
      <c r="W826" s="350"/>
      <c r="X826" s="350"/>
      <c r="Y826" s="350"/>
      <c r="Z826" s="350"/>
      <c r="AA826" s="350"/>
      <c r="AB826" s="350"/>
      <c r="AC826" s="350"/>
      <c r="AD826" s="350"/>
      <c r="AE826" s="350"/>
      <c r="AF826" s="350"/>
      <c r="AG826" s="350"/>
      <c r="AH826" s="350"/>
      <c r="AI826" s="350"/>
      <c r="AJ826" s="350"/>
      <c r="AK826" s="350"/>
      <c r="AL826" s="350"/>
      <c r="AM826" s="350"/>
      <c r="AN826" s="350"/>
    </row>
    <row r="827" spans="1:40" ht="16.5" customHeight="1">
      <c r="A827" s="350"/>
      <c r="B827" s="350"/>
      <c r="C827" s="350"/>
      <c r="D827" s="350"/>
      <c r="E827" s="350"/>
      <c r="F827" s="350"/>
      <c r="G827" s="350"/>
      <c r="H827" s="350"/>
      <c r="I827" s="350"/>
      <c r="J827" s="350"/>
      <c r="K827" s="350"/>
      <c r="L827" s="350"/>
      <c r="M827" s="353"/>
      <c r="N827" s="350"/>
      <c r="O827" s="350"/>
      <c r="P827" s="350"/>
      <c r="Q827" s="350"/>
      <c r="R827" s="353"/>
      <c r="S827" s="353"/>
      <c r="T827" s="350"/>
      <c r="U827" s="350"/>
      <c r="V827" s="350"/>
      <c r="W827" s="350"/>
      <c r="X827" s="350"/>
      <c r="Y827" s="350"/>
      <c r="Z827" s="350"/>
      <c r="AA827" s="350"/>
      <c r="AB827" s="350"/>
      <c r="AC827" s="350"/>
      <c r="AD827" s="350"/>
      <c r="AE827" s="350"/>
      <c r="AF827" s="350"/>
      <c r="AG827" s="350"/>
      <c r="AH827" s="350"/>
      <c r="AI827" s="350"/>
      <c r="AJ827" s="350"/>
      <c r="AK827" s="350"/>
      <c r="AL827" s="350"/>
      <c r="AM827" s="350"/>
      <c r="AN827" s="350"/>
    </row>
    <row r="828" spans="1:40" ht="16.5" customHeight="1">
      <c r="A828" s="350"/>
      <c r="B828" s="350"/>
      <c r="C828" s="350"/>
      <c r="D828" s="350"/>
      <c r="E828" s="350"/>
      <c r="F828" s="350"/>
      <c r="G828" s="350"/>
      <c r="H828" s="350"/>
      <c r="I828" s="350"/>
      <c r="J828" s="350"/>
      <c r="K828" s="350"/>
      <c r="L828" s="350"/>
      <c r="M828" s="353"/>
      <c r="N828" s="350"/>
      <c r="O828" s="350"/>
      <c r="P828" s="350"/>
      <c r="Q828" s="350"/>
      <c r="R828" s="353"/>
      <c r="S828" s="353"/>
      <c r="T828" s="350"/>
      <c r="U828" s="350"/>
      <c r="V828" s="350"/>
      <c r="W828" s="350"/>
      <c r="X828" s="350"/>
      <c r="Y828" s="350"/>
      <c r="Z828" s="350"/>
      <c r="AA828" s="350"/>
      <c r="AB828" s="350"/>
      <c r="AC828" s="350"/>
      <c r="AD828" s="350"/>
      <c r="AE828" s="350"/>
      <c r="AF828" s="350"/>
      <c r="AG828" s="350"/>
      <c r="AH828" s="350"/>
      <c r="AI828" s="350"/>
      <c r="AJ828" s="350"/>
      <c r="AK828" s="350"/>
      <c r="AL828" s="350"/>
      <c r="AM828" s="350"/>
      <c r="AN828" s="350"/>
    </row>
    <row r="829" spans="1:40" ht="16.5" customHeight="1">
      <c r="A829" s="350"/>
      <c r="B829" s="350"/>
      <c r="C829" s="350"/>
      <c r="D829" s="350"/>
      <c r="E829" s="350"/>
      <c r="F829" s="350"/>
      <c r="G829" s="350"/>
      <c r="H829" s="350"/>
      <c r="I829" s="350"/>
      <c r="J829" s="350"/>
      <c r="K829" s="350"/>
      <c r="L829" s="350"/>
      <c r="M829" s="353"/>
      <c r="N829" s="350"/>
      <c r="O829" s="350"/>
      <c r="P829" s="350"/>
      <c r="Q829" s="350"/>
      <c r="R829" s="353"/>
      <c r="S829" s="353"/>
      <c r="T829" s="350"/>
      <c r="U829" s="350"/>
      <c r="V829" s="350"/>
      <c r="W829" s="350"/>
      <c r="X829" s="350"/>
      <c r="Y829" s="350"/>
      <c r="Z829" s="350"/>
      <c r="AA829" s="350"/>
      <c r="AB829" s="350"/>
      <c r="AC829" s="350"/>
      <c r="AD829" s="350"/>
      <c r="AE829" s="350"/>
      <c r="AF829" s="350"/>
      <c r="AG829" s="350"/>
      <c r="AH829" s="350"/>
      <c r="AI829" s="350"/>
      <c r="AJ829" s="350"/>
      <c r="AK829" s="350"/>
      <c r="AL829" s="350"/>
      <c r="AM829" s="350"/>
      <c r="AN829" s="350"/>
    </row>
    <row r="830" spans="1:40" ht="16.5" customHeight="1">
      <c r="A830" s="350"/>
      <c r="B830" s="350"/>
      <c r="C830" s="350"/>
      <c r="D830" s="350"/>
      <c r="E830" s="350"/>
      <c r="F830" s="350"/>
      <c r="G830" s="350"/>
      <c r="H830" s="350"/>
      <c r="I830" s="350"/>
      <c r="J830" s="350"/>
      <c r="K830" s="350"/>
      <c r="L830" s="350"/>
      <c r="M830" s="353"/>
      <c r="N830" s="350"/>
      <c r="O830" s="350"/>
      <c r="P830" s="350"/>
      <c r="Q830" s="350"/>
      <c r="R830" s="353"/>
      <c r="S830" s="353"/>
      <c r="T830" s="350"/>
      <c r="U830" s="350"/>
      <c r="V830" s="350"/>
      <c r="W830" s="350"/>
      <c r="X830" s="350"/>
      <c r="Y830" s="350"/>
      <c r="Z830" s="350"/>
      <c r="AA830" s="350"/>
      <c r="AB830" s="350"/>
      <c r="AC830" s="350"/>
      <c r="AD830" s="350"/>
      <c r="AE830" s="350"/>
      <c r="AF830" s="350"/>
      <c r="AG830" s="350"/>
      <c r="AH830" s="350"/>
      <c r="AI830" s="350"/>
      <c r="AJ830" s="350"/>
      <c r="AK830" s="350"/>
      <c r="AL830" s="350"/>
      <c r="AM830" s="350"/>
      <c r="AN830" s="350"/>
    </row>
    <row r="831" spans="1:40" ht="16.5" customHeight="1">
      <c r="A831" s="350"/>
      <c r="B831" s="350"/>
      <c r="C831" s="350"/>
      <c r="D831" s="350"/>
      <c r="E831" s="350"/>
      <c r="F831" s="350"/>
      <c r="G831" s="350"/>
      <c r="H831" s="350"/>
      <c r="I831" s="350"/>
      <c r="J831" s="350"/>
      <c r="K831" s="350"/>
      <c r="L831" s="350"/>
      <c r="M831" s="353"/>
      <c r="N831" s="350"/>
      <c r="O831" s="350"/>
      <c r="P831" s="350"/>
      <c r="Q831" s="350"/>
      <c r="R831" s="353"/>
      <c r="S831" s="353"/>
      <c r="T831" s="350"/>
      <c r="U831" s="350"/>
      <c r="V831" s="350"/>
      <c r="W831" s="350"/>
      <c r="X831" s="350"/>
      <c r="Y831" s="350"/>
      <c r="Z831" s="350"/>
      <c r="AA831" s="350"/>
      <c r="AB831" s="350"/>
      <c r="AC831" s="350"/>
      <c r="AD831" s="350"/>
      <c r="AE831" s="350"/>
      <c r="AF831" s="350"/>
      <c r="AG831" s="350"/>
      <c r="AH831" s="350"/>
      <c r="AI831" s="350"/>
      <c r="AJ831" s="350"/>
      <c r="AK831" s="350"/>
      <c r="AL831" s="350"/>
      <c r="AM831" s="350"/>
      <c r="AN831" s="350"/>
    </row>
    <row r="832" spans="1:40" ht="16.5" customHeight="1">
      <c r="A832" s="350"/>
      <c r="B832" s="350"/>
      <c r="C832" s="350"/>
      <c r="D832" s="350"/>
      <c r="E832" s="350"/>
      <c r="F832" s="350"/>
      <c r="G832" s="350"/>
      <c r="H832" s="350"/>
      <c r="I832" s="350"/>
      <c r="J832" s="350"/>
      <c r="K832" s="350"/>
      <c r="L832" s="350"/>
      <c r="M832" s="353"/>
      <c r="N832" s="350"/>
      <c r="O832" s="350"/>
      <c r="P832" s="350"/>
      <c r="Q832" s="350"/>
      <c r="R832" s="353"/>
      <c r="S832" s="353"/>
      <c r="T832" s="350"/>
      <c r="U832" s="350"/>
      <c r="V832" s="350"/>
      <c r="W832" s="350"/>
      <c r="X832" s="350"/>
      <c r="Y832" s="350"/>
      <c r="Z832" s="350"/>
      <c r="AA832" s="350"/>
      <c r="AB832" s="350"/>
      <c r="AC832" s="350"/>
      <c r="AD832" s="350"/>
      <c r="AE832" s="350"/>
      <c r="AF832" s="350"/>
      <c r="AG832" s="350"/>
      <c r="AH832" s="350"/>
      <c r="AI832" s="350"/>
      <c r="AJ832" s="350"/>
      <c r="AK832" s="350"/>
      <c r="AL832" s="350"/>
      <c r="AM832" s="350"/>
      <c r="AN832" s="350"/>
    </row>
    <row r="833" spans="1:40" ht="16.5" customHeight="1">
      <c r="A833" s="350"/>
      <c r="B833" s="350"/>
      <c r="C833" s="350"/>
      <c r="D833" s="350"/>
      <c r="E833" s="350"/>
      <c r="F833" s="350"/>
      <c r="G833" s="350"/>
      <c r="H833" s="350"/>
      <c r="I833" s="350"/>
      <c r="J833" s="350"/>
      <c r="K833" s="350"/>
      <c r="L833" s="350"/>
      <c r="M833" s="353"/>
      <c r="N833" s="350"/>
      <c r="O833" s="350"/>
      <c r="P833" s="350"/>
      <c r="Q833" s="350"/>
      <c r="R833" s="353"/>
      <c r="S833" s="353"/>
      <c r="T833" s="350"/>
      <c r="U833" s="350"/>
      <c r="V833" s="350"/>
      <c r="W833" s="350"/>
      <c r="X833" s="350"/>
      <c r="Y833" s="350"/>
      <c r="Z833" s="350"/>
      <c r="AA833" s="350"/>
      <c r="AB833" s="350"/>
      <c r="AC833" s="350"/>
      <c r="AD833" s="350"/>
      <c r="AE833" s="350"/>
      <c r="AF833" s="350"/>
      <c r="AG833" s="350"/>
      <c r="AH833" s="350"/>
      <c r="AI833" s="350"/>
      <c r="AJ833" s="350"/>
      <c r="AK833" s="350"/>
      <c r="AL833" s="350"/>
      <c r="AM833" s="350"/>
      <c r="AN833" s="350"/>
    </row>
    <row r="834" spans="1:40" ht="16.5" customHeight="1">
      <c r="A834" s="350"/>
      <c r="B834" s="350"/>
      <c r="C834" s="350"/>
      <c r="D834" s="350"/>
      <c r="E834" s="350"/>
      <c r="F834" s="350"/>
      <c r="G834" s="350"/>
      <c r="H834" s="350"/>
      <c r="I834" s="350"/>
      <c r="J834" s="350"/>
      <c r="K834" s="350"/>
      <c r="L834" s="350"/>
      <c r="M834" s="353"/>
      <c r="N834" s="350"/>
      <c r="O834" s="350"/>
      <c r="P834" s="350"/>
      <c r="Q834" s="350"/>
      <c r="R834" s="353"/>
      <c r="S834" s="353"/>
      <c r="T834" s="350"/>
      <c r="U834" s="350"/>
      <c r="V834" s="350"/>
      <c r="W834" s="350"/>
      <c r="X834" s="350"/>
      <c r="Y834" s="350"/>
      <c r="Z834" s="350"/>
      <c r="AA834" s="350"/>
      <c r="AB834" s="350"/>
      <c r="AC834" s="350"/>
      <c r="AD834" s="350"/>
      <c r="AE834" s="350"/>
      <c r="AF834" s="350"/>
      <c r="AG834" s="350"/>
      <c r="AH834" s="350"/>
      <c r="AI834" s="350"/>
      <c r="AJ834" s="350"/>
      <c r="AK834" s="350"/>
      <c r="AL834" s="350"/>
      <c r="AM834" s="350"/>
      <c r="AN834" s="350"/>
    </row>
    <row r="835" spans="1:40" ht="16.5" customHeight="1">
      <c r="A835" s="350"/>
      <c r="B835" s="350"/>
      <c r="C835" s="350"/>
      <c r="D835" s="350"/>
      <c r="E835" s="350"/>
      <c r="F835" s="350"/>
      <c r="G835" s="350"/>
      <c r="H835" s="350"/>
      <c r="I835" s="350"/>
      <c r="J835" s="350"/>
      <c r="K835" s="350"/>
      <c r="L835" s="350"/>
      <c r="M835" s="353"/>
      <c r="N835" s="350"/>
      <c r="O835" s="350"/>
      <c r="P835" s="350"/>
      <c r="Q835" s="350"/>
      <c r="R835" s="353"/>
      <c r="S835" s="353"/>
      <c r="T835" s="350"/>
      <c r="U835" s="350"/>
      <c r="V835" s="350"/>
      <c r="W835" s="350"/>
      <c r="X835" s="350"/>
      <c r="Y835" s="350"/>
      <c r="Z835" s="350"/>
      <c r="AA835" s="350"/>
      <c r="AB835" s="350"/>
      <c r="AC835" s="350"/>
      <c r="AD835" s="350"/>
      <c r="AE835" s="350"/>
      <c r="AF835" s="350"/>
      <c r="AG835" s="350"/>
      <c r="AH835" s="350"/>
      <c r="AI835" s="350"/>
      <c r="AJ835" s="350"/>
      <c r="AK835" s="350"/>
      <c r="AL835" s="350"/>
      <c r="AM835" s="350"/>
      <c r="AN835" s="350"/>
    </row>
    <row r="836" spans="1:40" ht="16.5" customHeight="1">
      <c r="A836" s="350"/>
      <c r="B836" s="350"/>
      <c r="C836" s="350"/>
      <c r="D836" s="350"/>
      <c r="E836" s="350"/>
      <c r="F836" s="350"/>
      <c r="G836" s="350"/>
      <c r="H836" s="350"/>
      <c r="I836" s="350"/>
      <c r="J836" s="350"/>
      <c r="K836" s="350"/>
      <c r="L836" s="350"/>
      <c r="M836" s="353"/>
      <c r="N836" s="350"/>
      <c r="O836" s="350"/>
      <c r="P836" s="350"/>
      <c r="Q836" s="350"/>
      <c r="R836" s="353"/>
      <c r="S836" s="353"/>
      <c r="T836" s="350"/>
      <c r="U836" s="350"/>
      <c r="V836" s="350"/>
      <c r="W836" s="350"/>
      <c r="X836" s="350"/>
      <c r="Y836" s="350"/>
      <c r="Z836" s="350"/>
      <c r="AA836" s="350"/>
      <c r="AB836" s="350"/>
      <c r="AC836" s="350"/>
      <c r="AD836" s="350"/>
      <c r="AE836" s="350"/>
      <c r="AF836" s="350"/>
      <c r="AG836" s="350"/>
      <c r="AH836" s="350"/>
      <c r="AI836" s="350"/>
      <c r="AJ836" s="350"/>
      <c r="AK836" s="350"/>
      <c r="AL836" s="350"/>
      <c r="AM836" s="350"/>
      <c r="AN836" s="350"/>
    </row>
    <row r="837" spans="1:40" ht="16.5" customHeight="1">
      <c r="A837" s="350"/>
      <c r="B837" s="350"/>
      <c r="C837" s="350"/>
      <c r="D837" s="350"/>
      <c r="E837" s="350"/>
      <c r="F837" s="350"/>
      <c r="G837" s="350"/>
      <c r="H837" s="350"/>
      <c r="I837" s="350"/>
      <c r="J837" s="350"/>
      <c r="K837" s="350"/>
      <c r="L837" s="350"/>
      <c r="M837" s="353"/>
      <c r="N837" s="350"/>
      <c r="O837" s="350"/>
      <c r="P837" s="350"/>
      <c r="Q837" s="350"/>
      <c r="R837" s="353"/>
      <c r="S837" s="353"/>
      <c r="T837" s="350"/>
      <c r="U837" s="350"/>
      <c r="V837" s="350"/>
      <c r="W837" s="350"/>
      <c r="X837" s="350"/>
      <c r="Y837" s="350"/>
      <c r="Z837" s="350"/>
      <c r="AA837" s="350"/>
      <c r="AB837" s="350"/>
      <c r="AC837" s="350"/>
      <c r="AD837" s="350"/>
      <c r="AE837" s="350"/>
      <c r="AF837" s="350"/>
      <c r="AG837" s="350"/>
      <c r="AH837" s="350"/>
      <c r="AI837" s="350"/>
      <c r="AJ837" s="350"/>
      <c r="AK837" s="350"/>
      <c r="AL837" s="350"/>
      <c r="AM837" s="350"/>
      <c r="AN837" s="350"/>
    </row>
    <row r="838" spans="1:40" ht="16.5" customHeight="1">
      <c r="A838" s="350"/>
      <c r="B838" s="350"/>
      <c r="C838" s="350"/>
      <c r="D838" s="350"/>
      <c r="E838" s="350"/>
      <c r="F838" s="350"/>
      <c r="G838" s="350"/>
      <c r="H838" s="350"/>
      <c r="I838" s="350"/>
      <c r="J838" s="350"/>
      <c r="K838" s="350"/>
      <c r="L838" s="350"/>
      <c r="M838" s="353"/>
      <c r="N838" s="350"/>
      <c r="O838" s="350"/>
      <c r="P838" s="350"/>
      <c r="Q838" s="350"/>
      <c r="R838" s="353"/>
      <c r="S838" s="353"/>
      <c r="T838" s="350"/>
      <c r="U838" s="350"/>
      <c r="V838" s="350"/>
      <c r="W838" s="350"/>
      <c r="X838" s="350"/>
      <c r="Y838" s="350"/>
      <c r="Z838" s="350"/>
      <c r="AA838" s="350"/>
      <c r="AB838" s="350"/>
      <c r="AC838" s="350"/>
      <c r="AD838" s="350"/>
      <c r="AE838" s="350"/>
      <c r="AF838" s="350"/>
      <c r="AG838" s="350"/>
      <c r="AH838" s="350"/>
      <c r="AI838" s="350"/>
      <c r="AJ838" s="350"/>
      <c r="AK838" s="350"/>
      <c r="AL838" s="350"/>
      <c r="AM838" s="350"/>
      <c r="AN838" s="350"/>
    </row>
    <row r="839" spans="1:40" ht="16.5" customHeight="1">
      <c r="A839" s="350"/>
      <c r="B839" s="350"/>
      <c r="C839" s="350"/>
      <c r="D839" s="350"/>
      <c r="E839" s="350"/>
      <c r="F839" s="350"/>
      <c r="G839" s="350"/>
      <c r="H839" s="350"/>
      <c r="I839" s="350"/>
      <c r="J839" s="350"/>
      <c r="K839" s="350"/>
      <c r="L839" s="350"/>
      <c r="M839" s="353"/>
      <c r="N839" s="350"/>
      <c r="O839" s="350"/>
      <c r="P839" s="350"/>
      <c r="Q839" s="350"/>
      <c r="R839" s="353"/>
      <c r="S839" s="353"/>
      <c r="T839" s="350"/>
      <c r="U839" s="350"/>
      <c r="V839" s="350"/>
      <c r="W839" s="350"/>
      <c r="X839" s="350"/>
      <c r="Y839" s="350"/>
      <c r="Z839" s="350"/>
      <c r="AA839" s="350"/>
      <c r="AB839" s="350"/>
      <c r="AC839" s="350"/>
      <c r="AD839" s="350"/>
      <c r="AE839" s="350"/>
      <c r="AF839" s="350"/>
      <c r="AG839" s="350"/>
      <c r="AH839" s="350"/>
      <c r="AI839" s="350"/>
      <c r="AJ839" s="350"/>
      <c r="AK839" s="350"/>
      <c r="AL839" s="350"/>
      <c r="AM839" s="350"/>
      <c r="AN839" s="350"/>
    </row>
    <row r="840" spans="1:40" ht="16.5" customHeight="1">
      <c r="A840" s="350"/>
      <c r="B840" s="350"/>
      <c r="C840" s="350"/>
      <c r="D840" s="350"/>
      <c r="E840" s="350"/>
      <c r="F840" s="350"/>
      <c r="G840" s="350"/>
      <c r="H840" s="350"/>
      <c r="I840" s="350"/>
      <c r="J840" s="350"/>
      <c r="K840" s="350"/>
      <c r="L840" s="350"/>
      <c r="M840" s="353"/>
      <c r="N840" s="350"/>
      <c r="O840" s="350"/>
      <c r="P840" s="350"/>
      <c r="Q840" s="350"/>
      <c r="R840" s="353"/>
      <c r="S840" s="353"/>
      <c r="T840" s="350"/>
      <c r="U840" s="350"/>
      <c r="V840" s="350"/>
      <c r="W840" s="350"/>
      <c r="X840" s="350"/>
      <c r="Y840" s="350"/>
      <c r="Z840" s="350"/>
      <c r="AA840" s="350"/>
      <c r="AB840" s="350"/>
      <c r="AC840" s="350"/>
      <c r="AD840" s="350"/>
      <c r="AE840" s="350"/>
      <c r="AF840" s="350"/>
      <c r="AG840" s="350"/>
      <c r="AH840" s="350"/>
      <c r="AI840" s="350"/>
      <c r="AJ840" s="350"/>
      <c r="AK840" s="350"/>
      <c r="AL840" s="350"/>
      <c r="AM840" s="350"/>
      <c r="AN840" s="350"/>
    </row>
    <row r="841" spans="1:40" ht="16.5" customHeight="1">
      <c r="A841" s="350"/>
      <c r="B841" s="350"/>
      <c r="C841" s="350"/>
      <c r="D841" s="350"/>
      <c r="E841" s="350"/>
      <c r="F841" s="350"/>
      <c r="G841" s="350"/>
      <c r="H841" s="350"/>
      <c r="I841" s="350"/>
      <c r="J841" s="350"/>
      <c r="K841" s="350"/>
      <c r="L841" s="350"/>
      <c r="M841" s="353"/>
      <c r="N841" s="350"/>
      <c r="O841" s="350"/>
      <c r="P841" s="350"/>
      <c r="Q841" s="350"/>
      <c r="R841" s="353"/>
      <c r="S841" s="353"/>
      <c r="T841" s="350"/>
      <c r="U841" s="350"/>
      <c r="V841" s="350"/>
      <c r="W841" s="350"/>
      <c r="X841" s="350"/>
      <c r="Y841" s="350"/>
      <c r="Z841" s="350"/>
      <c r="AA841" s="350"/>
      <c r="AB841" s="350"/>
      <c r="AC841" s="350"/>
      <c r="AD841" s="350"/>
      <c r="AE841" s="350"/>
      <c r="AF841" s="350"/>
      <c r="AG841" s="350"/>
      <c r="AH841" s="350"/>
      <c r="AI841" s="350"/>
      <c r="AJ841" s="350"/>
      <c r="AK841" s="350"/>
      <c r="AL841" s="350"/>
      <c r="AM841" s="350"/>
      <c r="AN841" s="350"/>
    </row>
    <row r="842" spans="1:40" ht="16.5" customHeight="1">
      <c r="A842" s="350"/>
      <c r="B842" s="350"/>
      <c r="C842" s="350"/>
      <c r="D842" s="350"/>
      <c r="E842" s="350"/>
      <c r="F842" s="350"/>
      <c r="G842" s="350"/>
      <c r="H842" s="350"/>
      <c r="I842" s="350"/>
      <c r="J842" s="350"/>
      <c r="K842" s="350"/>
      <c r="L842" s="350"/>
      <c r="M842" s="353"/>
      <c r="N842" s="350"/>
      <c r="O842" s="350"/>
      <c r="P842" s="350"/>
      <c r="Q842" s="350"/>
      <c r="R842" s="353"/>
      <c r="S842" s="353"/>
      <c r="T842" s="350"/>
      <c r="U842" s="350"/>
      <c r="V842" s="350"/>
      <c r="W842" s="350"/>
      <c r="X842" s="350"/>
      <c r="Y842" s="350"/>
      <c r="Z842" s="350"/>
      <c r="AA842" s="350"/>
      <c r="AB842" s="350"/>
      <c r="AC842" s="350"/>
      <c r="AD842" s="350"/>
      <c r="AE842" s="350"/>
      <c r="AF842" s="350"/>
      <c r="AG842" s="350"/>
      <c r="AH842" s="350"/>
      <c r="AI842" s="350"/>
      <c r="AJ842" s="350"/>
      <c r="AK842" s="350"/>
      <c r="AL842" s="350"/>
      <c r="AM842" s="350"/>
      <c r="AN842" s="350"/>
    </row>
    <row r="843" spans="1:40" ht="16.5" customHeight="1">
      <c r="A843" s="350"/>
      <c r="B843" s="350"/>
      <c r="C843" s="350"/>
      <c r="D843" s="350"/>
      <c r="E843" s="350"/>
      <c r="F843" s="350"/>
      <c r="G843" s="350"/>
      <c r="H843" s="350"/>
      <c r="I843" s="350"/>
      <c r="J843" s="350"/>
      <c r="K843" s="350"/>
      <c r="L843" s="350"/>
      <c r="M843" s="353"/>
      <c r="N843" s="350"/>
      <c r="O843" s="350"/>
      <c r="P843" s="350"/>
      <c r="Q843" s="350"/>
      <c r="R843" s="353"/>
      <c r="S843" s="353"/>
      <c r="T843" s="350"/>
      <c r="U843" s="350"/>
      <c r="V843" s="350"/>
      <c r="W843" s="350"/>
      <c r="X843" s="350"/>
      <c r="Y843" s="350"/>
      <c r="Z843" s="350"/>
      <c r="AA843" s="350"/>
      <c r="AB843" s="350"/>
      <c r="AC843" s="350"/>
      <c r="AD843" s="350"/>
      <c r="AE843" s="350"/>
      <c r="AF843" s="350"/>
      <c r="AG843" s="350"/>
      <c r="AH843" s="350"/>
      <c r="AI843" s="350"/>
      <c r="AJ843" s="350"/>
      <c r="AK843" s="350"/>
      <c r="AL843" s="350"/>
      <c r="AM843" s="350"/>
      <c r="AN843" s="350"/>
    </row>
    <row r="844" spans="1:40" ht="16.5" customHeight="1">
      <c r="A844" s="350"/>
      <c r="B844" s="350"/>
      <c r="C844" s="350"/>
      <c r="D844" s="350"/>
      <c r="E844" s="350"/>
      <c r="F844" s="350"/>
      <c r="G844" s="350"/>
      <c r="H844" s="350"/>
      <c r="I844" s="350"/>
      <c r="J844" s="350"/>
      <c r="K844" s="350"/>
      <c r="L844" s="350"/>
      <c r="M844" s="353"/>
      <c r="N844" s="350"/>
      <c r="O844" s="350"/>
      <c r="P844" s="350"/>
      <c r="Q844" s="350"/>
      <c r="R844" s="353"/>
      <c r="S844" s="353"/>
      <c r="T844" s="350"/>
      <c r="U844" s="350"/>
      <c r="V844" s="350"/>
      <c r="W844" s="350"/>
      <c r="X844" s="350"/>
      <c r="Y844" s="350"/>
      <c r="Z844" s="350"/>
      <c r="AA844" s="350"/>
      <c r="AB844" s="350"/>
      <c r="AC844" s="350"/>
      <c r="AD844" s="350"/>
      <c r="AE844" s="350"/>
      <c r="AF844" s="350"/>
      <c r="AG844" s="350"/>
      <c r="AH844" s="350"/>
      <c r="AI844" s="350"/>
      <c r="AJ844" s="350"/>
      <c r="AK844" s="350"/>
      <c r="AL844" s="350"/>
      <c r="AM844" s="350"/>
      <c r="AN844" s="350"/>
    </row>
    <row r="845" spans="1:40" ht="16.5" customHeight="1">
      <c r="A845" s="350"/>
      <c r="B845" s="350"/>
      <c r="C845" s="350"/>
      <c r="D845" s="350"/>
      <c r="E845" s="350"/>
      <c r="F845" s="350"/>
      <c r="G845" s="350"/>
      <c r="H845" s="350"/>
      <c r="I845" s="350"/>
      <c r="J845" s="350"/>
      <c r="K845" s="350"/>
      <c r="L845" s="350"/>
      <c r="M845" s="353"/>
      <c r="N845" s="350"/>
      <c r="O845" s="350"/>
      <c r="P845" s="350"/>
      <c r="Q845" s="350"/>
      <c r="R845" s="353"/>
      <c r="S845" s="353"/>
      <c r="T845" s="350"/>
      <c r="U845" s="350"/>
      <c r="V845" s="350"/>
      <c r="W845" s="350"/>
      <c r="X845" s="350"/>
      <c r="Y845" s="350"/>
      <c r="Z845" s="350"/>
      <c r="AA845" s="350"/>
      <c r="AB845" s="350"/>
      <c r="AC845" s="350"/>
      <c r="AD845" s="350"/>
      <c r="AE845" s="350"/>
      <c r="AF845" s="350"/>
      <c r="AG845" s="350"/>
      <c r="AH845" s="350"/>
      <c r="AI845" s="350"/>
      <c r="AJ845" s="350"/>
      <c r="AK845" s="350"/>
      <c r="AL845" s="350"/>
      <c r="AM845" s="350"/>
      <c r="AN845" s="350"/>
    </row>
    <row r="846" spans="1:40" ht="16.5" customHeight="1">
      <c r="A846" s="350"/>
      <c r="B846" s="350"/>
      <c r="C846" s="350"/>
      <c r="D846" s="350"/>
      <c r="E846" s="350"/>
      <c r="F846" s="350"/>
      <c r="G846" s="350"/>
      <c r="H846" s="350"/>
      <c r="I846" s="350"/>
      <c r="J846" s="350"/>
      <c r="K846" s="350"/>
      <c r="L846" s="350"/>
      <c r="M846" s="353"/>
      <c r="N846" s="350"/>
      <c r="O846" s="350"/>
      <c r="P846" s="350"/>
      <c r="Q846" s="350"/>
      <c r="R846" s="353"/>
      <c r="S846" s="353"/>
      <c r="T846" s="350"/>
      <c r="U846" s="350"/>
      <c r="V846" s="350"/>
      <c r="W846" s="350"/>
      <c r="X846" s="350"/>
      <c r="Y846" s="350"/>
      <c r="Z846" s="350"/>
      <c r="AA846" s="350"/>
      <c r="AB846" s="350"/>
      <c r="AC846" s="350"/>
      <c r="AD846" s="350"/>
      <c r="AE846" s="350"/>
      <c r="AF846" s="350"/>
      <c r="AG846" s="350"/>
      <c r="AH846" s="350"/>
      <c r="AI846" s="350"/>
      <c r="AJ846" s="350"/>
      <c r="AK846" s="350"/>
      <c r="AL846" s="350"/>
      <c r="AM846" s="350"/>
      <c r="AN846" s="350"/>
    </row>
    <row r="847" spans="1:40" ht="16.5" customHeight="1">
      <c r="A847" s="350"/>
      <c r="B847" s="350"/>
      <c r="C847" s="350"/>
      <c r="D847" s="350"/>
      <c r="E847" s="350"/>
      <c r="F847" s="350"/>
      <c r="G847" s="350"/>
      <c r="H847" s="350"/>
      <c r="I847" s="350"/>
      <c r="J847" s="350"/>
      <c r="K847" s="350"/>
      <c r="L847" s="350"/>
      <c r="M847" s="353"/>
      <c r="N847" s="350"/>
      <c r="O847" s="350"/>
      <c r="P847" s="350"/>
      <c r="Q847" s="350"/>
      <c r="R847" s="353"/>
      <c r="S847" s="353"/>
      <c r="T847" s="350"/>
      <c r="U847" s="350"/>
      <c r="V847" s="350"/>
      <c r="W847" s="350"/>
      <c r="X847" s="350"/>
      <c r="Y847" s="350"/>
      <c r="Z847" s="350"/>
      <c r="AA847" s="350"/>
      <c r="AB847" s="350"/>
      <c r="AC847" s="350"/>
      <c r="AD847" s="350"/>
      <c r="AE847" s="350"/>
      <c r="AF847" s="350"/>
      <c r="AG847" s="350"/>
      <c r="AH847" s="350"/>
      <c r="AI847" s="350"/>
      <c r="AJ847" s="350"/>
      <c r="AK847" s="350"/>
      <c r="AL847" s="350"/>
      <c r="AM847" s="350"/>
      <c r="AN847" s="350"/>
    </row>
    <row r="848" spans="1:40" ht="16.5" customHeight="1">
      <c r="A848" s="350"/>
      <c r="B848" s="350"/>
      <c r="C848" s="350"/>
      <c r="D848" s="350"/>
      <c r="E848" s="350"/>
      <c r="F848" s="350"/>
      <c r="G848" s="350"/>
      <c r="H848" s="350"/>
      <c r="I848" s="350"/>
      <c r="J848" s="350"/>
      <c r="K848" s="350"/>
      <c r="L848" s="350"/>
      <c r="M848" s="353"/>
      <c r="N848" s="350"/>
      <c r="O848" s="350"/>
      <c r="P848" s="350"/>
      <c r="Q848" s="350"/>
      <c r="R848" s="353"/>
      <c r="S848" s="353"/>
      <c r="T848" s="350"/>
      <c r="U848" s="350"/>
      <c r="V848" s="350"/>
      <c r="W848" s="350"/>
      <c r="X848" s="350"/>
      <c r="Y848" s="350"/>
      <c r="Z848" s="350"/>
      <c r="AA848" s="350"/>
      <c r="AB848" s="350"/>
      <c r="AC848" s="350"/>
      <c r="AD848" s="350"/>
      <c r="AE848" s="350"/>
      <c r="AF848" s="350"/>
      <c r="AG848" s="350"/>
      <c r="AH848" s="350"/>
      <c r="AI848" s="350"/>
      <c r="AJ848" s="350"/>
      <c r="AK848" s="350"/>
      <c r="AL848" s="350"/>
      <c r="AM848" s="350"/>
      <c r="AN848" s="350"/>
    </row>
    <row r="849" spans="1:40" ht="16.5" customHeight="1">
      <c r="A849" s="350"/>
      <c r="B849" s="350"/>
      <c r="C849" s="350"/>
      <c r="D849" s="350"/>
      <c r="E849" s="350"/>
      <c r="F849" s="350"/>
      <c r="G849" s="350"/>
      <c r="H849" s="350"/>
      <c r="I849" s="350"/>
      <c r="J849" s="350"/>
      <c r="K849" s="350"/>
      <c r="L849" s="350"/>
      <c r="M849" s="353"/>
      <c r="N849" s="350"/>
      <c r="O849" s="350"/>
      <c r="P849" s="350"/>
      <c r="Q849" s="350"/>
      <c r="R849" s="353"/>
      <c r="S849" s="353"/>
      <c r="T849" s="350"/>
      <c r="U849" s="350"/>
      <c r="V849" s="350"/>
      <c r="W849" s="350"/>
      <c r="X849" s="350"/>
      <c r="Y849" s="350"/>
      <c r="Z849" s="350"/>
      <c r="AA849" s="350"/>
      <c r="AB849" s="350"/>
      <c r="AC849" s="350"/>
      <c r="AD849" s="350"/>
      <c r="AE849" s="350"/>
      <c r="AF849" s="350"/>
      <c r="AG849" s="350"/>
      <c r="AH849" s="350"/>
      <c r="AI849" s="350"/>
      <c r="AJ849" s="350"/>
      <c r="AK849" s="350"/>
      <c r="AL849" s="350"/>
      <c r="AM849" s="350"/>
      <c r="AN849" s="350"/>
    </row>
    <row r="850" spans="1:40" ht="16.5" customHeight="1">
      <c r="A850" s="350"/>
      <c r="B850" s="350"/>
      <c r="C850" s="350"/>
      <c r="D850" s="350"/>
      <c r="E850" s="350"/>
      <c r="F850" s="350"/>
      <c r="G850" s="350"/>
      <c r="H850" s="350"/>
      <c r="I850" s="350"/>
      <c r="J850" s="350"/>
      <c r="K850" s="350"/>
      <c r="L850" s="350"/>
      <c r="M850" s="353"/>
      <c r="N850" s="350"/>
      <c r="O850" s="350"/>
      <c r="P850" s="350"/>
      <c r="Q850" s="350"/>
      <c r="R850" s="353"/>
      <c r="S850" s="353"/>
      <c r="T850" s="350"/>
      <c r="U850" s="350"/>
      <c r="V850" s="350"/>
      <c r="W850" s="350"/>
      <c r="X850" s="350"/>
      <c r="Y850" s="350"/>
      <c r="Z850" s="350"/>
      <c r="AA850" s="350"/>
      <c r="AB850" s="350"/>
      <c r="AC850" s="350"/>
      <c r="AD850" s="350"/>
      <c r="AE850" s="350"/>
      <c r="AF850" s="350"/>
      <c r="AG850" s="350"/>
      <c r="AH850" s="350"/>
      <c r="AI850" s="350"/>
      <c r="AJ850" s="350"/>
      <c r="AK850" s="350"/>
      <c r="AL850" s="350"/>
      <c r="AM850" s="350"/>
      <c r="AN850" s="350"/>
    </row>
    <row r="851" spans="1:40" ht="16.5" customHeight="1">
      <c r="A851" s="350"/>
      <c r="B851" s="350"/>
      <c r="C851" s="350"/>
      <c r="D851" s="350"/>
      <c r="E851" s="350"/>
      <c r="F851" s="350"/>
      <c r="G851" s="350"/>
      <c r="H851" s="350"/>
      <c r="I851" s="350"/>
      <c r="J851" s="350"/>
      <c r="K851" s="350"/>
      <c r="L851" s="350"/>
      <c r="M851" s="353"/>
      <c r="N851" s="350"/>
      <c r="O851" s="350"/>
      <c r="P851" s="350"/>
      <c r="Q851" s="350"/>
      <c r="R851" s="353"/>
      <c r="S851" s="353"/>
      <c r="T851" s="350"/>
      <c r="U851" s="350"/>
      <c r="V851" s="350"/>
      <c r="W851" s="350"/>
      <c r="X851" s="350"/>
      <c r="Y851" s="350"/>
      <c r="Z851" s="350"/>
      <c r="AA851" s="350"/>
      <c r="AB851" s="350"/>
      <c r="AC851" s="350"/>
      <c r="AD851" s="350"/>
      <c r="AE851" s="350"/>
      <c r="AF851" s="350"/>
      <c r="AG851" s="350"/>
      <c r="AH851" s="350"/>
      <c r="AI851" s="350"/>
      <c r="AJ851" s="350"/>
      <c r="AK851" s="350"/>
      <c r="AL851" s="350"/>
      <c r="AM851" s="350"/>
      <c r="AN851" s="350"/>
    </row>
    <row r="852" spans="1:40" ht="16.5" customHeight="1">
      <c r="A852" s="350"/>
      <c r="B852" s="350"/>
      <c r="C852" s="350"/>
      <c r="D852" s="350"/>
      <c r="E852" s="350"/>
      <c r="F852" s="350"/>
      <c r="G852" s="350"/>
      <c r="H852" s="350"/>
      <c r="I852" s="350"/>
      <c r="J852" s="350"/>
      <c r="K852" s="350"/>
      <c r="L852" s="350"/>
      <c r="M852" s="353"/>
      <c r="N852" s="350"/>
      <c r="O852" s="350"/>
      <c r="P852" s="350"/>
      <c r="Q852" s="350"/>
      <c r="R852" s="353"/>
      <c r="S852" s="353"/>
      <c r="T852" s="350"/>
      <c r="U852" s="350"/>
      <c r="V852" s="350"/>
      <c r="W852" s="350"/>
      <c r="X852" s="350"/>
      <c r="Y852" s="350"/>
      <c r="Z852" s="350"/>
      <c r="AA852" s="350"/>
      <c r="AB852" s="350"/>
      <c r="AC852" s="350"/>
      <c r="AD852" s="350"/>
      <c r="AE852" s="350"/>
      <c r="AF852" s="350"/>
      <c r="AG852" s="350"/>
      <c r="AH852" s="350"/>
      <c r="AI852" s="350"/>
      <c r="AJ852" s="350"/>
      <c r="AK852" s="350"/>
      <c r="AL852" s="350"/>
      <c r="AM852" s="350"/>
      <c r="AN852" s="350"/>
    </row>
    <row r="853" spans="1:40" ht="16.5" customHeight="1">
      <c r="A853" s="350"/>
      <c r="B853" s="350"/>
      <c r="C853" s="350"/>
      <c r="D853" s="350"/>
      <c r="E853" s="350"/>
      <c r="F853" s="350"/>
      <c r="G853" s="350"/>
      <c r="H853" s="350"/>
      <c r="I853" s="350"/>
      <c r="J853" s="350"/>
      <c r="K853" s="350"/>
      <c r="L853" s="350"/>
      <c r="M853" s="353"/>
      <c r="N853" s="350"/>
      <c r="O853" s="350"/>
      <c r="P853" s="350"/>
      <c r="Q853" s="350"/>
      <c r="R853" s="353"/>
      <c r="S853" s="353"/>
      <c r="T853" s="350"/>
      <c r="U853" s="350"/>
      <c r="V853" s="350"/>
      <c r="W853" s="350"/>
      <c r="X853" s="350"/>
      <c r="Y853" s="350"/>
      <c r="Z853" s="350"/>
      <c r="AA853" s="350"/>
      <c r="AB853" s="350"/>
      <c r="AC853" s="350"/>
      <c r="AD853" s="350"/>
      <c r="AE853" s="350"/>
      <c r="AF853" s="350"/>
      <c r="AG853" s="350"/>
      <c r="AH853" s="350"/>
      <c r="AI853" s="350"/>
      <c r="AJ853" s="350"/>
      <c r="AK853" s="350"/>
      <c r="AL853" s="350"/>
      <c r="AM853" s="350"/>
      <c r="AN853" s="350"/>
    </row>
    <row r="854" spans="1:40" ht="16.5" customHeight="1">
      <c r="A854" s="350"/>
      <c r="B854" s="350"/>
      <c r="C854" s="350"/>
      <c r="D854" s="350"/>
      <c r="E854" s="350"/>
      <c r="F854" s="350"/>
      <c r="G854" s="350"/>
      <c r="H854" s="350"/>
      <c r="I854" s="350"/>
      <c r="J854" s="350"/>
      <c r="K854" s="350"/>
      <c r="L854" s="350"/>
      <c r="M854" s="353"/>
      <c r="N854" s="350"/>
      <c r="O854" s="350"/>
      <c r="P854" s="350"/>
      <c r="Q854" s="350"/>
      <c r="R854" s="353"/>
      <c r="S854" s="353"/>
      <c r="T854" s="350"/>
      <c r="U854" s="350"/>
      <c r="V854" s="350"/>
      <c r="W854" s="350"/>
      <c r="X854" s="350"/>
      <c r="Y854" s="350"/>
      <c r="Z854" s="350"/>
      <c r="AA854" s="350"/>
      <c r="AB854" s="350"/>
      <c r="AC854" s="350"/>
      <c r="AD854" s="350"/>
      <c r="AE854" s="350"/>
      <c r="AF854" s="350"/>
      <c r="AG854" s="350"/>
      <c r="AH854" s="350"/>
      <c r="AI854" s="350"/>
      <c r="AJ854" s="350"/>
      <c r="AK854" s="350"/>
      <c r="AL854" s="350"/>
      <c r="AM854" s="350"/>
      <c r="AN854" s="350"/>
    </row>
    <row r="855" spans="1:40" ht="16.5" customHeight="1">
      <c r="A855" s="350"/>
      <c r="B855" s="350"/>
      <c r="C855" s="350"/>
      <c r="D855" s="350"/>
      <c r="E855" s="350"/>
      <c r="F855" s="350"/>
      <c r="G855" s="350"/>
      <c r="H855" s="350"/>
      <c r="I855" s="350"/>
      <c r="J855" s="350"/>
      <c r="K855" s="350"/>
      <c r="L855" s="350"/>
      <c r="M855" s="353"/>
      <c r="N855" s="350"/>
      <c r="O855" s="350"/>
      <c r="P855" s="350"/>
      <c r="Q855" s="350"/>
      <c r="R855" s="353"/>
      <c r="S855" s="353"/>
      <c r="T855" s="350"/>
      <c r="U855" s="350"/>
      <c r="V855" s="350"/>
      <c r="W855" s="350"/>
      <c r="X855" s="350"/>
      <c r="Y855" s="350"/>
      <c r="Z855" s="350"/>
      <c r="AA855" s="350"/>
      <c r="AB855" s="350"/>
      <c r="AC855" s="350"/>
      <c r="AD855" s="350"/>
      <c r="AE855" s="350"/>
      <c r="AF855" s="350"/>
      <c r="AG855" s="350"/>
      <c r="AH855" s="350"/>
      <c r="AI855" s="350"/>
      <c r="AJ855" s="350"/>
      <c r="AK855" s="350"/>
      <c r="AL855" s="350"/>
      <c r="AM855" s="350"/>
      <c r="AN855" s="350"/>
    </row>
    <row r="856" spans="1:40" ht="16.5" customHeight="1">
      <c r="A856" s="350"/>
      <c r="B856" s="350"/>
      <c r="C856" s="350"/>
      <c r="D856" s="350"/>
      <c r="E856" s="350"/>
      <c r="F856" s="350"/>
      <c r="G856" s="350"/>
      <c r="H856" s="350"/>
      <c r="I856" s="350"/>
      <c r="J856" s="350"/>
      <c r="K856" s="350"/>
      <c r="L856" s="350"/>
      <c r="M856" s="353"/>
      <c r="N856" s="350"/>
      <c r="O856" s="350"/>
      <c r="P856" s="350"/>
      <c r="Q856" s="350"/>
      <c r="R856" s="353"/>
      <c r="S856" s="353"/>
      <c r="T856" s="350"/>
      <c r="U856" s="350"/>
      <c r="V856" s="350"/>
      <c r="W856" s="350"/>
      <c r="X856" s="350"/>
      <c r="Y856" s="350"/>
      <c r="Z856" s="350"/>
      <c r="AA856" s="350"/>
      <c r="AB856" s="350"/>
      <c r="AC856" s="350"/>
      <c r="AD856" s="350"/>
      <c r="AE856" s="350"/>
      <c r="AF856" s="350"/>
      <c r="AG856" s="350"/>
      <c r="AH856" s="350"/>
      <c r="AI856" s="350"/>
      <c r="AJ856" s="350"/>
      <c r="AK856" s="350"/>
      <c r="AL856" s="350"/>
      <c r="AM856" s="350"/>
      <c r="AN856" s="350"/>
    </row>
    <row r="857" spans="1:40" ht="16.5" customHeight="1">
      <c r="A857" s="350"/>
      <c r="B857" s="350"/>
      <c r="C857" s="350"/>
      <c r="D857" s="350"/>
      <c r="E857" s="350"/>
      <c r="F857" s="350"/>
      <c r="G857" s="350"/>
      <c r="H857" s="350"/>
      <c r="I857" s="350"/>
      <c r="J857" s="350"/>
      <c r="K857" s="350"/>
      <c r="L857" s="350"/>
      <c r="M857" s="353"/>
      <c r="N857" s="350"/>
      <c r="O857" s="350"/>
      <c r="P857" s="350"/>
      <c r="Q857" s="350"/>
      <c r="R857" s="353"/>
      <c r="S857" s="353"/>
      <c r="T857" s="350"/>
      <c r="U857" s="350"/>
      <c r="V857" s="350"/>
      <c r="W857" s="350"/>
      <c r="X857" s="350"/>
      <c r="Y857" s="350"/>
      <c r="Z857" s="350"/>
      <c r="AA857" s="350"/>
      <c r="AB857" s="350"/>
      <c r="AC857" s="350"/>
      <c r="AD857" s="350"/>
      <c r="AE857" s="350"/>
      <c r="AF857" s="350"/>
      <c r="AG857" s="350"/>
      <c r="AH857" s="350"/>
      <c r="AI857" s="350"/>
      <c r="AJ857" s="350"/>
      <c r="AK857" s="350"/>
      <c r="AL857" s="350"/>
      <c r="AM857" s="350"/>
      <c r="AN857" s="350"/>
    </row>
    <row r="858" spans="1:40" ht="16.5" customHeight="1">
      <c r="A858" s="350"/>
      <c r="B858" s="350"/>
      <c r="C858" s="350"/>
      <c r="D858" s="350"/>
      <c r="E858" s="350"/>
      <c r="F858" s="350"/>
      <c r="G858" s="350"/>
      <c r="H858" s="350"/>
      <c r="I858" s="350"/>
      <c r="J858" s="350"/>
      <c r="K858" s="350"/>
      <c r="L858" s="350"/>
      <c r="M858" s="353"/>
      <c r="N858" s="350"/>
      <c r="O858" s="350"/>
      <c r="P858" s="350"/>
      <c r="Q858" s="350"/>
      <c r="R858" s="353"/>
      <c r="S858" s="353"/>
      <c r="T858" s="350"/>
      <c r="U858" s="350"/>
      <c r="V858" s="350"/>
      <c r="W858" s="350"/>
      <c r="X858" s="350"/>
      <c r="Y858" s="350"/>
      <c r="Z858" s="350"/>
      <c r="AA858" s="350"/>
      <c r="AB858" s="350"/>
      <c r="AC858" s="350"/>
      <c r="AD858" s="350"/>
      <c r="AE858" s="350"/>
      <c r="AF858" s="350"/>
      <c r="AG858" s="350"/>
      <c r="AH858" s="350"/>
      <c r="AI858" s="350"/>
      <c r="AJ858" s="350"/>
      <c r="AK858" s="350"/>
      <c r="AL858" s="350"/>
      <c r="AM858" s="350"/>
      <c r="AN858" s="350"/>
    </row>
    <row r="859" spans="1:40" ht="16.5" customHeight="1">
      <c r="A859" s="350"/>
      <c r="B859" s="350"/>
      <c r="C859" s="350"/>
      <c r="D859" s="350"/>
      <c r="E859" s="350"/>
      <c r="F859" s="350"/>
      <c r="G859" s="350"/>
      <c r="H859" s="350"/>
      <c r="I859" s="350"/>
      <c r="J859" s="350"/>
      <c r="K859" s="350"/>
      <c r="L859" s="350"/>
      <c r="M859" s="353"/>
      <c r="N859" s="350"/>
      <c r="O859" s="350"/>
      <c r="P859" s="350"/>
      <c r="Q859" s="350"/>
      <c r="R859" s="353"/>
      <c r="S859" s="353"/>
      <c r="T859" s="350"/>
      <c r="U859" s="350"/>
      <c r="V859" s="350"/>
      <c r="W859" s="350"/>
      <c r="X859" s="350"/>
      <c r="Y859" s="350"/>
      <c r="Z859" s="350"/>
      <c r="AA859" s="350"/>
      <c r="AB859" s="350"/>
      <c r="AC859" s="350"/>
      <c r="AD859" s="350"/>
      <c r="AE859" s="350"/>
      <c r="AF859" s="350"/>
      <c r="AG859" s="350"/>
      <c r="AH859" s="350"/>
      <c r="AI859" s="350"/>
      <c r="AJ859" s="350"/>
      <c r="AK859" s="350"/>
      <c r="AL859" s="350"/>
      <c r="AM859" s="350"/>
      <c r="AN859" s="350"/>
    </row>
    <row r="860" spans="1:40" ht="16.5" customHeight="1">
      <c r="A860" s="350"/>
      <c r="B860" s="350"/>
      <c r="C860" s="350"/>
      <c r="D860" s="350"/>
      <c r="E860" s="350"/>
      <c r="F860" s="350"/>
      <c r="G860" s="350"/>
      <c r="H860" s="350"/>
      <c r="I860" s="350"/>
      <c r="J860" s="350"/>
      <c r="K860" s="350"/>
      <c r="L860" s="350"/>
      <c r="M860" s="353"/>
      <c r="N860" s="350"/>
      <c r="O860" s="350"/>
      <c r="P860" s="350"/>
      <c r="Q860" s="350"/>
      <c r="R860" s="353"/>
      <c r="S860" s="353"/>
      <c r="T860" s="350"/>
      <c r="U860" s="350"/>
      <c r="V860" s="350"/>
      <c r="W860" s="350"/>
      <c r="X860" s="350"/>
      <c r="Y860" s="350"/>
      <c r="Z860" s="350"/>
      <c r="AA860" s="350"/>
      <c r="AB860" s="350"/>
      <c r="AC860" s="350"/>
      <c r="AD860" s="350"/>
      <c r="AE860" s="350"/>
      <c r="AF860" s="350"/>
      <c r="AG860" s="350"/>
      <c r="AH860" s="350"/>
      <c r="AI860" s="350"/>
      <c r="AJ860" s="350"/>
      <c r="AK860" s="350"/>
      <c r="AL860" s="350"/>
      <c r="AM860" s="350"/>
      <c r="AN860" s="350"/>
    </row>
    <row r="861" spans="1:40" ht="16.5" customHeight="1">
      <c r="A861" s="350"/>
      <c r="B861" s="350"/>
      <c r="C861" s="350"/>
      <c r="D861" s="350"/>
      <c r="E861" s="350"/>
      <c r="F861" s="350"/>
      <c r="G861" s="350"/>
      <c r="H861" s="350"/>
      <c r="I861" s="350"/>
      <c r="J861" s="350"/>
      <c r="K861" s="350"/>
      <c r="L861" s="350"/>
      <c r="M861" s="353"/>
      <c r="N861" s="350"/>
      <c r="O861" s="350"/>
      <c r="P861" s="350"/>
      <c r="Q861" s="350"/>
      <c r="R861" s="353"/>
      <c r="S861" s="353"/>
      <c r="T861" s="350"/>
      <c r="U861" s="350"/>
      <c r="V861" s="350"/>
      <c r="W861" s="350"/>
      <c r="X861" s="350"/>
      <c r="Y861" s="350"/>
      <c r="Z861" s="350"/>
      <c r="AA861" s="350"/>
      <c r="AB861" s="350"/>
      <c r="AC861" s="350"/>
      <c r="AD861" s="350"/>
      <c r="AE861" s="350"/>
      <c r="AF861" s="350"/>
      <c r="AG861" s="350"/>
      <c r="AH861" s="350"/>
      <c r="AI861" s="350"/>
      <c r="AJ861" s="350"/>
      <c r="AK861" s="350"/>
      <c r="AL861" s="350"/>
      <c r="AM861" s="350"/>
      <c r="AN861" s="350"/>
    </row>
    <row r="862" spans="1:40" ht="16.5" customHeight="1">
      <c r="A862" s="350"/>
      <c r="B862" s="350"/>
      <c r="C862" s="350"/>
      <c r="D862" s="350"/>
      <c r="E862" s="350"/>
      <c r="F862" s="350"/>
      <c r="G862" s="350"/>
      <c r="H862" s="350"/>
      <c r="I862" s="350"/>
      <c r="J862" s="350"/>
      <c r="K862" s="350"/>
      <c r="L862" s="350"/>
      <c r="M862" s="353"/>
      <c r="N862" s="350"/>
      <c r="O862" s="350"/>
      <c r="P862" s="350"/>
      <c r="Q862" s="350"/>
      <c r="R862" s="353"/>
      <c r="S862" s="353"/>
      <c r="T862" s="350"/>
      <c r="U862" s="350"/>
      <c r="V862" s="350"/>
      <c r="W862" s="350"/>
      <c r="X862" s="350"/>
      <c r="Y862" s="350"/>
      <c r="Z862" s="350"/>
      <c r="AA862" s="350"/>
      <c r="AB862" s="350"/>
      <c r="AC862" s="350"/>
      <c r="AD862" s="350"/>
      <c r="AE862" s="350"/>
      <c r="AF862" s="350"/>
      <c r="AG862" s="350"/>
      <c r="AH862" s="350"/>
      <c r="AI862" s="350"/>
      <c r="AJ862" s="350"/>
      <c r="AK862" s="350"/>
      <c r="AL862" s="350"/>
      <c r="AM862" s="350"/>
      <c r="AN862" s="350"/>
    </row>
    <row r="863" spans="1:40" ht="16.5" customHeight="1">
      <c r="A863" s="350"/>
      <c r="B863" s="350"/>
      <c r="C863" s="350"/>
      <c r="D863" s="350"/>
      <c r="E863" s="350"/>
      <c r="F863" s="350"/>
      <c r="G863" s="350"/>
      <c r="H863" s="350"/>
      <c r="I863" s="350"/>
      <c r="J863" s="350"/>
      <c r="K863" s="350"/>
      <c r="L863" s="350"/>
      <c r="M863" s="353"/>
      <c r="N863" s="350"/>
      <c r="O863" s="350"/>
      <c r="P863" s="350"/>
      <c r="Q863" s="350"/>
      <c r="R863" s="353"/>
      <c r="S863" s="353"/>
      <c r="T863" s="350"/>
      <c r="U863" s="350"/>
      <c r="V863" s="350"/>
      <c r="W863" s="350"/>
      <c r="X863" s="350"/>
      <c r="Y863" s="350"/>
      <c r="Z863" s="350"/>
      <c r="AA863" s="350"/>
      <c r="AB863" s="350"/>
      <c r="AC863" s="350"/>
      <c r="AD863" s="350"/>
      <c r="AE863" s="350"/>
      <c r="AF863" s="350"/>
      <c r="AG863" s="350"/>
      <c r="AH863" s="350"/>
      <c r="AI863" s="350"/>
      <c r="AJ863" s="350"/>
      <c r="AK863" s="350"/>
      <c r="AL863" s="350"/>
      <c r="AM863" s="350"/>
      <c r="AN863" s="350"/>
    </row>
    <row r="864" spans="1:40" ht="16.5" customHeight="1">
      <c r="A864" s="350"/>
      <c r="B864" s="350"/>
      <c r="C864" s="350"/>
      <c r="D864" s="350"/>
      <c r="E864" s="350"/>
      <c r="F864" s="350"/>
      <c r="G864" s="350"/>
      <c r="H864" s="350"/>
      <c r="I864" s="350"/>
      <c r="J864" s="350"/>
      <c r="K864" s="350"/>
      <c r="L864" s="350"/>
      <c r="M864" s="353"/>
      <c r="N864" s="350"/>
      <c r="O864" s="350"/>
      <c r="P864" s="350"/>
      <c r="Q864" s="350"/>
      <c r="R864" s="353"/>
      <c r="S864" s="353"/>
      <c r="T864" s="350"/>
      <c r="U864" s="350"/>
      <c r="V864" s="350"/>
      <c r="W864" s="350"/>
      <c r="X864" s="350"/>
      <c r="Y864" s="350"/>
      <c r="Z864" s="350"/>
      <c r="AA864" s="350"/>
      <c r="AB864" s="350"/>
      <c r="AC864" s="350"/>
      <c r="AD864" s="350"/>
      <c r="AE864" s="350"/>
      <c r="AF864" s="350"/>
      <c r="AG864" s="350"/>
      <c r="AH864" s="350"/>
      <c r="AI864" s="350"/>
      <c r="AJ864" s="350"/>
      <c r="AK864" s="350"/>
      <c r="AL864" s="350"/>
      <c r="AM864" s="350"/>
      <c r="AN864" s="350"/>
    </row>
    <row r="865" spans="1:40" ht="16.5" customHeight="1">
      <c r="A865" s="350"/>
      <c r="B865" s="350"/>
      <c r="C865" s="350"/>
      <c r="D865" s="350"/>
      <c r="E865" s="350"/>
      <c r="F865" s="350"/>
      <c r="G865" s="350"/>
      <c r="H865" s="350"/>
      <c r="I865" s="350"/>
      <c r="J865" s="350"/>
      <c r="K865" s="350"/>
      <c r="L865" s="350"/>
      <c r="M865" s="353"/>
      <c r="N865" s="350"/>
      <c r="O865" s="350"/>
      <c r="P865" s="350"/>
      <c r="Q865" s="350"/>
      <c r="R865" s="353"/>
      <c r="S865" s="353"/>
      <c r="T865" s="350"/>
      <c r="U865" s="350"/>
      <c r="V865" s="350"/>
      <c r="W865" s="350"/>
      <c r="X865" s="350"/>
      <c r="Y865" s="350"/>
      <c r="Z865" s="350"/>
      <c r="AA865" s="350"/>
      <c r="AB865" s="350"/>
      <c r="AC865" s="350"/>
      <c r="AD865" s="350"/>
      <c r="AE865" s="350"/>
      <c r="AF865" s="350"/>
      <c r="AG865" s="350"/>
      <c r="AH865" s="350"/>
      <c r="AI865" s="350"/>
      <c r="AJ865" s="350"/>
      <c r="AK865" s="350"/>
      <c r="AL865" s="350"/>
      <c r="AM865" s="350"/>
      <c r="AN865" s="350"/>
    </row>
    <row r="866" spans="1:40" ht="16.5" customHeight="1">
      <c r="A866" s="350"/>
      <c r="B866" s="350"/>
      <c r="C866" s="350"/>
      <c r="D866" s="350"/>
      <c r="E866" s="350"/>
      <c r="F866" s="350"/>
      <c r="G866" s="350"/>
      <c r="H866" s="350"/>
      <c r="I866" s="350"/>
      <c r="J866" s="350"/>
      <c r="K866" s="350"/>
      <c r="L866" s="350"/>
      <c r="M866" s="353"/>
      <c r="N866" s="350"/>
      <c r="O866" s="350"/>
      <c r="P866" s="350"/>
      <c r="Q866" s="350"/>
      <c r="R866" s="353"/>
      <c r="S866" s="353"/>
      <c r="T866" s="350"/>
      <c r="U866" s="350"/>
      <c r="V866" s="350"/>
      <c r="W866" s="350"/>
      <c r="X866" s="350"/>
      <c r="Y866" s="350"/>
      <c r="Z866" s="350"/>
      <c r="AA866" s="350"/>
      <c r="AB866" s="350"/>
      <c r="AC866" s="350"/>
      <c r="AD866" s="350"/>
      <c r="AE866" s="350"/>
      <c r="AF866" s="350"/>
      <c r="AG866" s="350"/>
      <c r="AH866" s="350"/>
      <c r="AI866" s="350"/>
      <c r="AJ866" s="350"/>
      <c r="AK866" s="350"/>
      <c r="AL866" s="350"/>
      <c r="AM866" s="350"/>
      <c r="AN866" s="350"/>
    </row>
    <row r="867" spans="1:40" ht="16.5" customHeight="1">
      <c r="A867" s="350"/>
      <c r="B867" s="350"/>
      <c r="C867" s="350"/>
      <c r="D867" s="350"/>
      <c r="E867" s="350"/>
      <c r="F867" s="350"/>
      <c r="G867" s="350"/>
      <c r="H867" s="350"/>
      <c r="I867" s="350"/>
      <c r="J867" s="350"/>
      <c r="K867" s="350"/>
      <c r="L867" s="350"/>
      <c r="M867" s="353"/>
      <c r="N867" s="350"/>
      <c r="O867" s="350"/>
      <c r="P867" s="350"/>
      <c r="Q867" s="350"/>
      <c r="R867" s="353"/>
      <c r="S867" s="353"/>
      <c r="T867" s="350"/>
      <c r="U867" s="350"/>
      <c r="V867" s="350"/>
      <c r="W867" s="350"/>
      <c r="X867" s="350"/>
      <c r="Y867" s="350"/>
      <c r="Z867" s="350"/>
      <c r="AA867" s="350"/>
      <c r="AB867" s="350"/>
      <c r="AC867" s="350"/>
      <c r="AD867" s="350"/>
      <c r="AE867" s="350"/>
      <c r="AF867" s="350"/>
      <c r="AG867" s="350"/>
      <c r="AH867" s="350"/>
      <c r="AI867" s="350"/>
      <c r="AJ867" s="350"/>
      <c r="AK867" s="350"/>
      <c r="AL867" s="350"/>
      <c r="AM867" s="350"/>
      <c r="AN867" s="350"/>
    </row>
    <row r="868" spans="1:40" ht="16.5" customHeight="1">
      <c r="A868" s="350"/>
      <c r="B868" s="350"/>
      <c r="C868" s="350"/>
      <c r="D868" s="350"/>
      <c r="E868" s="350"/>
      <c r="F868" s="350"/>
      <c r="G868" s="350"/>
      <c r="H868" s="350"/>
      <c r="I868" s="350"/>
      <c r="J868" s="350"/>
      <c r="K868" s="350"/>
      <c r="L868" s="350"/>
      <c r="M868" s="353"/>
      <c r="N868" s="350"/>
      <c r="O868" s="350"/>
      <c r="P868" s="350"/>
      <c r="Q868" s="350"/>
      <c r="R868" s="353"/>
      <c r="S868" s="353"/>
      <c r="T868" s="350"/>
      <c r="U868" s="350"/>
      <c r="V868" s="350"/>
      <c r="W868" s="350"/>
      <c r="X868" s="350"/>
      <c r="Y868" s="350"/>
      <c r="Z868" s="350"/>
      <c r="AA868" s="350"/>
      <c r="AB868" s="350"/>
      <c r="AC868" s="350"/>
      <c r="AD868" s="350"/>
      <c r="AE868" s="350"/>
      <c r="AF868" s="350"/>
      <c r="AG868" s="350"/>
      <c r="AH868" s="350"/>
      <c r="AI868" s="350"/>
      <c r="AJ868" s="350"/>
      <c r="AK868" s="350"/>
      <c r="AL868" s="350"/>
      <c r="AM868" s="350"/>
      <c r="AN868" s="350"/>
    </row>
    <row r="869" spans="1:40" ht="16.5" customHeight="1">
      <c r="A869" s="350"/>
      <c r="B869" s="350"/>
      <c r="C869" s="350"/>
      <c r="D869" s="350"/>
      <c r="E869" s="350"/>
      <c r="F869" s="350"/>
      <c r="G869" s="350"/>
      <c r="H869" s="350"/>
      <c r="I869" s="350"/>
      <c r="J869" s="350"/>
      <c r="K869" s="350"/>
      <c r="L869" s="350"/>
      <c r="M869" s="353"/>
      <c r="N869" s="350"/>
      <c r="O869" s="350"/>
      <c r="P869" s="350"/>
      <c r="Q869" s="350"/>
      <c r="R869" s="353"/>
      <c r="S869" s="353"/>
      <c r="T869" s="350"/>
      <c r="U869" s="350"/>
      <c r="V869" s="350"/>
      <c r="W869" s="350"/>
      <c r="X869" s="350"/>
      <c r="Y869" s="350"/>
      <c r="Z869" s="350"/>
      <c r="AA869" s="350"/>
      <c r="AB869" s="350"/>
      <c r="AC869" s="350"/>
      <c r="AD869" s="350"/>
      <c r="AE869" s="350"/>
      <c r="AF869" s="350"/>
      <c r="AG869" s="350"/>
      <c r="AH869" s="350"/>
      <c r="AI869" s="350"/>
      <c r="AJ869" s="350"/>
      <c r="AK869" s="350"/>
      <c r="AL869" s="350"/>
      <c r="AM869" s="350"/>
      <c r="AN869" s="350"/>
    </row>
    <row r="870" spans="1:40" ht="16.5" customHeight="1">
      <c r="A870" s="350"/>
      <c r="B870" s="350"/>
      <c r="C870" s="350"/>
      <c r="D870" s="350"/>
      <c r="E870" s="350"/>
      <c r="F870" s="350"/>
      <c r="G870" s="350"/>
      <c r="H870" s="350"/>
      <c r="I870" s="350"/>
      <c r="J870" s="350"/>
      <c r="K870" s="350"/>
      <c r="L870" s="350"/>
      <c r="M870" s="353"/>
      <c r="N870" s="350"/>
      <c r="O870" s="350"/>
      <c r="P870" s="350"/>
      <c r="Q870" s="350"/>
      <c r="R870" s="353"/>
      <c r="S870" s="353"/>
      <c r="T870" s="350"/>
      <c r="U870" s="350"/>
      <c r="V870" s="350"/>
      <c r="W870" s="350"/>
      <c r="X870" s="350"/>
      <c r="Y870" s="350"/>
      <c r="Z870" s="350"/>
      <c r="AA870" s="350"/>
      <c r="AB870" s="350"/>
      <c r="AC870" s="350"/>
      <c r="AD870" s="350"/>
      <c r="AE870" s="350"/>
      <c r="AF870" s="350"/>
      <c r="AG870" s="350"/>
      <c r="AH870" s="350"/>
      <c r="AI870" s="350"/>
      <c r="AJ870" s="350"/>
      <c r="AK870" s="350"/>
      <c r="AL870" s="350"/>
      <c r="AM870" s="350"/>
      <c r="AN870" s="350"/>
    </row>
    <row r="871" spans="1:40" ht="16.5" customHeight="1">
      <c r="A871" s="350"/>
      <c r="B871" s="350"/>
      <c r="C871" s="350"/>
      <c r="D871" s="350"/>
      <c r="E871" s="350"/>
      <c r="F871" s="350"/>
      <c r="G871" s="350"/>
      <c r="H871" s="350"/>
      <c r="I871" s="350"/>
      <c r="J871" s="350"/>
      <c r="K871" s="350"/>
      <c r="L871" s="350"/>
      <c r="M871" s="353"/>
      <c r="N871" s="350"/>
      <c r="O871" s="350"/>
      <c r="P871" s="350"/>
      <c r="Q871" s="350"/>
      <c r="R871" s="353"/>
      <c r="S871" s="353"/>
      <c r="T871" s="350"/>
      <c r="U871" s="350"/>
      <c r="V871" s="350"/>
      <c r="W871" s="350"/>
      <c r="X871" s="350"/>
      <c r="Y871" s="350"/>
      <c r="Z871" s="350"/>
      <c r="AA871" s="350"/>
      <c r="AB871" s="350"/>
      <c r="AC871" s="350"/>
      <c r="AD871" s="350"/>
      <c r="AE871" s="350"/>
      <c r="AF871" s="350"/>
      <c r="AG871" s="350"/>
      <c r="AH871" s="350"/>
      <c r="AI871" s="350"/>
      <c r="AJ871" s="350"/>
      <c r="AK871" s="350"/>
      <c r="AL871" s="350"/>
      <c r="AM871" s="350"/>
      <c r="AN871" s="350"/>
    </row>
    <row r="872" spans="1:40" ht="16.5" customHeight="1">
      <c r="A872" s="350"/>
      <c r="B872" s="350"/>
      <c r="C872" s="350"/>
      <c r="D872" s="350"/>
      <c r="E872" s="350"/>
      <c r="F872" s="350"/>
      <c r="G872" s="350"/>
      <c r="H872" s="350"/>
      <c r="I872" s="350"/>
      <c r="J872" s="350"/>
      <c r="K872" s="350"/>
      <c r="L872" s="350"/>
      <c r="M872" s="353"/>
      <c r="N872" s="350"/>
      <c r="O872" s="350"/>
      <c r="P872" s="350"/>
      <c r="Q872" s="350"/>
      <c r="R872" s="353"/>
      <c r="S872" s="353"/>
      <c r="T872" s="350"/>
      <c r="U872" s="350"/>
      <c r="V872" s="350"/>
      <c r="W872" s="350"/>
      <c r="X872" s="350"/>
      <c r="Y872" s="350"/>
      <c r="Z872" s="350"/>
      <c r="AA872" s="350"/>
      <c r="AB872" s="350"/>
      <c r="AC872" s="350"/>
      <c r="AD872" s="350"/>
      <c r="AE872" s="350"/>
      <c r="AF872" s="350"/>
      <c r="AG872" s="350"/>
      <c r="AH872" s="350"/>
      <c r="AI872" s="350"/>
      <c r="AJ872" s="350"/>
      <c r="AK872" s="350"/>
      <c r="AL872" s="350"/>
      <c r="AM872" s="350"/>
      <c r="AN872" s="350"/>
    </row>
    <row r="873" spans="1:40" ht="16.5" customHeight="1">
      <c r="A873" s="350"/>
      <c r="B873" s="350"/>
      <c r="C873" s="350"/>
      <c r="D873" s="350"/>
      <c r="E873" s="350"/>
      <c r="F873" s="350"/>
      <c r="G873" s="350"/>
      <c r="H873" s="350"/>
      <c r="I873" s="350"/>
      <c r="J873" s="350"/>
      <c r="K873" s="350"/>
      <c r="L873" s="350"/>
      <c r="M873" s="353"/>
      <c r="N873" s="350"/>
      <c r="O873" s="350"/>
      <c r="P873" s="350"/>
      <c r="Q873" s="350"/>
      <c r="R873" s="353"/>
      <c r="S873" s="353"/>
      <c r="T873" s="350"/>
      <c r="U873" s="350"/>
      <c r="V873" s="350"/>
      <c r="W873" s="350"/>
      <c r="X873" s="350"/>
      <c r="Y873" s="350"/>
      <c r="Z873" s="350"/>
      <c r="AA873" s="350"/>
      <c r="AB873" s="350"/>
      <c r="AC873" s="350"/>
      <c r="AD873" s="350"/>
      <c r="AE873" s="350"/>
      <c r="AF873" s="350"/>
      <c r="AG873" s="350"/>
      <c r="AH873" s="350"/>
      <c r="AI873" s="350"/>
      <c r="AJ873" s="350"/>
      <c r="AK873" s="350"/>
      <c r="AL873" s="350"/>
      <c r="AM873" s="350"/>
      <c r="AN873" s="350"/>
    </row>
    <row r="874" spans="1:40" ht="16.5" customHeight="1">
      <c r="A874" s="350"/>
      <c r="B874" s="350"/>
      <c r="C874" s="350"/>
      <c r="D874" s="350"/>
      <c r="E874" s="350"/>
      <c r="F874" s="350"/>
      <c r="G874" s="350"/>
      <c r="H874" s="350"/>
      <c r="I874" s="350"/>
      <c r="J874" s="350"/>
      <c r="K874" s="350"/>
      <c r="L874" s="350"/>
      <c r="M874" s="353"/>
      <c r="N874" s="350"/>
      <c r="O874" s="350"/>
      <c r="P874" s="350"/>
      <c r="Q874" s="350"/>
      <c r="R874" s="353"/>
      <c r="S874" s="353"/>
      <c r="T874" s="350"/>
      <c r="U874" s="350"/>
      <c r="V874" s="350"/>
      <c r="W874" s="350"/>
      <c r="X874" s="350"/>
      <c r="Y874" s="350"/>
      <c r="Z874" s="350"/>
      <c r="AA874" s="350"/>
      <c r="AB874" s="350"/>
      <c r="AC874" s="350"/>
      <c r="AD874" s="350"/>
      <c r="AE874" s="350"/>
      <c r="AF874" s="350"/>
      <c r="AG874" s="350"/>
      <c r="AH874" s="350"/>
      <c r="AI874" s="350"/>
      <c r="AJ874" s="350"/>
      <c r="AK874" s="350"/>
      <c r="AL874" s="350"/>
      <c r="AM874" s="350"/>
      <c r="AN874" s="350"/>
    </row>
    <row r="875" spans="1:40" ht="16.5" customHeight="1">
      <c r="A875" s="350"/>
      <c r="B875" s="350"/>
      <c r="C875" s="350"/>
      <c r="D875" s="350"/>
      <c r="E875" s="350"/>
      <c r="F875" s="350"/>
      <c r="G875" s="350"/>
      <c r="H875" s="350"/>
      <c r="I875" s="350"/>
      <c r="J875" s="350"/>
      <c r="K875" s="350"/>
      <c r="L875" s="350"/>
      <c r="M875" s="353"/>
      <c r="N875" s="350"/>
      <c r="O875" s="350"/>
      <c r="P875" s="350"/>
      <c r="Q875" s="350"/>
      <c r="R875" s="353"/>
      <c r="S875" s="353"/>
      <c r="T875" s="350"/>
      <c r="U875" s="350"/>
      <c r="V875" s="350"/>
      <c r="W875" s="350"/>
      <c r="X875" s="350"/>
      <c r="Y875" s="350"/>
      <c r="Z875" s="350"/>
      <c r="AA875" s="350"/>
      <c r="AB875" s="350"/>
      <c r="AC875" s="350"/>
      <c r="AD875" s="350"/>
      <c r="AE875" s="350"/>
      <c r="AF875" s="350"/>
      <c r="AG875" s="350"/>
      <c r="AH875" s="350"/>
      <c r="AI875" s="350"/>
      <c r="AJ875" s="350"/>
      <c r="AK875" s="350"/>
      <c r="AL875" s="350"/>
      <c r="AM875" s="350"/>
      <c r="AN875" s="350"/>
    </row>
    <row r="876" spans="1:40" ht="16.5" customHeight="1">
      <c r="A876" s="350"/>
      <c r="B876" s="350"/>
      <c r="C876" s="350"/>
      <c r="D876" s="350"/>
      <c r="E876" s="350"/>
      <c r="F876" s="350"/>
      <c r="G876" s="350"/>
      <c r="H876" s="350"/>
      <c r="I876" s="350"/>
      <c r="J876" s="350"/>
      <c r="K876" s="350"/>
      <c r="L876" s="350"/>
      <c r="M876" s="353"/>
      <c r="N876" s="350"/>
      <c r="O876" s="350"/>
      <c r="P876" s="350"/>
      <c r="Q876" s="350"/>
      <c r="R876" s="353"/>
      <c r="S876" s="353"/>
      <c r="T876" s="350"/>
      <c r="U876" s="350"/>
      <c r="V876" s="350"/>
      <c r="W876" s="350"/>
      <c r="X876" s="350"/>
      <c r="Y876" s="350"/>
      <c r="Z876" s="350"/>
      <c r="AA876" s="350"/>
      <c r="AB876" s="350"/>
      <c r="AC876" s="350"/>
      <c r="AD876" s="350"/>
      <c r="AE876" s="350"/>
      <c r="AF876" s="350"/>
      <c r="AG876" s="350"/>
      <c r="AH876" s="350"/>
      <c r="AI876" s="350"/>
      <c r="AJ876" s="350"/>
      <c r="AK876" s="350"/>
      <c r="AL876" s="350"/>
      <c r="AM876" s="350"/>
      <c r="AN876" s="350"/>
    </row>
    <row r="877" spans="1:40" ht="16.5" customHeight="1">
      <c r="A877" s="350"/>
      <c r="B877" s="350"/>
      <c r="C877" s="350"/>
      <c r="D877" s="350"/>
      <c r="E877" s="350"/>
      <c r="F877" s="350"/>
      <c r="G877" s="350"/>
      <c r="H877" s="350"/>
      <c r="I877" s="350"/>
      <c r="J877" s="350"/>
      <c r="K877" s="350"/>
      <c r="L877" s="350"/>
      <c r="M877" s="353"/>
      <c r="N877" s="350"/>
      <c r="O877" s="350"/>
      <c r="P877" s="350"/>
      <c r="Q877" s="350"/>
      <c r="R877" s="353"/>
      <c r="S877" s="353"/>
      <c r="T877" s="350"/>
      <c r="U877" s="350"/>
      <c r="V877" s="350"/>
      <c r="W877" s="350"/>
      <c r="X877" s="350"/>
      <c r="Y877" s="350"/>
      <c r="Z877" s="350"/>
      <c r="AA877" s="350"/>
      <c r="AB877" s="350"/>
      <c r="AC877" s="350"/>
      <c r="AD877" s="350"/>
      <c r="AE877" s="350"/>
      <c r="AF877" s="350"/>
      <c r="AG877" s="350"/>
      <c r="AH877" s="350"/>
      <c r="AI877" s="350"/>
      <c r="AJ877" s="350"/>
      <c r="AK877" s="350"/>
      <c r="AL877" s="350"/>
      <c r="AM877" s="350"/>
      <c r="AN877" s="350"/>
    </row>
    <row r="878" spans="1:40" ht="16.5" customHeight="1">
      <c r="A878" s="350"/>
      <c r="B878" s="350"/>
      <c r="C878" s="350"/>
      <c r="D878" s="350"/>
      <c r="E878" s="350"/>
      <c r="F878" s="350"/>
      <c r="G878" s="350"/>
      <c r="H878" s="350"/>
      <c r="I878" s="350"/>
      <c r="J878" s="350"/>
      <c r="K878" s="350"/>
      <c r="L878" s="350"/>
      <c r="M878" s="353"/>
      <c r="N878" s="350"/>
      <c r="O878" s="350"/>
      <c r="P878" s="350"/>
      <c r="Q878" s="350"/>
      <c r="R878" s="353"/>
      <c r="S878" s="353"/>
      <c r="T878" s="350"/>
      <c r="U878" s="350"/>
      <c r="V878" s="350"/>
      <c r="W878" s="350"/>
      <c r="X878" s="350"/>
      <c r="Y878" s="350"/>
      <c r="Z878" s="350"/>
      <c r="AA878" s="350"/>
      <c r="AB878" s="350"/>
      <c r="AC878" s="350"/>
      <c r="AD878" s="350"/>
      <c r="AE878" s="350"/>
      <c r="AF878" s="350"/>
      <c r="AG878" s="350"/>
      <c r="AH878" s="350"/>
      <c r="AI878" s="350"/>
      <c r="AJ878" s="350"/>
      <c r="AK878" s="350"/>
      <c r="AL878" s="350"/>
      <c r="AM878" s="350"/>
      <c r="AN878" s="350"/>
    </row>
    <row r="879" spans="1:40" ht="16.5" customHeight="1">
      <c r="A879" s="350"/>
      <c r="B879" s="350"/>
      <c r="C879" s="350"/>
      <c r="D879" s="350"/>
      <c r="E879" s="350"/>
      <c r="F879" s="350"/>
      <c r="G879" s="350"/>
      <c r="H879" s="350"/>
      <c r="I879" s="350"/>
      <c r="J879" s="350"/>
      <c r="K879" s="350"/>
      <c r="L879" s="350"/>
      <c r="M879" s="353"/>
      <c r="N879" s="350"/>
      <c r="O879" s="350"/>
      <c r="P879" s="350"/>
      <c r="Q879" s="350"/>
      <c r="R879" s="353"/>
      <c r="S879" s="353"/>
      <c r="T879" s="350"/>
      <c r="U879" s="350"/>
      <c r="V879" s="350"/>
      <c r="W879" s="350"/>
      <c r="X879" s="350"/>
      <c r="Y879" s="350"/>
      <c r="Z879" s="350"/>
      <c r="AA879" s="350"/>
      <c r="AB879" s="350"/>
      <c r="AC879" s="350"/>
      <c r="AD879" s="350"/>
      <c r="AE879" s="350"/>
      <c r="AF879" s="350"/>
      <c r="AG879" s="350"/>
      <c r="AH879" s="350"/>
      <c r="AI879" s="350"/>
      <c r="AJ879" s="350"/>
      <c r="AK879" s="350"/>
      <c r="AL879" s="350"/>
      <c r="AM879" s="350"/>
      <c r="AN879" s="350"/>
    </row>
    <row r="880" spans="1:40" ht="16.5" customHeight="1">
      <c r="A880" s="350"/>
      <c r="B880" s="350"/>
      <c r="C880" s="350"/>
      <c r="D880" s="350"/>
      <c r="E880" s="350"/>
      <c r="F880" s="350"/>
      <c r="G880" s="350"/>
      <c r="H880" s="350"/>
      <c r="I880" s="350"/>
      <c r="J880" s="350"/>
      <c r="K880" s="350"/>
      <c r="L880" s="350"/>
      <c r="M880" s="353"/>
      <c r="N880" s="350"/>
      <c r="O880" s="350"/>
      <c r="P880" s="350"/>
      <c r="Q880" s="350"/>
      <c r="R880" s="353"/>
      <c r="S880" s="353"/>
      <c r="T880" s="350"/>
      <c r="U880" s="350"/>
      <c r="V880" s="350"/>
      <c r="W880" s="350"/>
      <c r="X880" s="350"/>
      <c r="Y880" s="350"/>
      <c r="Z880" s="350"/>
      <c r="AA880" s="350"/>
      <c r="AB880" s="350"/>
      <c r="AC880" s="350"/>
      <c r="AD880" s="350"/>
      <c r="AE880" s="350"/>
      <c r="AF880" s="350"/>
      <c r="AG880" s="350"/>
      <c r="AH880" s="350"/>
      <c r="AI880" s="350"/>
      <c r="AJ880" s="350"/>
      <c r="AK880" s="350"/>
      <c r="AL880" s="350"/>
      <c r="AM880" s="350"/>
      <c r="AN880" s="350"/>
    </row>
    <row r="881" spans="1:40" ht="16.5" customHeight="1">
      <c r="A881" s="350"/>
      <c r="B881" s="350"/>
      <c r="C881" s="350"/>
      <c r="D881" s="350"/>
      <c r="E881" s="350"/>
      <c r="F881" s="350"/>
      <c r="G881" s="350"/>
      <c r="H881" s="350"/>
      <c r="I881" s="350"/>
      <c r="J881" s="350"/>
      <c r="K881" s="350"/>
      <c r="L881" s="350"/>
      <c r="M881" s="353"/>
      <c r="N881" s="350"/>
      <c r="O881" s="350"/>
      <c r="P881" s="350"/>
      <c r="Q881" s="350"/>
      <c r="R881" s="353"/>
      <c r="S881" s="353"/>
      <c r="T881" s="350"/>
      <c r="U881" s="350"/>
      <c r="V881" s="350"/>
      <c r="W881" s="350"/>
      <c r="X881" s="350"/>
      <c r="Y881" s="350"/>
      <c r="Z881" s="350"/>
      <c r="AA881" s="350"/>
      <c r="AB881" s="350"/>
      <c r="AC881" s="350"/>
      <c r="AD881" s="350"/>
      <c r="AE881" s="350"/>
      <c r="AF881" s="350"/>
      <c r="AG881" s="350"/>
      <c r="AH881" s="350"/>
      <c r="AI881" s="350"/>
      <c r="AJ881" s="350"/>
      <c r="AK881" s="350"/>
      <c r="AL881" s="350"/>
      <c r="AM881" s="350"/>
      <c r="AN881" s="350"/>
    </row>
    <row r="882" spans="1:40" ht="16.5" customHeight="1">
      <c r="A882" s="350"/>
      <c r="B882" s="350"/>
      <c r="C882" s="350"/>
      <c r="D882" s="350"/>
      <c r="E882" s="350"/>
      <c r="F882" s="350"/>
      <c r="G882" s="350"/>
      <c r="H882" s="350"/>
      <c r="I882" s="350"/>
      <c r="J882" s="350"/>
      <c r="K882" s="350"/>
      <c r="L882" s="350"/>
      <c r="M882" s="353"/>
      <c r="N882" s="350"/>
      <c r="O882" s="350"/>
      <c r="P882" s="350"/>
      <c r="Q882" s="350"/>
      <c r="R882" s="353"/>
      <c r="S882" s="353"/>
      <c r="T882" s="350"/>
      <c r="U882" s="350"/>
      <c r="V882" s="350"/>
      <c r="W882" s="350"/>
      <c r="X882" s="350"/>
      <c r="Y882" s="350"/>
      <c r="Z882" s="350"/>
      <c r="AA882" s="350"/>
      <c r="AB882" s="350"/>
      <c r="AC882" s="350"/>
      <c r="AD882" s="350"/>
      <c r="AE882" s="350"/>
      <c r="AF882" s="350"/>
      <c r="AG882" s="350"/>
      <c r="AH882" s="350"/>
      <c r="AI882" s="350"/>
      <c r="AJ882" s="350"/>
      <c r="AK882" s="350"/>
      <c r="AL882" s="350"/>
      <c r="AM882" s="350"/>
      <c r="AN882" s="350"/>
    </row>
    <row r="883" spans="1:40" ht="16.5" customHeight="1">
      <c r="A883" s="350"/>
      <c r="B883" s="350"/>
      <c r="C883" s="350"/>
      <c r="D883" s="350"/>
      <c r="E883" s="350"/>
      <c r="F883" s="350"/>
      <c r="G883" s="350"/>
      <c r="H883" s="350"/>
      <c r="I883" s="350"/>
      <c r="J883" s="350"/>
      <c r="K883" s="350"/>
      <c r="L883" s="350"/>
      <c r="M883" s="353"/>
      <c r="N883" s="350"/>
      <c r="O883" s="350"/>
      <c r="P883" s="350"/>
      <c r="Q883" s="350"/>
      <c r="R883" s="353"/>
      <c r="S883" s="353"/>
      <c r="T883" s="350"/>
      <c r="U883" s="350"/>
      <c r="V883" s="350"/>
      <c r="W883" s="350"/>
      <c r="X883" s="350"/>
      <c r="Y883" s="350"/>
      <c r="Z883" s="350"/>
      <c r="AA883" s="350"/>
      <c r="AB883" s="350"/>
      <c r="AC883" s="350"/>
      <c r="AD883" s="350"/>
      <c r="AE883" s="350"/>
      <c r="AF883" s="350"/>
      <c r="AG883" s="350"/>
      <c r="AH883" s="350"/>
      <c r="AI883" s="350"/>
      <c r="AJ883" s="350"/>
      <c r="AK883" s="350"/>
      <c r="AL883" s="350"/>
      <c r="AM883" s="350"/>
      <c r="AN883" s="350"/>
    </row>
    <row r="884" spans="1:40" ht="16.5" customHeight="1">
      <c r="A884" s="350"/>
      <c r="B884" s="350"/>
      <c r="C884" s="350"/>
      <c r="D884" s="350"/>
      <c r="E884" s="350"/>
      <c r="F884" s="350"/>
      <c r="G884" s="350"/>
      <c r="H884" s="350"/>
      <c r="I884" s="350"/>
      <c r="J884" s="350"/>
      <c r="K884" s="350"/>
      <c r="L884" s="350"/>
      <c r="M884" s="353"/>
      <c r="N884" s="350"/>
      <c r="O884" s="350"/>
      <c r="P884" s="350"/>
      <c r="Q884" s="350"/>
      <c r="R884" s="353"/>
      <c r="S884" s="353"/>
      <c r="T884" s="350"/>
      <c r="U884" s="350"/>
      <c r="V884" s="350"/>
      <c r="W884" s="350"/>
      <c r="X884" s="350"/>
      <c r="Y884" s="350"/>
      <c r="Z884" s="350"/>
      <c r="AA884" s="350"/>
      <c r="AB884" s="350"/>
      <c r="AC884" s="350"/>
      <c r="AD884" s="350"/>
      <c r="AE884" s="350"/>
      <c r="AF884" s="350"/>
      <c r="AG884" s="350"/>
      <c r="AH884" s="350"/>
      <c r="AI884" s="350"/>
      <c r="AJ884" s="350"/>
      <c r="AK884" s="350"/>
      <c r="AL884" s="350"/>
      <c r="AM884" s="350"/>
      <c r="AN884" s="350"/>
    </row>
    <row r="885" spans="1:40" ht="16.5" customHeight="1">
      <c r="A885" s="350"/>
      <c r="B885" s="350"/>
      <c r="C885" s="350"/>
      <c r="D885" s="350"/>
      <c r="E885" s="350"/>
      <c r="F885" s="350"/>
      <c r="G885" s="350"/>
      <c r="H885" s="350"/>
      <c r="I885" s="350"/>
      <c r="J885" s="350"/>
      <c r="K885" s="350"/>
      <c r="L885" s="350"/>
      <c r="M885" s="353"/>
      <c r="N885" s="350"/>
      <c r="O885" s="350"/>
      <c r="P885" s="350"/>
      <c r="Q885" s="350"/>
      <c r="R885" s="353"/>
      <c r="S885" s="353"/>
      <c r="T885" s="350"/>
      <c r="U885" s="350"/>
      <c r="V885" s="350"/>
      <c r="W885" s="350"/>
      <c r="X885" s="350"/>
      <c r="Y885" s="350"/>
      <c r="Z885" s="350"/>
      <c r="AA885" s="350"/>
      <c r="AB885" s="350"/>
      <c r="AC885" s="350"/>
      <c r="AD885" s="350"/>
      <c r="AE885" s="350"/>
      <c r="AF885" s="350"/>
      <c r="AG885" s="350"/>
      <c r="AH885" s="350"/>
      <c r="AI885" s="350"/>
      <c r="AJ885" s="350"/>
      <c r="AK885" s="350"/>
      <c r="AL885" s="350"/>
      <c r="AM885" s="350"/>
      <c r="AN885" s="350"/>
    </row>
    <row r="886" spans="1:40" ht="16.5" customHeight="1">
      <c r="A886" s="350"/>
      <c r="B886" s="350"/>
      <c r="C886" s="350"/>
      <c r="D886" s="350"/>
      <c r="E886" s="350"/>
      <c r="F886" s="350"/>
      <c r="G886" s="350"/>
      <c r="H886" s="350"/>
      <c r="I886" s="350"/>
      <c r="J886" s="350"/>
      <c r="K886" s="350"/>
      <c r="L886" s="350"/>
      <c r="M886" s="353"/>
      <c r="N886" s="350"/>
      <c r="O886" s="350"/>
      <c r="P886" s="350"/>
      <c r="Q886" s="350"/>
      <c r="R886" s="353"/>
      <c r="S886" s="353"/>
      <c r="T886" s="350"/>
      <c r="U886" s="350"/>
      <c r="V886" s="350"/>
      <c r="W886" s="350"/>
      <c r="X886" s="350"/>
      <c r="Y886" s="350"/>
      <c r="Z886" s="350"/>
      <c r="AA886" s="350"/>
      <c r="AB886" s="350"/>
      <c r="AC886" s="350"/>
      <c r="AD886" s="350"/>
      <c r="AE886" s="350"/>
      <c r="AF886" s="350"/>
      <c r="AG886" s="350"/>
      <c r="AH886" s="350"/>
      <c r="AI886" s="350"/>
      <c r="AJ886" s="350"/>
      <c r="AK886" s="350"/>
      <c r="AL886" s="350"/>
      <c r="AM886" s="350"/>
      <c r="AN886" s="350"/>
    </row>
    <row r="887" spans="1:40" ht="16.5" customHeight="1">
      <c r="A887" s="350"/>
      <c r="B887" s="350"/>
      <c r="C887" s="350"/>
      <c r="D887" s="350"/>
      <c r="E887" s="350"/>
      <c r="F887" s="350"/>
      <c r="G887" s="350"/>
      <c r="H887" s="350"/>
      <c r="I887" s="350"/>
      <c r="J887" s="350"/>
      <c r="K887" s="350"/>
      <c r="L887" s="350"/>
      <c r="M887" s="353"/>
      <c r="N887" s="350"/>
      <c r="O887" s="350"/>
      <c r="P887" s="350"/>
      <c r="Q887" s="350"/>
      <c r="R887" s="353"/>
      <c r="S887" s="353"/>
      <c r="T887" s="350"/>
      <c r="U887" s="350"/>
      <c r="V887" s="350"/>
      <c r="W887" s="350"/>
      <c r="X887" s="350"/>
      <c r="Y887" s="350"/>
      <c r="Z887" s="350"/>
      <c r="AA887" s="350"/>
      <c r="AB887" s="350"/>
      <c r="AC887" s="350"/>
      <c r="AD887" s="350"/>
      <c r="AE887" s="350"/>
      <c r="AF887" s="350"/>
      <c r="AG887" s="350"/>
      <c r="AH887" s="350"/>
      <c r="AI887" s="350"/>
      <c r="AJ887" s="350"/>
      <c r="AK887" s="350"/>
      <c r="AL887" s="350"/>
      <c r="AM887" s="350"/>
      <c r="AN887" s="350"/>
    </row>
    <row r="888" spans="1:40" ht="16.5" customHeight="1">
      <c r="A888" s="350"/>
      <c r="B888" s="350"/>
      <c r="C888" s="350"/>
      <c r="D888" s="350"/>
      <c r="E888" s="350"/>
      <c r="F888" s="350"/>
      <c r="G888" s="350"/>
      <c r="H888" s="350"/>
      <c r="I888" s="350"/>
      <c r="J888" s="350"/>
      <c r="K888" s="350"/>
      <c r="L888" s="350"/>
      <c r="M888" s="353"/>
      <c r="N888" s="350"/>
      <c r="O888" s="350"/>
      <c r="P888" s="350"/>
      <c r="Q888" s="350"/>
      <c r="R888" s="353"/>
      <c r="S888" s="353"/>
      <c r="T888" s="350"/>
      <c r="U888" s="350"/>
      <c r="V888" s="350"/>
      <c r="W888" s="350"/>
      <c r="X888" s="350"/>
      <c r="Y888" s="350"/>
      <c r="Z888" s="350"/>
      <c r="AA888" s="350"/>
      <c r="AB888" s="350"/>
      <c r="AC888" s="350"/>
      <c r="AD888" s="350"/>
      <c r="AE888" s="350"/>
      <c r="AF888" s="350"/>
      <c r="AG888" s="350"/>
      <c r="AH888" s="350"/>
      <c r="AI888" s="350"/>
      <c r="AJ888" s="350"/>
      <c r="AK888" s="350"/>
      <c r="AL888" s="350"/>
      <c r="AM888" s="350"/>
      <c r="AN888" s="350"/>
    </row>
    <row r="889" spans="1:40" ht="16.5" customHeight="1">
      <c r="A889" s="350"/>
      <c r="B889" s="350"/>
      <c r="C889" s="350"/>
      <c r="D889" s="350"/>
      <c r="E889" s="350"/>
      <c r="F889" s="350"/>
      <c r="G889" s="350"/>
      <c r="H889" s="350"/>
      <c r="I889" s="350"/>
      <c r="J889" s="350"/>
      <c r="K889" s="350"/>
      <c r="L889" s="350"/>
      <c r="M889" s="353"/>
      <c r="N889" s="350"/>
      <c r="O889" s="350"/>
      <c r="P889" s="350"/>
      <c r="Q889" s="350"/>
      <c r="R889" s="353"/>
      <c r="S889" s="353"/>
      <c r="T889" s="350"/>
      <c r="U889" s="350"/>
      <c r="V889" s="350"/>
      <c r="W889" s="350"/>
      <c r="X889" s="350"/>
      <c r="Y889" s="350"/>
      <c r="Z889" s="350"/>
      <c r="AA889" s="350"/>
      <c r="AB889" s="350"/>
      <c r="AC889" s="350"/>
      <c r="AD889" s="350"/>
      <c r="AE889" s="350"/>
      <c r="AF889" s="350"/>
      <c r="AG889" s="350"/>
      <c r="AH889" s="350"/>
      <c r="AI889" s="350"/>
      <c r="AJ889" s="350"/>
      <c r="AK889" s="350"/>
      <c r="AL889" s="350"/>
      <c r="AM889" s="350"/>
      <c r="AN889" s="350"/>
    </row>
    <row r="890" spans="1:40" ht="16.5" customHeight="1">
      <c r="A890" s="350"/>
      <c r="B890" s="350"/>
      <c r="C890" s="350"/>
      <c r="D890" s="350"/>
      <c r="E890" s="350"/>
      <c r="F890" s="350"/>
      <c r="G890" s="350"/>
      <c r="H890" s="350"/>
      <c r="I890" s="350"/>
      <c r="J890" s="350"/>
      <c r="K890" s="350"/>
      <c r="L890" s="350"/>
      <c r="M890" s="353"/>
      <c r="N890" s="350"/>
      <c r="O890" s="350"/>
      <c r="P890" s="350"/>
      <c r="Q890" s="350"/>
      <c r="R890" s="353"/>
      <c r="S890" s="353"/>
      <c r="T890" s="350"/>
      <c r="U890" s="350"/>
      <c r="V890" s="350"/>
      <c r="W890" s="350"/>
      <c r="X890" s="350"/>
      <c r="Y890" s="350"/>
      <c r="Z890" s="350"/>
      <c r="AA890" s="350"/>
      <c r="AB890" s="350"/>
      <c r="AC890" s="350"/>
      <c r="AD890" s="350"/>
      <c r="AE890" s="350"/>
      <c r="AF890" s="350"/>
      <c r="AG890" s="350"/>
      <c r="AH890" s="350"/>
      <c r="AI890" s="350"/>
      <c r="AJ890" s="350"/>
      <c r="AK890" s="350"/>
      <c r="AL890" s="350"/>
      <c r="AM890" s="350"/>
      <c r="AN890" s="350"/>
    </row>
    <row r="891" spans="1:40" ht="16.5" customHeight="1">
      <c r="A891" s="350"/>
      <c r="B891" s="350"/>
      <c r="C891" s="350"/>
      <c r="D891" s="350"/>
      <c r="E891" s="350"/>
      <c r="F891" s="350"/>
      <c r="G891" s="350"/>
      <c r="H891" s="350"/>
      <c r="I891" s="350"/>
      <c r="J891" s="350"/>
      <c r="K891" s="350"/>
      <c r="L891" s="350"/>
      <c r="M891" s="353"/>
      <c r="N891" s="350"/>
      <c r="O891" s="350"/>
      <c r="P891" s="350"/>
      <c r="Q891" s="350"/>
      <c r="R891" s="353"/>
      <c r="S891" s="353"/>
      <c r="T891" s="350"/>
      <c r="U891" s="350"/>
      <c r="V891" s="350"/>
      <c r="W891" s="350"/>
      <c r="X891" s="350"/>
      <c r="Y891" s="350"/>
      <c r="Z891" s="350"/>
      <c r="AA891" s="350"/>
      <c r="AB891" s="350"/>
      <c r="AC891" s="350"/>
      <c r="AD891" s="350"/>
      <c r="AE891" s="350"/>
      <c r="AF891" s="350"/>
      <c r="AG891" s="350"/>
      <c r="AH891" s="350"/>
      <c r="AI891" s="350"/>
      <c r="AJ891" s="350"/>
      <c r="AK891" s="350"/>
      <c r="AL891" s="350"/>
      <c r="AM891" s="350"/>
      <c r="AN891" s="350"/>
    </row>
    <row r="892" spans="1:40" ht="16.5" customHeight="1">
      <c r="A892" s="350"/>
      <c r="B892" s="350"/>
      <c r="C892" s="350"/>
      <c r="D892" s="350"/>
      <c r="E892" s="350"/>
      <c r="F892" s="350"/>
      <c r="G892" s="350"/>
      <c r="H892" s="350"/>
      <c r="I892" s="350"/>
      <c r="J892" s="350"/>
      <c r="K892" s="350"/>
      <c r="L892" s="350"/>
      <c r="M892" s="353"/>
      <c r="N892" s="350"/>
      <c r="O892" s="350"/>
      <c r="P892" s="350"/>
      <c r="Q892" s="350"/>
      <c r="R892" s="353"/>
      <c r="S892" s="353"/>
      <c r="T892" s="350"/>
      <c r="U892" s="350"/>
      <c r="V892" s="350"/>
      <c r="W892" s="350"/>
      <c r="X892" s="350"/>
      <c r="Y892" s="350"/>
      <c r="Z892" s="350"/>
      <c r="AA892" s="350"/>
      <c r="AB892" s="350"/>
      <c r="AC892" s="350"/>
      <c r="AD892" s="350"/>
      <c r="AE892" s="350"/>
      <c r="AF892" s="350"/>
      <c r="AG892" s="350"/>
      <c r="AH892" s="350"/>
      <c r="AI892" s="350"/>
      <c r="AJ892" s="350"/>
      <c r="AK892" s="350"/>
      <c r="AL892" s="350"/>
      <c r="AM892" s="350"/>
      <c r="AN892" s="350"/>
    </row>
    <row r="893" spans="1:40" ht="16.5" customHeight="1">
      <c r="A893" s="350"/>
      <c r="B893" s="350"/>
      <c r="C893" s="350"/>
      <c r="D893" s="350"/>
      <c r="E893" s="350"/>
      <c r="F893" s="350"/>
      <c r="G893" s="350"/>
      <c r="H893" s="350"/>
      <c r="I893" s="350"/>
      <c r="J893" s="350"/>
      <c r="K893" s="350"/>
      <c r="L893" s="350"/>
      <c r="M893" s="353"/>
      <c r="N893" s="350"/>
      <c r="O893" s="350"/>
      <c r="P893" s="350"/>
      <c r="Q893" s="350"/>
      <c r="R893" s="353"/>
      <c r="S893" s="353"/>
      <c r="T893" s="350"/>
      <c r="U893" s="350"/>
      <c r="V893" s="350"/>
      <c r="W893" s="350"/>
      <c r="X893" s="350"/>
      <c r="Y893" s="350"/>
      <c r="Z893" s="350"/>
      <c r="AA893" s="350"/>
      <c r="AB893" s="350"/>
      <c r="AC893" s="350"/>
      <c r="AD893" s="350"/>
      <c r="AE893" s="350"/>
      <c r="AF893" s="350"/>
      <c r="AG893" s="350"/>
      <c r="AH893" s="350"/>
      <c r="AI893" s="350"/>
      <c r="AJ893" s="350"/>
      <c r="AK893" s="350"/>
      <c r="AL893" s="350"/>
      <c r="AM893" s="350"/>
      <c r="AN893" s="350"/>
    </row>
    <row r="894" spans="1:40" ht="16.5" customHeight="1">
      <c r="A894" s="350"/>
      <c r="B894" s="350"/>
      <c r="C894" s="350"/>
      <c r="D894" s="350"/>
      <c r="E894" s="350"/>
      <c r="F894" s="350"/>
      <c r="G894" s="350"/>
      <c r="H894" s="350"/>
      <c r="I894" s="350"/>
      <c r="J894" s="350"/>
      <c r="K894" s="350"/>
      <c r="L894" s="350"/>
      <c r="M894" s="353"/>
      <c r="N894" s="350"/>
      <c r="O894" s="350"/>
      <c r="P894" s="350"/>
      <c r="Q894" s="350"/>
      <c r="R894" s="353"/>
      <c r="S894" s="353"/>
      <c r="T894" s="350"/>
      <c r="U894" s="350"/>
      <c r="V894" s="350"/>
      <c r="W894" s="350"/>
      <c r="X894" s="350"/>
      <c r="Y894" s="350"/>
      <c r="Z894" s="350"/>
      <c r="AA894" s="350"/>
      <c r="AB894" s="350"/>
      <c r="AC894" s="350"/>
      <c r="AD894" s="350"/>
      <c r="AE894" s="350"/>
      <c r="AF894" s="350"/>
      <c r="AG894" s="350"/>
      <c r="AH894" s="350"/>
      <c r="AI894" s="350"/>
      <c r="AJ894" s="350"/>
      <c r="AK894" s="350"/>
      <c r="AL894" s="350"/>
      <c r="AM894" s="350"/>
      <c r="AN894" s="350"/>
    </row>
    <row r="895" spans="1:40" ht="16.5" customHeight="1">
      <c r="A895" s="350"/>
      <c r="B895" s="350"/>
      <c r="C895" s="350"/>
      <c r="D895" s="350"/>
      <c r="E895" s="350"/>
      <c r="F895" s="350"/>
      <c r="G895" s="350"/>
      <c r="H895" s="350"/>
      <c r="I895" s="350"/>
      <c r="J895" s="350"/>
      <c r="K895" s="350"/>
      <c r="L895" s="350"/>
      <c r="M895" s="353"/>
      <c r="N895" s="350"/>
      <c r="O895" s="350"/>
      <c r="P895" s="350"/>
      <c r="Q895" s="350"/>
      <c r="R895" s="353"/>
      <c r="S895" s="353"/>
      <c r="T895" s="350"/>
      <c r="U895" s="350"/>
      <c r="V895" s="350"/>
      <c r="W895" s="350"/>
      <c r="X895" s="350"/>
      <c r="Y895" s="350"/>
      <c r="Z895" s="350"/>
      <c r="AA895" s="350"/>
      <c r="AB895" s="350"/>
      <c r="AC895" s="350"/>
      <c r="AD895" s="350"/>
      <c r="AE895" s="350"/>
      <c r="AF895" s="350"/>
      <c r="AG895" s="350"/>
      <c r="AH895" s="350"/>
      <c r="AI895" s="350"/>
      <c r="AJ895" s="350"/>
      <c r="AK895" s="350"/>
      <c r="AL895" s="350"/>
      <c r="AM895" s="350"/>
      <c r="AN895" s="350"/>
    </row>
    <row r="896" spans="1:40" ht="16.5" customHeight="1">
      <c r="A896" s="350"/>
      <c r="B896" s="350"/>
      <c r="C896" s="350"/>
      <c r="D896" s="350"/>
      <c r="E896" s="350"/>
      <c r="F896" s="350"/>
      <c r="G896" s="350"/>
      <c r="H896" s="350"/>
      <c r="I896" s="350"/>
      <c r="J896" s="350"/>
      <c r="K896" s="350"/>
      <c r="L896" s="350"/>
      <c r="M896" s="353"/>
      <c r="N896" s="350"/>
      <c r="O896" s="350"/>
      <c r="P896" s="350"/>
      <c r="Q896" s="350"/>
      <c r="R896" s="353"/>
      <c r="S896" s="353"/>
      <c r="T896" s="350"/>
      <c r="U896" s="350"/>
      <c r="V896" s="350"/>
      <c r="W896" s="350"/>
      <c r="X896" s="350"/>
      <c r="Y896" s="350"/>
      <c r="Z896" s="350"/>
      <c r="AA896" s="350"/>
      <c r="AB896" s="350"/>
      <c r="AC896" s="350"/>
      <c r="AD896" s="350"/>
      <c r="AE896" s="350"/>
      <c r="AF896" s="350"/>
      <c r="AG896" s="350"/>
      <c r="AH896" s="350"/>
      <c r="AI896" s="350"/>
      <c r="AJ896" s="350"/>
      <c r="AK896" s="350"/>
      <c r="AL896" s="350"/>
      <c r="AM896" s="350"/>
      <c r="AN896" s="350"/>
    </row>
    <row r="897" spans="1:40" ht="16.5" customHeight="1">
      <c r="A897" s="350"/>
      <c r="B897" s="350"/>
      <c r="C897" s="350"/>
      <c r="D897" s="350"/>
      <c r="E897" s="350"/>
      <c r="F897" s="350"/>
      <c r="G897" s="350"/>
      <c r="H897" s="350"/>
      <c r="I897" s="350"/>
      <c r="J897" s="350"/>
      <c r="K897" s="350"/>
      <c r="L897" s="350"/>
      <c r="M897" s="353"/>
      <c r="N897" s="350"/>
      <c r="O897" s="350"/>
      <c r="P897" s="350"/>
      <c r="Q897" s="350"/>
      <c r="R897" s="353"/>
      <c r="S897" s="353"/>
      <c r="T897" s="350"/>
      <c r="U897" s="350"/>
      <c r="V897" s="350"/>
      <c r="W897" s="350"/>
      <c r="X897" s="350"/>
      <c r="Y897" s="350"/>
      <c r="Z897" s="350"/>
      <c r="AA897" s="350"/>
      <c r="AB897" s="350"/>
      <c r="AC897" s="350"/>
      <c r="AD897" s="350"/>
      <c r="AE897" s="350"/>
      <c r="AF897" s="350"/>
      <c r="AG897" s="350"/>
      <c r="AH897" s="350"/>
      <c r="AI897" s="350"/>
      <c r="AJ897" s="350"/>
      <c r="AK897" s="350"/>
      <c r="AL897" s="350"/>
      <c r="AM897" s="350"/>
      <c r="AN897" s="350"/>
    </row>
    <row r="898" spans="1:40" ht="16.5" customHeight="1">
      <c r="A898" s="350"/>
      <c r="B898" s="350"/>
      <c r="C898" s="350"/>
      <c r="D898" s="350"/>
      <c r="E898" s="350"/>
      <c r="F898" s="350"/>
      <c r="G898" s="350"/>
      <c r="H898" s="350"/>
      <c r="I898" s="350"/>
      <c r="J898" s="350"/>
      <c r="K898" s="350"/>
      <c r="L898" s="350"/>
      <c r="M898" s="353"/>
      <c r="N898" s="350"/>
      <c r="O898" s="350"/>
      <c r="P898" s="350"/>
      <c r="Q898" s="350"/>
      <c r="R898" s="353"/>
      <c r="S898" s="353"/>
      <c r="T898" s="350"/>
      <c r="U898" s="350"/>
      <c r="V898" s="350"/>
      <c r="W898" s="350"/>
      <c r="X898" s="350"/>
      <c r="Y898" s="350"/>
      <c r="Z898" s="350"/>
      <c r="AA898" s="350"/>
      <c r="AB898" s="350"/>
      <c r="AC898" s="350"/>
      <c r="AD898" s="350"/>
      <c r="AE898" s="350"/>
      <c r="AF898" s="350"/>
      <c r="AG898" s="350"/>
      <c r="AH898" s="350"/>
      <c r="AI898" s="350"/>
      <c r="AJ898" s="350"/>
      <c r="AK898" s="350"/>
      <c r="AL898" s="350"/>
      <c r="AM898" s="350"/>
      <c r="AN898" s="350"/>
    </row>
    <row r="899" spans="1:40" ht="16.5" customHeight="1">
      <c r="A899" s="350"/>
      <c r="B899" s="350"/>
      <c r="C899" s="350"/>
      <c r="D899" s="350"/>
      <c r="E899" s="350"/>
      <c r="F899" s="350"/>
      <c r="G899" s="350"/>
      <c r="H899" s="350"/>
      <c r="I899" s="350"/>
      <c r="J899" s="350"/>
      <c r="K899" s="350"/>
      <c r="L899" s="350"/>
      <c r="M899" s="353"/>
      <c r="N899" s="350"/>
      <c r="O899" s="350"/>
      <c r="P899" s="350"/>
      <c r="Q899" s="350"/>
      <c r="R899" s="353"/>
      <c r="S899" s="353"/>
      <c r="T899" s="350"/>
      <c r="U899" s="350"/>
      <c r="V899" s="350"/>
      <c r="W899" s="350"/>
      <c r="X899" s="350"/>
      <c r="Y899" s="350"/>
      <c r="Z899" s="350"/>
      <c r="AA899" s="350"/>
      <c r="AB899" s="350"/>
      <c r="AC899" s="350"/>
      <c r="AD899" s="350"/>
      <c r="AE899" s="350"/>
      <c r="AF899" s="350"/>
      <c r="AG899" s="350"/>
      <c r="AH899" s="350"/>
      <c r="AI899" s="350"/>
      <c r="AJ899" s="350"/>
      <c r="AK899" s="350"/>
      <c r="AL899" s="350"/>
      <c r="AM899" s="350"/>
      <c r="AN899" s="350"/>
    </row>
    <row r="900" spans="1:40" ht="16.5" customHeight="1">
      <c r="A900" s="350"/>
      <c r="B900" s="350"/>
      <c r="C900" s="350"/>
      <c r="D900" s="350"/>
      <c r="E900" s="350"/>
      <c r="F900" s="350"/>
      <c r="G900" s="350"/>
      <c r="H900" s="350"/>
      <c r="I900" s="350"/>
      <c r="J900" s="350"/>
      <c r="K900" s="350"/>
      <c r="L900" s="350"/>
      <c r="M900" s="353"/>
      <c r="N900" s="350"/>
      <c r="O900" s="350"/>
      <c r="P900" s="350"/>
      <c r="Q900" s="350"/>
      <c r="R900" s="353"/>
      <c r="S900" s="353"/>
      <c r="T900" s="350"/>
      <c r="U900" s="350"/>
      <c r="V900" s="350"/>
      <c r="W900" s="350"/>
      <c r="X900" s="350"/>
      <c r="Y900" s="350"/>
      <c r="Z900" s="350"/>
      <c r="AA900" s="350"/>
      <c r="AB900" s="350"/>
      <c r="AC900" s="350"/>
      <c r="AD900" s="350"/>
      <c r="AE900" s="350"/>
      <c r="AF900" s="350"/>
      <c r="AG900" s="350"/>
      <c r="AH900" s="350"/>
      <c r="AI900" s="350"/>
      <c r="AJ900" s="350"/>
      <c r="AK900" s="350"/>
      <c r="AL900" s="350"/>
      <c r="AM900" s="350"/>
      <c r="AN900" s="350"/>
    </row>
    <row r="901" spans="1:40" ht="16.5" customHeight="1">
      <c r="A901" s="350"/>
      <c r="B901" s="350"/>
      <c r="C901" s="350"/>
      <c r="D901" s="350"/>
      <c r="E901" s="350"/>
      <c r="F901" s="350"/>
      <c r="G901" s="350"/>
      <c r="H901" s="350"/>
      <c r="I901" s="350"/>
      <c r="J901" s="350"/>
      <c r="K901" s="350"/>
      <c r="L901" s="350"/>
      <c r="M901" s="353"/>
      <c r="N901" s="350"/>
      <c r="O901" s="350"/>
      <c r="P901" s="350"/>
      <c r="Q901" s="350"/>
      <c r="R901" s="353"/>
      <c r="S901" s="353"/>
      <c r="T901" s="350"/>
      <c r="U901" s="350"/>
      <c r="V901" s="350"/>
      <c r="W901" s="350"/>
      <c r="X901" s="350"/>
      <c r="Y901" s="350"/>
      <c r="Z901" s="350"/>
      <c r="AA901" s="350"/>
      <c r="AB901" s="350"/>
      <c r="AC901" s="350"/>
      <c r="AD901" s="350"/>
      <c r="AE901" s="350"/>
      <c r="AF901" s="350"/>
      <c r="AG901" s="350"/>
      <c r="AH901" s="350"/>
      <c r="AI901" s="350"/>
      <c r="AJ901" s="350"/>
      <c r="AK901" s="350"/>
      <c r="AL901" s="350"/>
      <c r="AM901" s="350"/>
      <c r="AN901" s="350"/>
    </row>
    <row r="902" spans="1:40" ht="16.5" customHeight="1">
      <c r="A902" s="350"/>
      <c r="B902" s="350"/>
      <c r="C902" s="350"/>
      <c r="D902" s="350"/>
      <c r="E902" s="350"/>
      <c r="F902" s="350"/>
      <c r="G902" s="350"/>
      <c r="H902" s="350"/>
      <c r="I902" s="350"/>
      <c r="J902" s="350"/>
      <c r="K902" s="350"/>
      <c r="L902" s="350"/>
      <c r="M902" s="353"/>
      <c r="N902" s="350"/>
      <c r="O902" s="350"/>
      <c r="P902" s="350"/>
      <c r="Q902" s="350"/>
      <c r="R902" s="353"/>
      <c r="S902" s="353"/>
      <c r="T902" s="350"/>
      <c r="U902" s="350"/>
      <c r="V902" s="350"/>
      <c r="W902" s="350"/>
      <c r="X902" s="350"/>
      <c r="Y902" s="350"/>
      <c r="Z902" s="350"/>
      <c r="AA902" s="350"/>
      <c r="AB902" s="350"/>
      <c r="AC902" s="350"/>
      <c r="AD902" s="350"/>
      <c r="AE902" s="350"/>
      <c r="AF902" s="350"/>
      <c r="AG902" s="350"/>
      <c r="AH902" s="350"/>
      <c r="AI902" s="350"/>
      <c r="AJ902" s="350"/>
      <c r="AK902" s="350"/>
      <c r="AL902" s="350"/>
      <c r="AM902" s="350"/>
      <c r="AN902" s="350"/>
    </row>
    <row r="903" spans="1:40" ht="16.5" customHeight="1">
      <c r="A903" s="350"/>
      <c r="B903" s="350"/>
      <c r="C903" s="350"/>
      <c r="D903" s="350"/>
      <c r="E903" s="350"/>
      <c r="F903" s="350"/>
      <c r="G903" s="350"/>
      <c r="H903" s="350"/>
      <c r="I903" s="350"/>
      <c r="J903" s="350"/>
      <c r="K903" s="350"/>
      <c r="L903" s="350"/>
      <c r="M903" s="353"/>
      <c r="N903" s="350"/>
      <c r="O903" s="350"/>
      <c r="P903" s="350"/>
      <c r="Q903" s="350"/>
      <c r="R903" s="353"/>
      <c r="S903" s="353"/>
      <c r="T903" s="350"/>
      <c r="U903" s="350"/>
      <c r="V903" s="350"/>
      <c r="W903" s="350"/>
      <c r="X903" s="350"/>
      <c r="Y903" s="350"/>
      <c r="Z903" s="350"/>
      <c r="AA903" s="350"/>
      <c r="AB903" s="350"/>
      <c r="AC903" s="350"/>
      <c r="AD903" s="350"/>
      <c r="AE903" s="350"/>
      <c r="AF903" s="350"/>
      <c r="AG903" s="350"/>
      <c r="AH903" s="350"/>
      <c r="AI903" s="350"/>
      <c r="AJ903" s="350"/>
      <c r="AK903" s="350"/>
      <c r="AL903" s="350"/>
      <c r="AM903" s="350"/>
      <c r="AN903" s="350"/>
    </row>
    <row r="904" spans="1:40" ht="16.5" customHeight="1">
      <c r="A904" s="350"/>
      <c r="B904" s="350"/>
      <c r="C904" s="350"/>
      <c r="D904" s="350"/>
      <c r="E904" s="350"/>
      <c r="F904" s="350"/>
      <c r="G904" s="350"/>
      <c r="H904" s="350"/>
      <c r="I904" s="350"/>
      <c r="J904" s="350"/>
      <c r="K904" s="350"/>
      <c r="L904" s="350"/>
      <c r="M904" s="353"/>
      <c r="N904" s="350"/>
      <c r="O904" s="350"/>
      <c r="P904" s="350"/>
      <c r="Q904" s="350"/>
      <c r="R904" s="353"/>
      <c r="S904" s="353"/>
      <c r="T904" s="350"/>
      <c r="U904" s="350"/>
      <c r="V904" s="350"/>
      <c r="W904" s="350"/>
      <c r="X904" s="350"/>
      <c r="Y904" s="350"/>
      <c r="Z904" s="350"/>
      <c r="AA904" s="350"/>
      <c r="AB904" s="350"/>
      <c r="AC904" s="350"/>
      <c r="AD904" s="350"/>
      <c r="AE904" s="350"/>
      <c r="AF904" s="350"/>
      <c r="AG904" s="350"/>
      <c r="AH904" s="350"/>
      <c r="AI904" s="350"/>
      <c r="AJ904" s="350"/>
      <c r="AK904" s="350"/>
      <c r="AL904" s="350"/>
      <c r="AM904" s="350"/>
      <c r="AN904" s="350"/>
    </row>
    <row r="905" spans="1:40" ht="16.5" customHeight="1">
      <c r="A905" s="350"/>
      <c r="B905" s="350"/>
      <c r="C905" s="350"/>
      <c r="D905" s="350"/>
      <c r="E905" s="350"/>
      <c r="F905" s="350"/>
      <c r="G905" s="350"/>
      <c r="H905" s="350"/>
      <c r="I905" s="350"/>
      <c r="J905" s="350"/>
      <c r="K905" s="350"/>
      <c r="L905" s="350"/>
      <c r="M905" s="353"/>
      <c r="N905" s="350"/>
      <c r="O905" s="350"/>
      <c r="P905" s="350"/>
      <c r="Q905" s="350"/>
      <c r="R905" s="353"/>
      <c r="S905" s="353"/>
      <c r="T905" s="350"/>
      <c r="U905" s="350"/>
      <c r="V905" s="350"/>
      <c r="W905" s="350"/>
      <c r="X905" s="350"/>
      <c r="Y905" s="350"/>
      <c r="Z905" s="350"/>
      <c r="AA905" s="350"/>
      <c r="AB905" s="350"/>
      <c r="AC905" s="350"/>
      <c r="AD905" s="350"/>
      <c r="AE905" s="350"/>
      <c r="AF905" s="350"/>
      <c r="AG905" s="350"/>
      <c r="AH905" s="350"/>
      <c r="AI905" s="350"/>
      <c r="AJ905" s="350"/>
      <c r="AK905" s="350"/>
      <c r="AL905" s="350"/>
      <c r="AM905" s="350"/>
      <c r="AN905" s="350"/>
    </row>
    <row r="906" spans="1:40" ht="16.5" customHeight="1">
      <c r="A906" s="350"/>
      <c r="B906" s="350"/>
      <c r="C906" s="350"/>
      <c r="D906" s="350"/>
      <c r="E906" s="350"/>
      <c r="F906" s="350"/>
      <c r="G906" s="350"/>
      <c r="H906" s="350"/>
      <c r="I906" s="350"/>
      <c r="J906" s="350"/>
      <c r="K906" s="350"/>
      <c r="L906" s="350"/>
      <c r="M906" s="353"/>
      <c r="N906" s="350"/>
      <c r="O906" s="350"/>
      <c r="P906" s="350"/>
      <c r="Q906" s="350"/>
      <c r="R906" s="353"/>
      <c r="S906" s="353"/>
      <c r="T906" s="350"/>
      <c r="U906" s="350"/>
      <c r="V906" s="350"/>
      <c r="W906" s="350"/>
      <c r="X906" s="350"/>
      <c r="Y906" s="350"/>
      <c r="Z906" s="350"/>
      <c r="AA906" s="350"/>
      <c r="AB906" s="350"/>
      <c r="AC906" s="350"/>
      <c r="AD906" s="350"/>
      <c r="AE906" s="350"/>
      <c r="AF906" s="350"/>
      <c r="AG906" s="350"/>
      <c r="AH906" s="350"/>
      <c r="AI906" s="350"/>
      <c r="AJ906" s="350"/>
      <c r="AK906" s="350"/>
      <c r="AL906" s="350"/>
      <c r="AM906" s="350"/>
      <c r="AN906" s="350"/>
    </row>
    <row r="907" spans="1:40" ht="16.5" customHeight="1">
      <c r="A907" s="350"/>
      <c r="B907" s="350"/>
      <c r="C907" s="350"/>
      <c r="D907" s="350"/>
      <c r="E907" s="350"/>
      <c r="F907" s="350"/>
      <c r="G907" s="350"/>
      <c r="H907" s="350"/>
      <c r="I907" s="350"/>
      <c r="J907" s="350"/>
      <c r="K907" s="350"/>
      <c r="L907" s="350"/>
      <c r="M907" s="353"/>
      <c r="N907" s="350"/>
      <c r="O907" s="350"/>
      <c r="P907" s="350"/>
      <c r="Q907" s="350"/>
      <c r="R907" s="353"/>
      <c r="S907" s="353"/>
      <c r="T907" s="350"/>
      <c r="U907" s="350"/>
      <c r="V907" s="350"/>
      <c r="W907" s="350"/>
      <c r="X907" s="350"/>
      <c r="Y907" s="350"/>
      <c r="Z907" s="350"/>
      <c r="AA907" s="350"/>
      <c r="AB907" s="350"/>
      <c r="AC907" s="350"/>
      <c r="AD907" s="350"/>
      <c r="AE907" s="350"/>
      <c r="AF907" s="350"/>
      <c r="AG907" s="350"/>
      <c r="AH907" s="350"/>
      <c r="AI907" s="350"/>
      <c r="AJ907" s="350"/>
      <c r="AK907" s="350"/>
      <c r="AL907" s="350"/>
      <c r="AM907" s="350"/>
      <c r="AN907" s="350"/>
    </row>
    <row r="908" spans="1:40" ht="16.5" customHeight="1">
      <c r="A908" s="350"/>
      <c r="B908" s="350"/>
      <c r="C908" s="350"/>
      <c r="D908" s="350"/>
      <c r="E908" s="350"/>
      <c r="F908" s="350"/>
      <c r="G908" s="350"/>
      <c r="H908" s="350"/>
      <c r="I908" s="350"/>
      <c r="J908" s="350"/>
      <c r="K908" s="350"/>
      <c r="L908" s="350"/>
      <c r="M908" s="353"/>
      <c r="N908" s="350"/>
      <c r="O908" s="350"/>
      <c r="P908" s="350"/>
      <c r="Q908" s="350"/>
      <c r="R908" s="353"/>
      <c r="S908" s="353"/>
      <c r="T908" s="350"/>
      <c r="U908" s="350"/>
      <c r="V908" s="350"/>
      <c r="W908" s="350"/>
      <c r="X908" s="350"/>
      <c r="Y908" s="350"/>
      <c r="Z908" s="350"/>
      <c r="AA908" s="350"/>
      <c r="AB908" s="350"/>
      <c r="AC908" s="350"/>
      <c r="AD908" s="350"/>
      <c r="AE908" s="350"/>
      <c r="AF908" s="350"/>
      <c r="AG908" s="350"/>
      <c r="AH908" s="350"/>
      <c r="AI908" s="350"/>
      <c r="AJ908" s="350"/>
      <c r="AK908" s="350"/>
      <c r="AL908" s="350"/>
      <c r="AM908" s="350"/>
      <c r="AN908" s="350"/>
    </row>
    <row r="909" spans="1:40" ht="16.5" customHeight="1">
      <c r="A909" s="350"/>
      <c r="B909" s="350"/>
      <c r="C909" s="350"/>
      <c r="D909" s="350"/>
      <c r="E909" s="350"/>
      <c r="F909" s="350"/>
      <c r="G909" s="350"/>
      <c r="H909" s="350"/>
      <c r="I909" s="350"/>
      <c r="J909" s="350"/>
      <c r="K909" s="350"/>
      <c r="L909" s="350"/>
      <c r="M909" s="353"/>
      <c r="N909" s="350"/>
      <c r="O909" s="350"/>
      <c r="P909" s="350"/>
      <c r="Q909" s="350"/>
      <c r="R909" s="353"/>
      <c r="S909" s="353"/>
      <c r="T909" s="350"/>
      <c r="U909" s="350"/>
      <c r="V909" s="350"/>
      <c r="W909" s="350"/>
      <c r="X909" s="350"/>
      <c r="Y909" s="350"/>
      <c r="Z909" s="350"/>
      <c r="AA909" s="350"/>
      <c r="AB909" s="350"/>
      <c r="AC909" s="350"/>
      <c r="AD909" s="350"/>
      <c r="AE909" s="350"/>
      <c r="AF909" s="350"/>
      <c r="AG909" s="350"/>
      <c r="AH909" s="350"/>
      <c r="AI909" s="350"/>
      <c r="AJ909" s="350"/>
      <c r="AK909" s="350"/>
      <c r="AL909" s="350"/>
      <c r="AM909" s="350"/>
      <c r="AN909" s="350"/>
    </row>
    <row r="910" spans="1:40" ht="16.5" customHeight="1">
      <c r="A910" s="350"/>
      <c r="B910" s="350"/>
      <c r="C910" s="350"/>
      <c r="D910" s="350"/>
      <c r="E910" s="350"/>
      <c r="F910" s="350"/>
      <c r="G910" s="350"/>
      <c r="H910" s="350"/>
      <c r="I910" s="350"/>
      <c r="J910" s="350"/>
      <c r="K910" s="350"/>
      <c r="L910" s="350"/>
      <c r="M910" s="353"/>
      <c r="N910" s="350"/>
      <c r="O910" s="350"/>
      <c r="P910" s="350"/>
      <c r="Q910" s="350"/>
      <c r="R910" s="353"/>
      <c r="S910" s="353"/>
      <c r="T910" s="350"/>
      <c r="U910" s="350"/>
      <c r="V910" s="350"/>
      <c r="W910" s="350"/>
      <c r="X910" s="350"/>
      <c r="Y910" s="350"/>
      <c r="Z910" s="350"/>
      <c r="AA910" s="350"/>
      <c r="AB910" s="350"/>
      <c r="AC910" s="350"/>
      <c r="AD910" s="350"/>
      <c r="AE910" s="350"/>
      <c r="AF910" s="350"/>
      <c r="AG910" s="350"/>
      <c r="AH910" s="350"/>
      <c r="AI910" s="350"/>
      <c r="AJ910" s="350"/>
      <c r="AK910" s="350"/>
      <c r="AL910" s="350"/>
      <c r="AM910" s="350"/>
      <c r="AN910" s="350"/>
    </row>
    <row r="911" spans="1:40" ht="16.5" customHeight="1">
      <c r="A911" s="350"/>
      <c r="B911" s="350"/>
      <c r="C911" s="350"/>
      <c r="D911" s="350"/>
      <c r="E911" s="350"/>
      <c r="F911" s="350"/>
      <c r="G911" s="350"/>
      <c r="H911" s="350"/>
      <c r="I911" s="350"/>
      <c r="J911" s="350"/>
      <c r="K911" s="350"/>
      <c r="L911" s="350"/>
      <c r="M911" s="353"/>
      <c r="N911" s="350"/>
      <c r="O911" s="350"/>
      <c r="P911" s="350"/>
      <c r="Q911" s="350"/>
      <c r="R911" s="353"/>
      <c r="S911" s="353"/>
      <c r="T911" s="350"/>
      <c r="U911" s="350"/>
      <c r="V911" s="350"/>
      <c r="W911" s="350"/>
      <c r="X911" s="350"/>
      <c r="Y911" s="350"/>
      <c r="Z911" s="350"/>
      <c r="AA911" s="350"/>
      <c r="AB911" s="350"/>
      <c r="AC911" s="350"/>
      <c r="AD911" s="350"/>
      <c r="AE911" s="350"/>
      <c r="AF911" s="350"/>
      <c r="AG911" s="350"/>
      <c r="AH911" s="350"/>
      <c r="AI911" s="350"/>
      <c r="AJ911" s="350"/>
      <c r="AK911" s="350"/>
      <c r="AL911" s="350"/>
      <c r="AM911" s="350"/>
      <c r="AN911" s="350"/>
    </row>
    <row r="912" spans="1:40" ht="16.5" customHeight="1">
      <c r="A912" s="350"/>
      <c r="B912" s="350"/>
      <c r="C912" s="350"/>
      <c r="D912" s="350"/>
      <c r="E912" s="350"/>
      <c r="F912" s="350"/>
      <c r="G912" s="350"/>
      <c r="H912" s="350"/>
      <c r="I912" s="350"/>
      <c r="J912" s="350"/>
      <c r="K912" s="350"/>
      <c r="L912" s="350"/>
      <c r="M912" s="353"/>
      <c r="N912" s="350"/>
      <c r="O912" s="350"/>
      <c r="P912" s="350"/>
      <c r="Q912" s="350"/>
      <c r="R912" s="353"/>
      <c r="S912" s="353"/>
      <c r="T912" s="350"/>
      <c r="U912" s="350"/>
      <c r="V912" s="350"/>
      <c r="W912" s="350"/>
      <c r="X912" s="350"/>
      <c r="Y912" s="350"/>
      <c r="Z912" s="350"/>
      <c r="AA912" s="350"/>
      <c r="AB912" s="350"/>
      <c r="AC912" s="350"/>
      <c r="AD912" s="350"/>
      <c r="AE912" s="350"/>
      <c r="AF912" s="350"/>
      <c r="AG912" s="350"/>
      <c r="AH912" s="350"/>
      <c r="AI912" s="350"/>
      <c r="AJ912" s="350"/>
      <c r="AK912" s="350"/>
      <c r="AL912" s="350"/>
      <c r="AM912" s="350"/>
      <c r="AN912" s="350"/>
    </row>
    <row r="913" spans="1:40" ht="16.5" customHeight="1">
      <c r="A913" s="350"/>
      <c r="B913" s="350"/>
      <c r="C913" s="350"/>
      <c r="D913" s="350"/>
      <c r="E913" s="350"/>
      <c r="F913" s="350"/>
      <c r="G913" s="350"/>
      <c r="H913" s="350"/>
      <c r="I913" s="350"/>
      <c r="J913" s="350"/>
      <c r="K913" s="350"/>
      <c r="L913" s="350"/>
      <c r="M913" s="353"/>
      <c r="N913" s="350"/>
      <c r="O913" s="350"/>
      <c r="P913" s="350"/>
      <c r="Q913" s="350"/>
      <c r="R913" s="353"/>
      <c r="S913" s="353"/>
      <c r="T913" s="350"/>
      <c r="U913" s="350"/>
      <c r="V913" s="350"/>
      <c r="W913" s="350"/>
      <c r="X913" s="350"/>
      <c r="Y913" s="350"/>
      <c r="Z913" s="350"/>
      <c r="AA913" s="350"/>
      <c r="AB913" s="350"/>
      <c r="AC913" s="350"/>
      <c r="AD913" s="350"/>
      <c r="AE913" s="350"/>
      <c r="AF913" s="350"/>
      <c r="AG913" s="350"/>
      <c r="AH913" s="350"/>
      <c r="AI913" s="350"/>
      <c r="AJ913" s="350"/>
      <c r="AK913" s="350"/>
      <c r="AL913" s="350"/>
      <c r="AM913" s="350"/>
      <c r="AN913" s="350"/>
    </row>
    <row r="914" spans="1:40" ht="16.5" customHeight="1">
      <c r="A914" s="350"/>
      <c r="B914" s="350"/>
      <c r="C914" s="350"/>
      <c r="D914" s="350"/>
      <c r="E914" s="350"/>
      <c r="F914" s="350"/>
      <c r="G914" s="350"/>
      <c r="H914" s="350"/>
      <c r="I914" s="350"/>
      <c r="J914" s="350"/>
      <c r="K914" s="350"/>
      <c r="L914" s="350"/>
      <c r="M914" s="353"/>
      <c r="N914" s="350"/>
      <c r="O914" s="350"/>
      <c r="P914" s="350"/>
      <c r="Q914" s="350"/>
      <c r="R914" s="353"/>
      <c r="S914" s="353"/>
      <c r="T914" s="350"/>
      <c r="U914" s="350"/>
      <c r="V914" s="350"/>
      <c r="W914" s="350"/>
      <c r="X914" s="350"/>
      <c r="Y914" s="350"/>
      <c r="Z914" s="350"/>
      <c r="AA914" s="350"/>
      <c r="AB914" s="350"/>
      <c r="AC914" s="350"/>
      <c r="AD914" s="350"/>
      <c r="AE914" s="350"/>
      <c r="AF914" s="350"/>
      <c r="AG914" s="350"/>
      <c r="AH914" s="350"/>
      <c r="AI914" s="350"/>
      <c r="AJ914" s="350"/>
      <c r="AK914" s="350"/>
      <c r="AL914" s="350"/>
      <c r="AM914" s="350"/>
      <c r="AN914" s="350"/>
    </row>
    <row r="915" spans="1:40" ht="16.5" customHeight="1">
      <c r="A915" s="350"/>
      <c r="B915" s="350"/>
      <c r="C915" s="350"/>
      <c r="D915" s="350"/>
      <c r="E915" s="350"/>
      <c r="F915" s="350"/>
      <c r="G915" s="350"/>
      <c r="H915" s="350"/>
      <c r="I915" s="350"/>
      <c r="J915" s="350"/>
      <c r="K915" s="350"/>
      <c r="L915" s="350"/>
      <c r="M915" s="353"/>
      <c r="N915" s="350"/>
      <c r="O915" s="350"/>
      <c r="P915" s="350"/>
      <c r="Q915" s="350"/>
      <c r="R915" s="353"/>
      <c r="S915" s="353"/>
      <c r="T915" s="350"/>
      <c r="U915" s="350"/>
      <c r="V915" s="350"/>
      <c r="W915" s="350"/>
      <c r="X915" s="350"/>
      <c r="Y915" s="350"/>
      <c r="Z915" s="350"/>
      <c r="AA915" s="350"/>
      <c r="AB915" s="350"/>
      <c r="AC915" s="350"/>
      <c r="AD915" s="350"/>
      <c r="AE915" s="350"/>
      <c r="AF915" s="350"/>
      <c r="AG915" s="350"/>
      <c r="AH915" s="350"/>
      <c r="AI915" s="350"/>
      <c r="AJ915" s="350"/>
      <c r="AK915" s="350"/>
      <c r="AL915" s="350"/>
      <c r="AM915" s="350"/>
      <c r="AN915" s="350"/>
    </row>
    <row r="916" spans="1:40" ht="16.5" customHeight="1">
      <c r="A916" s="350"/>
      <c r="B916" s="350"/>
      <c r="C916" s="350"/>
      <c r="D916" s="350"/>
      <c r="E916" s="350"/>
      <c r="F916" s="350"/>
      <c r="G916" s="350"/>
      <c r="H916" s="350"/>
      <c r="I916" s="350"/>
      <c r="J916" s="350"/>
      <c r="K916" s="350"/>
      <c r="L916" s="350"/>
      <c r="M916" s="353"/>
      <c r="N916" s="350"/>
      <c r="O916" s="350"/>
      <c r="P916" s="350"/>
      <c r="Q916" s="350"/>
      <c r="R916" s="353"/>
      <c r="S916" s="353"/>
      <c r="T916" s="350"/>
      <c r="U916" s="350"/>
      <c r="V916" s="350"/>
      <c r="W916" s="350"/>
      <c r="X916" s="350"/>
      <c r="Y916" s="350"/>
      <c r="Z916" s="350"/>
      <c r="AA916" s="350"/>
      <c r="AB916" s="350"/>
      <c r="AC916" s="350"/>
      <c r="AD916" s="350"/>
      <c r="AE916" s="350"/>
      <c r="AF916" s="350"/>
      <c r="AG916" s="350"/>
      <c r="AH916" s="350"/>
      <c r="AI916" s="350"/>
      <c r="AJ916" s="350"/>
      <c r="AK916" s="350"/>
      <c r="AL916" s="350"/>
      <c r="AM916" s="350"/>
      <c r="AN916" s="350"/>
    </row>
    <row r="917" spans="1:40" ht="16.5" customHeight="1">
      <c r="A917" s="350"/>
      <c r="B917" s="350"/>
      <c r="C917" s="350"/>
      <c r="D917" s="350"/>
      <c r="E917" s="350"/>
      <c r="F917" s="350"/>
      <c r="G917" s="350"/>
      <c r="H917" s="350"/>
      <c r="I917" s="350"/>
      <c r="J917" s="350"/>
      <c r="K917" s="350"/>
      <c r="L917" s="350"/>
      <c r="M917" s="353"/>
      <c r="N917" s="350"/>
      <c r="O917" s="350"/>
      <c r="P917" s="350"/>
      <c r="Q917" s="350"/>
      <c r="R917" s="353"/>
      <c r="S917" s="353"/>
      <c r="T917" s="350"/>
      <c r="U917" s="350"/>
      <c r="V917" s="350"/>
      <c r="W917" s="350"/>
      <c r="X917" s="350"/>
      <c r="Y917" s="350"/>
      <c r="Z917" s="350"/>
      <c r="AA917" s="350"/>
      <c r="AB917" s="350"/>
      <c r="AC917" s="350"/>
      <c r="AD917" s="350"/>
      <c r="AE917" s="350"/>
      <c r="AF917" s="350"/>
      <c r="AG917" s="350"/>
      <c r="AH917" s="350"/>
      <c r="AI917" s="350"/>
      <c r="AJ917" s="350"/>
      <c r="AK917" s="350"/>
      <c r="AL917" s="350"/>
      <c r="AM917" s="350"/>
      <c r="AN917" s="350"/>
    </row>
    <row r="918" spans="1:40" ht="16.5" customHeight="1">
      <c r="A918" s="350"/>
      <c r="B918" s="350"/>
      <c r="C918" s="350"/>
      <c r="D918" s="350"/>
      <c r="E918" s="350"/>
      <c r="F918" s="350"/>
      <c r="G918" s="350"/>
      <c r="H918" s="350"/>
      <c r="I918" s="350"/>
      <c r="J918" s="350"/>
      <c r="K918" s="350"/>
      <c r="L918" s="350"/>
      <c r="M918" s="353"/>
      <c r="N918" s="350"/>
      <c r="O918" s="350"/>
      <c r="P918" s="350"/>
      <c r="Q918" s="350"/>
      <c r="R918" s="353"/>
      <c r="S918" s="353"/>
      <c r="T918" s="350"/>
      <c r="U918" s="350"/>
      <c r="V918" s="350"/>
      <c r="W918" s="350"/>
      <c r="X918" s="350"/>
      <c r="Y918" s="350"/>
      <c r="Z918" s="350"/>
      <c r="AA918" s="350"/>
      <c r="AB918" s="350"/>
      <c r="AC918" s="350"/>
      <c r="AD918" s="350"/>
      <c r="AE918" s="350"/>
      <c r="AF918" s="350"/>
      <c r="AG918" s="350"/>
      <c r="AH918" s="350"/>
      <c r="AI918" s="350"/>
      <c r="AJ918" s="350"/>
      <c r="AK918" s="350"/>
      <c r="AL918" s="350"/>
      <c r="AM918" s="350"/>
      <c r="AN918" s="350"/>
    </row>
    <row r="919" spans="1:40" ht="16.5" customHeight="1">
      <c r="A919" s="350"/>
      <c r="B919" s="350"/>
      <c r="C919" s="350"/>
      <c r="D919" s="350"/>
      <c r="E919" s="350"/>
      <c r="F919" s="350"/>
      <c r="G919" s="350"/>
      <c r="H919" s="350"/>
      <c r="I919" s="350"/>
      <c r="J919" s="350"/>
      <c r="K919" s="350"/>
      <c r="L919" s="350"/>
      <c r="M919" s="353"/>
      <c r="N919" s="350"/>
      <c r="O919" s="350"/>
      <c r="P919" s="350"/>
      <c r="Q919" s="350"/>
      <c r="R919" s="353"/>
      <c r="S919" s="353"/>
      <c r="T919" s="350"/>
      <c r="U919" s="350"/>
      <c r="V919" s="350"/>
      <c r="W919" s="350"/>
      <c r="X919" s="350"/>
      <c r="Y919" s="350"/>
      <c r="Z919" s="350"/>
      <c r="AA919" s="350"/>
      <c r="AB919" s="350"/>
      <c r="AC919" s="350"/>
      <c r="AD919" s="350"/>
      <c r="AE919" s="350"/>
      <c r="AF919" s="350"/>
      <c r="AG919" s="350"/>
      <c r="AH919" s="350"/>
      <c r="AI919" s="350"/>
      <c r="AJ919" s="350"/>
      <c r="AK919" s="350"/>
      <c r="AL919" s="350"/>
      <c r="AM919" s="350"/>
      <c r="AN919" s="350"/>
    </row>
    <row r="920" spans="1:40" ht="16.5" customHeight="1">
      <c r="A920" s="350"/>
      <c r="B920" s="350"/>
      <c r="C920" s="350"/>
      <c r="D920" s="350"/>
      <c r="E920" s="350"/>
      <c r="F920" s="350"/>
      <c r="G920" s="350"/>
      <c r="H920" s="350"/>
      <c r="I920" s="350"/>
      <c r="J920" s="350"/>
      <c r="K920" s="350"/>
      <c r="L920" s="350"/>
      <c r="M920" s="353"/>
      <c r="N920" s="350"/>
      <c r="O920" s="350"/>
      <c r="P920" s="350"/>
      <c r="Q920" s="350"/>
      <c r="R920" s="353"/>
      <c r="S920" s="353"/>
      <c r="T920" s="350"/>
      <c r="U920" s="350"/>
      <c r="V920" s="350"/>
      <c r="W920" s="350"/>
      <c r="X920" s="350"/>
      <c r="Y920" s="350"/>
      <c r="Z920" s="350"/>
      <c r="AA920" s="350"/>
      <c r="AB920" s="350"/>
      <c r="AC920" s="350"/>
      <c r="AD920" s="350"/>
      <c r="AE920" s="350"/>
      <c r="AF920" s="350"/>
      <c r="AG920" s="350"/>
      <c r="AH920" s="350"/>
      <c r="AI920" s="350"/>
      <c r="AJ920" s="350"/>
      <c r="AK920" s="350"/>
      <c r="AL920" s="350"/>
      <c r="AM920" s="350"/>
      <c r="AN920" s="350"/>
    </row>
    <row r="921" spans="1:40" ht="16.5" customHeight="1">
      <c r="A921" s="350"/>
      <c r="B921" s="350"/>
      <c r="C921" s="350"/>
      <c r="D921" s="350"/>
      <c r="E921" s="350"/>
      <c r="F921" s="350"/>
      <c r="G921" s="350"/>
      <c r="H921" s="350"/>
      <c r="I921" s="350"/>
      <c r="J921" s="350"/>
      <c r="K921" s="350"/>
      <c r="L921" s="350"/>
      <c r="M921" s="353"/>
      <c r="N921" s="350"/>
      <c r="O921" s="350"/>
      <c r="P921" s="350"/>
      <c r="Q921" s="350"/>
      <c r="R921" s="353"/>
      <c r="S921" s="353"/>
      <c r="T921" s="350"/>
      <c r="U921" s="350"/>
      <c r="V921" s="350"/>
      <c r="W921" s="350"/>
      <c r="X921" s="350"/>
      <c r="Y921" s="350"/>
      <c r="Z921" s="350"/>
      <c r="AA921" s="350"/>
      <c r="AB921" s="350"/>
      <c r="AC921" s="350"/>
      <c r="AD921" s="350"/>
      <c r="AE921" s="350"/>
      <c r="AF921" s="350"/>
      <c r="AG921" s="350"/>
      <c r="AH921" s="350"/>
      <c r="AI921" s="350"/>
      <c r="AJ921" s="350"/>
      <c r="AK921" s="350"/>
      <c r="AL921" s="350"/>
      <c r="AM921" s="350"/>
      <c r="AN921" s="350"/>
    </row>
    <row r="922" spans="1:40" ht="16.5" customHeight="1">
      <c r="A922" s="350"/>
      <c r="B922" s="350"/>
      <c r="C922" s="350"/>
      <c r="D922" s="350"/>
      <c r="E922" s="350"/>
      <c r="F922" s="350"/>
      <c r="G922" s="350"/>
      <c r="H922" s="350"/>
      <c r="I922" s="350"/>
      <c r="J922" s="350"/>
      <c r="K922" s="350"/>
      <c r="L922" s="350"/>
      <c r="M922" s="353"/>
      <c r="N922" s="350"/>
      <c r="O922" s="350"/>
      <c r="P922" s="350"/>
      <c r="Q922" s="350"/>
      <c r="R922" s="353"/>
      <c r="S922" s="353"/>
      <c r="T922" s="350"/>
      <c r="U922" s="350"/>
      <c r="V922" s="350"/>
      <c r="W922" s="350"/>
      <c r="X922" s="350"/>
      <c r="Y922" s="350"/>
      <c r="Z922" s="350"/>
      <c r="AA922" s="350"/>
      <c r="AB922" s="350"/>
      <c r="AC922" s="350"/>
      <c r="AD922" s="350"/>
      <c r="AE922" s="350"/>
      <c r="AF922" s="350"/>
      <c r="AG922" s="350"/>
      <c r="AH922" s="350"/>
      <c r="AI922" s="350"/>
      <c r="AJ922" s="350"/>
      <c r="AK922" s="350"/>
      <c r="AL922" s="350"/>
      <c r="AM922" s="350"/>
      <c r="AN922" s="350"/>
    </row>
    <row r="923" spans="1:40" ht="16.5" customHeight="1">
      <c r="A923" s="350"/>
      <c r="B923" s="350"/>
      <c r="C923" s="350"/>
      <c r="D923" s="350"/>
      <c r="E923" s="350"/>
      <c r="F923" s="350"/>
      <c r="G923" s="350"/>
      <c r="H923" s="350"/>
      <c r="I923" s="350"/>
      <c r="J923" s="350"/>
      <c r="K923" s="350"/>
      <c r="L923" s="350"/>
      <c r="M923" s="353"/>
      <c r="N923" s="350"/>
      <c r="O923" s="350"/>
      <c r="P923" s="350"/>
      <c r="Q923" s="350"/>
      <c r="R923" s="353"/>
      <c r="S923" s="353"/>
      <c r="T923" s="350"/>
      <c r="U923" s="350"/>
      <c r="V923" s="350"/>
      <c r="W923" s="350"/>
      <c r="X923" s="350"/>
      <c r="Y923" s="350"/>
      <c r="Z923" s="350"/>
      <c r="AA923" s="350"/>
      <c r="AB923" s="350"/>
      <c r="AC923" s="350"/>
      <c r="AD923" s="350"/>
      <c r="AE923" s="350"/>
      <c r="AF923" s="350"/>
      <c r="AG923" s="350"/>
      <c r="AH923" s="350"/>
      <c r="AI923" s="350"/>
      <c r="AJ923" s="350"/>
      <c r="AK923" s="350"/>
      <c r="AL923" s="350"/>
      <c r="AM923" s="350"/>
      <c r="AN923" s="350"/>
    </row>
    <row r="924" spans="1:40" ht="16.5" customHeight="1">
      <c r="A924" s="350"/>
      <c r="B924" s="350"/>
      <c r="C924" s="350"/>
      <c r="D924" s="350"/>
      <c r="E924" s="350"/>
      <c r="F924" s="350"/>
      <c r="G924" s="350"/>
      <c r="H924" s="350"/>
      <c r="I924" s="350"/>
      <c r="J924" s="350"/>
      <c r="K924" s="350"/>
      <c r="L924" s="350"/>
      <c r="M924" s="353"/>
      <c r="N924" s="350"/>
      <c r="O924" s="350"/>
      <c r="P924" s="350"/>
      <c r="Q924" s="350"/>
      <c r="R924" s="353"/>
      <c r="S924" s="353"/>
      <c r="T924" s="350"/>
      <c r="U924" s="350"/>
      <c r="V924" s="350"/>
      <c r="W924" s="350"/>
      <c r="X924" s="350"/>
      <c r="Y924" s="350"/>
      <c r="Z924" s="350"/>
      <c r="AA924" s="350"/>
      <c r="AB924" s="350"/>
      <c r="AC924" s="350"/>
      <c r="AD924" s="350"/>
      <c r="AE924" s="350"/>
      <c r="AF924" s="350"/>
      <c r="AG924" s="350"/>
      <c r="AH924" s="350"/>
      <c r="AI924" s="350"/>
      <c r="AJ924" s="350"/>
      <c r="AK924" s="350"/>
      <c r="AL924" s="350"/>
      <c r="AM924" s="350"/>
      <c r="AN924" s="350"/>
    </row>
    <row r="925" spans="1:40" ht="16.5" customHeight="1">
      <c r="A925" s="350"/>
      <c r="B925" s="350"/>
      <c r="C925" s="350"/>
      <c r="D925" s="350"/>
      <c r="E925" s="350"/>
      <c r="F925" s="350"/>
      <c r="G925" s="350"/>
      <c r="H925" s="350"/>
      <c r="I925" s="350"/>
      <c r="J925" s="350"/>
      <c r="K925" s="350"/>
      <c r="L925" s="350"/>
      <c r="M925" s="353"/>
      <c r="N925" s="350"/>
      <c r="O925" s="350"/>
      <c r="P925" s="350"/>
      <c r="Q925" s="350"/>
      <c r="R925" s="353"/>
      <c r="S925" s="353"/>
      <c r="T925" s="350"/>
      <c r="U925" s="350"/>
      <c r="V925" s="350"/>
      <c r="W925" s="350"/>
      <c r="X925" s="350"/>
      <c r="Y925" s="350"/>
      <c r="Z925" s="350"/>
      <c r="AA925" s="350"/>
      <c r="AB925" s="350"/>
      <c r="AC925" s="350"/>
      <c r="AD925" s="350"/>
      <c r="AE925" s="350"/>
      <c r="AF925" s="350"/>
      <c r="AG925" s="350"/>
      <c r="AH925" s="350"/>
      <c r="AI925" s="350"/>
      <c r="AJ925" s="350"/>
      <c r="AK925" s="350"/>
      <c r="AL925" s="350"/>
      <c r="AM925" s="350"/>
      <c r="AN925" s="350"/>
    </row>
    <row r="926" spans="1:40" ht="16.5" customHeight="1">
      <c r="A926" s="350"/>
      <c r="B926" s="350"/>
      <c r="C926" s="350"/>
      <c r="D926" s="350"/>
      <c r="E926" s="350"/>
      <c r="F926" s="350"/>
      <c r="G926" s="350"/>
      <c r="H926" s="350"/>
      <c r="I926" s="350"/>
      <c r="J926" s="350"/>
      <c r="K926" s="350"/>
      <c r="L926" s="350"/>
      <c r="M926" s="353"/>
      <c r="N926" s="350"/>
      <c r="O926" s="350"/>
      <c r="P926" s="350"/>
      <c r="Q926" s="350"/>
      <c r="R926" s="353"/>
      <c r="S926" s="353"/>
      <c r="T926" s="350"/>
      <c r="U926" s="350"/>
      <c r="V926" s="350"/>
      <c r="W926" s="350"/>
      <c r="X926" s="350"/>
      <c r="Y926" s="350"/>
      <c r="Z926" s="350"/>
      <c r="AA926" s="350"/>
      <c r="AB926" s="350"/>
      <c r="AC926" s="350"/>
      <c r="AD926" s="350"/>
      <c r="AE926" s="350"/>
      <c r="AF926" s="350"/>
      <c r="AG926" s="350"/>
      <c r="AH926" s="350"/>
      <c r="AI926" s="350"/>
      <c r="AJ926" s="350"/>
      <c r="AK926" s="350"/>
      <c r="AL926" s="350"/>
      <c r="AM926" s="350"/>
      <c r="AN926" s="350"/>
    </row>
    <row r="927" spans="1:40" ht="16.5" customHeight="1">
      <c r="A927" s="350"/>
      <c r="B927" s="350"/>
      <c r="C927" s="350"/>
      <c r="D927" s="350"/>
      <c r="E927" s="350"/>
      <c r="F927" s="350"/>
      <c r="G927" s="350"/>
      <c r="H927" s="350"/>
      <c r="I927" s="350"/>
      <c r="J927" s="350"/>
      <c r="K927" s="350"/>
      <c r="L927" s="350"/>
      <c r="M927" s="353"/>
      <c r="N927" s="350"/>
      <c r="O927" s="350"/>
      <c r="P927" s="350"/>
      <c r="Q927" s="350"/>
      <c r="R927" s="353"/>
      <c r="S927" s="353"/>
      <c r="T927" s="350"/>
      <c r="U927" s="350"/>
      <c r="V927" s="350"/>
      <c r="W927" s="350"/>
      <c r="X927" s="350"/>
      <c r="Y927" s="350"/>
      <c r="Z927" s="350"/>
      <c r="AA927" s="350"/>
      <c r="AB927" s="350"/>
      <c r="AC927" s="350"/>
      <c r="AD927" s="350"/>
      <c r="AE927" s="350"/>
      <c r="AF927" s="350"/>
      <c r="AG927" s="350"/>
      <c r="AH927" s="350"/>
      <c r="AI927" s="350"/>
      <c r="AJ927" s="350"/>
      <c r="AK927" s="350"/>
      <c r="AL927" s="350"/>
      <c r="AM927" s="350"/>
      <c r="AN927" s="350"/>
    </row>
    <row r="928" spans="1:40" ht="16.5" customHeight="1">
      <c r="A928" s="350"/>
      <c r="B928" s="350"/>
      <c r="C928" s="350"/>
      <c r="D928" s="350"/>
      <c r="E928" s="350"/>
      <c r="F928" s="350"/>
      <c r="G928" s="350"/>
      <c r="H928" s="350"/>
      <c r="I928" s="350"/>
      <c r="J928" s="350"/>
      <c r="K928" s="350"/>
      <c r="L928" s="350"/>
      <c r="M928" s="353"/>
      <c r="N928" s="350"/>
      <c r="O928" s="350"/>
      <c r="P928" s="350"/>
      <c r="Q928" s="350"/>
      <c r="R928" s="353"/>
      <c r="S928" s="353"/>
      <c r="T928" s="350"/>
      <c r="U928" s="350"/>
      <c r="V928" s="350"/>
      <c r="W928" s="350"/>
      <c r="X928" s="350"/>
      <c r="Y928" s="350"/>
      <c r="Z928" s="350"/>
      <c r="AA928" s="350"/>
      <c r="AB928" s="350"/>
      <c r="AC928" s="350"/>
      <c r="AD928" s="350"/>
      <c r="AE928" s="350"/>
      <c r="AF928" s="350"/>
      <c r="AG928" s="350"/>
      <c r="AH928" s="350"/>
      <c r="AI928" s="350"/>
      <c r="AJ928" s="350"/>
      <c r="AK928" s="350"/>
      <c r="AL928" s="350"/>
      <c r="AM928" s="350"/>
      <c r="AN928" s="350"/>
    </row>
    <row r="929" spans="1:40" ht="16.5" customHeight="1">
      <c r="A929" s="350"/>
      <c r="B929" s="350"/>
      <c r="C929" s="350"/>
      <c r="D929" s="350"/>
      <c r="E929" s="350"/>
      <c r="F929" s="350"/>
      <c r="G929" s="350"/>
      <c r="H929" s="350"/>
      <c r="I929" s="350"/>
      <c r="J929" s="350"/>
      <c r="K929" s="350"/>
      <c r="L929" s="350"/>
      <c r="M929" s="353"/>
      <c r="N929" s="350"/>
      <c r="O929" s="350"/>
      <c r="P929" s="350"/>
      <c r="Q929" s="350"/>
      <c r="R929" s="353"/>
      <c r="S929" s="353"/>
      <c r="T929" s="350"/>
      <c r="U929" s="350"/>
      <c r="V929" s="350"/>
      <c r="W929" s="350"/>
      <c r="X929" s="350"/>
      <c r="Y929" s="350"/>
      <c r="Z929" s="350"/>
      <c r="AA929" s="350"/>
      <c r="AB929" s="350"/>
      <c r="AC929" s="350"/>
      <c r="AD929" s="350"/>
      <c r="AE929" s="350"/>
      <c r="AF929" s="350"/>
      <c r="AG929" s="350"/>
      <c r="AH929" s="350"/>
      <c r="AI929" s="350"/>
      <c r="AJ929" s="350"/>
      <c r="AK929" s="350"/>
      <c r="AL929" s="350"/>
      <c r="AM929" s="350"/>
      <c r="AN929" s="350"/>
    </row>
    <row r="930" spans="1:40" ht="16.5" customHeight="1">
      <c r="A930" s="350"/>
      <c r="B930" s="350"/>
      <c r="C930" s="350"/>
      <c r="D930" s="350"/>
      <c r="E930" s="350"/>
      <c r="F930" s="350"/>
      <c r="G930" s="350"/>
      <c r="H930" s="350"/>
      <c r="I930" s="350"/>
      <c r="J930" s="350"/>
      <c r="K930" s="350"/>
      <c r="L930" s="350"/>
      <c r="M930" s="353"/>
      <c r="N930" s="350"/>
      <c r="O930" s="350"/>
      <c r="P930" s="350"/>
      <c r="Q930" s="350"/>
      <c r="R930" s="353"/>
      <c r="S930" s="353"/>
      <c r="T930" s="350"/>
      <c r="U930" s="350"/>
      <c r="V930" s="350"/>
      <c r="W930" s="350"/>
      <c r="X930" s="350"/>
      <c r="Y930" s="350"/>
      <c r="Z930" s="350"/>
      <c r="AA930" s="350"/>
      <c r="AB930" s="350"/>
      <c r="AC930" s="350"/>
      <c r="AD930" s="350"/>
      <c r="AE930" s="350"/>
      <c r="AF930" s="350"/>
      <c r="AG930" s="350"/>
      <c r="AH930" s="350"/>
      <c r="AI930" s="350"/>
      <c r="AJ930" s="350"/>
      <c r="AK930" s="350"/>
      <c r="AL930" s="350"/>
      <c r="AM930" s="350"/>
      <c r="AN930" s="350"/>
    </row>
    <row r="931" spans="1:40" ht="16.5" customHeight="1">
      <c r="A931" s="350"/>
      <c r="B931" s="350"/>
      <c r="C931" s="350"/>
      <c r="D931" s="350"/>
      <c r="E931" s="350"/>
      <c r="F931" s="350"/>
      <c r="G931" s="350"/>
      <c r="H931" s="350"/>
      <c r="I931" s="350"/>
      <c r="J931" s="350"/>
      <c r="K931" s="350"/>
      <c r="L931" s="350"/>
      <c r="M931" s="353"/>
      <c r="N931" s="350"/>
      <c r="O931" s="350"/>
      <c r="P931" s="350"/>
      <c r="Q931" s="350"/>
      <c r="R931" s="353"/>
      <c r="S931" s="353"/>
      <c r="T931" s="350"/>
      <c r="U931" s="350"/>
      <c r="V931" s="350"/>
      <c r="W931" s="350"/>
      <c r="X931" s="350"/>
      <c r="Y931" s="350"/>
      <c r="Z931" s="350"/>
      <c r="AA931" s="350"/>
      <c r="AB931" s="350"/>
      <c r="AC931" s="350"/>
      <c r="AD931" s="350"/>
      <c r="AE931" s="350"/>
      <c r="AF931" s="350"/>
      <c r="AG931" s="350"/>
      <c r="AH931" s="350"/>
      <c r="AI931" s="350"/>
      <c r="AJ931" s="350"/>
      <c r="AK931" s="350"/>
      <c r="AL931" s="350"/>
      <c r="AM931" s="350"/>
      <c r="AN931" s="350"/>
    </row>
    <row r="932" spans="1:40" ht="16.5" customHeight="1">
      <c r="A932" s="350"/>
      <c r="B932" s="350"/>
      <c r="C932" s="350"/>
      <c r="D932" s="350"/>
      <c r="E932" s="350"/>
      <c r="F932" s="350"/>
      <c r="G932" s="350"/>
      <c r="H932" s="350"/>
      <c r="I932" s="350"/>
      <c r="J932" s="350"/>
      <c r="K932" s="350"/>
      <c r="L932" s="350"/>
      <c r="M932" s="353"/>
      <c r="N932" s="350"/>
      <c r="O932" s="350"/>
      <c r="P932" s="350"/>
      <c r="Q932" s="350"/>
      <c r="R932" s="353"/>
      <c r="S932" s="353"/>
      <c r="T932" s="350"/>
      <c r="U932" s="350"/>
      <c r="V932" s="350"/>
      <c r="W932" s="350"/>
      <c r="X932" s="350"/>
      <c r="Y932" s="350"/>
      <c r="Z932" s="350"/>
      <c r="AA932" s="350"/>
      <c r="AB932" s="350"/>
      <c r="AC932" s="350"/>
      <c r="AD932" s="350"/>
      <c r="AE932" s="350"/>
      <c r="AF932" s="350"/>
      <c r="AG932" s="350"/>
      <c r="AH932" s="350"/>
      <c r="AI932" s="350"/>
      <c r="AJ932" s="350"/>
      <c r="AK932" s="350"/>
      <c r="AL932" s="350"/>
      <c r="AM932" s="350"/>
      <c r="AN932" s="350"/>
    </row>
    <row r="933" spans="1:40" ht="16.5" customHeight="1">
      <c r="A933" s="350"/>
      <c r="B933" s="350"/>
      <c r="C933" s="350"/>
      <c r="D933" s="350"/>
      <c r="E933" s="350"/>
      <c r="F933" s="350"/>
      <c r="G933" s="350"/>
      <c r="H933" s="350"/>
      <c r="I933" s="350"/>
      <c r="J933" s="350"/>
      <c r="K933" s="350"/>
      <c r="L933" s="350"/>
      <c r="M933" s="353"/>
      <c r="N933" s="350"/>
      <c r="O933" s="350"/>
      <c r="P933" s="350"/>
      <c r="Q933" s="350"/>
      <c r="R933" s="353"/>
      <c r="S933" s="353"/>
      <c r="T933" s="350"/>
      <c r="U933" s="350"/>
      <c r="V933" s="350"/>
      <c r="W933" s="350"/>
      <c r="X933" s="350"/>
      <c r="Y933" s="350"/>
      <c r="Z933" s="350"/>
      <c r="AA933" s="350"/>
      <c r="AB933" s="350"/>
      <c r="AC933" s="350"/>
      <c r="AD933" s="350"/>
      <c r="AE933" s="350"/>
      <c r="AF933" s="350"/>
      <c r="AG933" s="350"/>
      <c r="AH933" s="350"/>
      <c r="AI933" s="350"/>
      <c r="AJ933" s="350"/>
      <c r="AK933" s="350"/>
      <c r="AL933" s="350"/>
      <c r="AM933" s="350"/>
      <c r="AN933" s="350"/>
    </row>
    <row r="934" spans="1:40" ht="16.5" customHeight="1">
      <c r="A934" s="350"/>
      <c r="B934" s="350"/>
      <c r="C934" s="350"/>
      <c r="D934" s="350"/>
      <c r="E934" s="350"/>
      <c r="F934" s="350"/>
      <c r="G934" s="350"/>
      <c r="H934" s="350"/>
      <c r="I934" s="350"/>
      <c r="J934" s="350"/>
      <c r="K934" s="350"/>
      <c r="L934" s="350"/>
      <c r="M934" s="353"/>
      <c r="N934" s="350"/>
      <c r="O934" s="350"/>
      <c r="P934" s="350"/>
      <c r="Q934" s="350"/>
      <c r="R934" s="353"/>
      <c r="S934" s="353"/>
      <c r="T934" s="350"/>
      <c r="U934" s="350"/>
      <c r="V934" s="350"/>
      <c r="W934" s="350"/>
      <c r="X934" s="350"/>
      <c r="Y934" s="350"/>
      <c r="Z934" s="350"/>
      <c r="AA934" s="350"/>
      <c r="AB934" s="350"/>
      <c r="AC934" s="350"/>
      <c r="AD934" s="350"/>
      <c r="AE934" s="350"/>
      <c r="AF934" s="350"/>
      <c r="AG934" s="350"/>
      <c r="AH934" s="350"/>
      <c r="AI934" s="350"/>
      <c r="AJ934" s="350"/>
      <c r="AK934" s="350"/>
      <c r="AL934" s="350"/>
      <c r="AM934" s="350"/>
      <c r="AN934" s="350"/>
    </row>
    <row r="935" spans="1:40" ht="16.5" customHeight="1">
      <c r="A935" s="350"/>
      <c r="B935" s="350"/>
      <c r="C935" s="350"/>
      <c r="D935" s="350"/>
      <c r="E935" s="350"/>
      <c r="F935" s="350"/>
      <c r="G935" s="350"/>
      <c r="H935" s="350"/>
      <c r="I935" s="350"/>
      <c r="J935" s="350"/>
      <c r="K935" s="350"/>
      <c r="L935" s="350"/>
      <c r="M935" s="353"/>
      <c r="N935" s="350"/>
      <c r="O935" s="350"/>
      <c r="P935" s="350"/>
      <c r="Q935" s="350"/>
      <c r="R935" s="353"/>
      <c r="S935" s="353"/>
      <c r="T935" s="350"/>
      <c r="U935" s="350"/>
      <c r="V935" s="350"/>
      <c r="W935" s="350"/>
      <c r="X935" s="350"/>
      <c r="Y935" s="350"/>
      <c r="Z935" s="350"/>
      <c r="AA935" s="350"/>
      <c r="AB935" s="350"/>
      <c r="AC935" s="350"/>
      <c r="AD935" s="350"/>
      <c r="AE935" s="350"/>
      <c r="AF935" s="350"/>
      <c r="AG935" s="350"/>
      <c r="AH935" s="350"/>
      <c r="AI935" s="350"/>
      <c r="AJ935" s="350"/>
      <c r="AK935" s="350"/>
      <c r="AL935" s="350"/>
      <c r="AM935" s="350"/>
      <c r="AN935" s="350"/>
    </row>
    <row r="936" spans="1:40" ht="16.5" customHeight="1">
      <c r="A936" s="350"/>
      <c r="B936" s="350"/>
      <c r="C936" s="350"/>
      <c r="D936" s="350"/>
      <c r="E936" s="350"/>
      <c r="F936" s="350"/>
      <c r="G936" s="350"/>
      <c r="H936" s="350"/>
      <c r="I936" s="350"/>
      <c r="J936" s="350"/>
      <c r="K936" s="350"/>
      <c r="L936" s="350"/>
      <c r="M936" s="353"/>
      <c r="N936" s="350"/>
      <c r="O936" s="350"/>
      <c r="P936" s="350"/>
      <c r="Q936" s="350"/>
      <c r="R936" s="353"/>
      <c r="S936" s="353"/>
      <c r="T936" s="350"/>
      <c r="U936" s="350"/>
      <c r="V936" s="350"/>
      <c r="W936" s="350"/>
      <c r="X936" s="350"/>
      <c r="Y936" s="350"/>
      <c r="Z936" s="350"/>
      <c r="AA936" s="350"/>
      <c r="AB936" s="350"/>
      <c r="AC936" s="350"/>
      <c r="AD936" s="350"/>
      <c r="AE936" s="350"/>
      <c r="AF936" s="350"/>
      <c r="AG936" s="350"/>
      <c r="AH936" s="350"/>
      <c r="AI936" s="350"/>
      <c r="AJ936" s="350"/>
      <c r="AK936" s="350"/>
      <c r="AL936" s="350"/>
      <c r="AM936" s="350"/>
      <c r="AN936" s="350"/>
    </row>
    <row r="937" spans="1:40" ht="16.5" customHeight="1">
      <c r="A937" s="350"/>
      <c r="B937" s="350"/>
      <c r="C937" s="350"/>
      <c r="D937" s="350"/>
      <c r="E937" s="350"/>
      <c r="F937" s="350"/>
      <c r="G937" s="350"/>
      <c r="H937" s="350"/>
      <c r="I937" s="350"/>
      <c r="J937" s="350"/>
      <c r="K937" s="350"/>
      <c r="L937" s="350"/>
      <c r="M937" s="353"/>
      <c r="N937" s="350"/>
      <c r="O937" s="350"/>
      <c r="P937" s="350"/>
      <c r="Q937" s="350"/>
      <c r="R937" s="353"/>
      <c r="S937" s="353"/>
      <c r="T937" s="350"/>
      <c r="U937" s="350"/>
      <c r="V937" s="350"/>
      <c r="W937" s="350"/>
      <c r="X937" s="350"/>
      <c r="Y937" s="350"/>
      <c r="Z937" s="350"/>
      <c r="AA937" s="350"/>
      <c r="AB937" s="350"/>
      <c r="AC937" s="350"/>
      <c r="AD937" s="350"/>
      <c r="AE937" s="350"/>
      <c r="AF937" s="350"/>
      <c r="AG937" s="350"/>
      <c r="AH937" s="350"/>
      <c r="AI937" s="350"/>
      <c r="AJ937" s="350"/>
      <c r="AK937" s="350"/>
      <c r="AL937" s="350"/>
      <c r="AM937" s="350"/>
      <c r="AN937" s="350"/>
    </row>
    <row r="938" spans="1:40" ht="16.5" customHeight="1">
      <c r="A938" s="350"/>
      <c r="B938" s="350"/>
      <c r="C938" s="350"/>
      <c r="D938" s="350"/>
      <c r="E938" s="350"/>
      <c r="F938" s="350"/>
      <c r="G938" s="350"/>
      <c r="H938" s="350"/>
      <c r="I938" s="350"/>
      <c r="J938" s="350"/>
      <c r="K938" s="350"/>
      <c r="L938" s="350"/>
      <c r="M938" s="353"/>
      <c r="N938" s="350"/>
      <c r="O938" s="350"/>
      <c r="P938" s="350"/>
      <c r="Q938" s="350"/>
      <c r="R938" s="353"/>
      <c r="S938" s="353"/>
      <c r="T938" s="350"/>
      <c r="U938" s="350"/>
      <c r="V938" s="350"/>
      <c r="W938" s="350"/>
      <c r="X938" s="350"/>
      <c r="Y938" s="350"/>
      <c r="Z938" s="350"/>
      <c r="AA938" s="350"/>
      <c r="AB938" s="350"/>
      <c r="AC938" s="350"/>
      <c r="AD938" s="350"/>
      <c r="AE938" s="350"/>
      <c r="AF938" s="350"/>
      <c r="AG938" s="350"/>
      <c r="AH938" s="350"/>
      <c r="AI938" s="350"/>
      <c r="AJ938" s="350"/>
      <c r="AK938" s="350"/>
      <c r="AL938" s="350"/>
      <c r="AM938" s="350"/>
      <c r="AN938" s="350"/>
    </row>
    <row r="939" spans="1:40" ht="16.5" customHeight="1">
      <c r="A939" s="350"/>
      <c r="B939" s="350"/>
      <c r="C939" s="350"/>
      <c r="D939" s="350"/>
      <c r="E939" s="350"/>
      <c r="F939" s="350"/>
      <c r="G939" s="350"/>
      <c r="H939" s="350"/>
      <c r="I939" s="350"/>
      <c r="J939" s="350"/>
      <c r="K939" s="350"/>
      <c r="L939" s="350"/>
      <c r="M939" s="353"/>
      <c r="N939" s="350"/>
      <c r="O939" s="350"/>
      <c r="P939" s="350"/>
      <c r="Q939" s="350"/>
      <c r="R939" s="353"/>
      <c r="S939" s="353"/>
      <c r="T939" s="350"/>
      <c r="U939" s="350"/>
      <c r="V939" s="350"/>
      <c r="W939" s="350"/>
      <c r="X939" s="350"/>
      <c r="Y939" s="350"/>
      <c r="Z939" s="350"/>
      <c r="AA939" s="350"/>
      <c r="AB939" s="350"/>
      <c r="AC939" s="350"/>
      <c r="AD939" s="350"/>
      <c r="AE939" s="350"/>
      <c r="AF939" s="350"/>
      <c r="AG939" s="350"/>
      <c r="AH939" s="350"/>
      <c r="AI939" s="350"/>
      <c r="AJ939" s="350"/>
      <c r="AK939" s="350"/>
      <c r="AL939" s="350"/>
      <c r="AM939" s="350"/>
      <c r="AN939" s="350"/>
    </row>
    <row r="940" spans="1:40" ht="16.5" customHeight="1">
      <c r="A940" s="350"/>
      <c r="B940" s="350"/>
      <c r="C940" s="350"/>
      <c r="D940" s="350"/>
      <c r="E940" s="350"/>
      <c r="F940" s="350"/>
      <c r="G940" s="350"/>
      <c r="H940" s="350"/>
      <c r="I940" s="350"/>
      <c r="J940" s="350"/>
      <c r="K940" s="350"/>
      <c r="L940" s="350"/>
      <c r="M940" s="353"/>
      <c r="N940" s="350"/>
      <c r="O940" s="350"/>
      <c r="P940" s="350"/>
      <c r="Q940" s="350"/>
      <c r="R940" s="353"/>
      <c r="S940" s="353"/>
      <c r="T940" s="350"/>
      <c r="U940" s="350"/>
      <c r="V940" s="350"/>
      <c r="W940" s="350"/>
      <c r="X940" s="350"/>
      <c r="Y940" s="350"/>
      <c r="Z940" s="350"/>
      <c r="AA940" s="350"/>
      <c r="AB940" s="350"/>
      <c r="AC940" s="350"/>
      <c r="AD940" s="350"/>
      <c r="AE940" s="350"/>
      <c r="AF940" s="350"/>
      <c r="AG940" s="350"/>
      <c r="AH940" s="350"/>
      <c r="AI940" s="350"/>
      <c r="AJ940" s="350"/>
      <c r="AK940" s="350"/>
      <c r="AL940" s="350"/>
      <c r="AM940" s="350"/>
      <c r="AN940" s="350"/>
    </row>
    <row r="941" spans="1:40" ht="16.5" customHeight="1">
      <c r="A941" s="350"/>
      <c r="B941" s="350"/>
      <c r="C941" s="350"/>
      <c r="D941" s="350"/>
      <c r="E941" s="350"/>
      <c r="F941" s="350"/>
      <c r="G941" s="350"/>
      <c r="H941" s="350"/>
      <c r="I941" s="350"/>
      <c r="J941" s="350"/>
      <c r="K941" s="350"/>
      <c r="L941" s="350"/>
      <c r="M941" s="353"/>
      <c r="N941" s="350"/>
      <c r="O941" s="350"/>
      <c r="P941" s="350"/>
      <c r="Q941" s="350"/>
      <c r="R941" s="353"/>
      <c r="S941" s="353"/>
      <c r="T941" s="350"/>
      <c r="U941" s="350"/>
      <c r="V941" s="350"/>
      <c r="W941" s="350"/>
      <c r="X941" s="350"/>
      <c r="Y941" s="350"/>
      <c r="Z941" s="350"/>
      <c r="AA941" s="350"/>
      <c r="AB941" s="350"/>
      <c r="AC941" s="350"/>
      <c r="AD941" s="350"/>
      <c r="AE941" s="350"/>
      <c r="AF941" s="350"/>
      <c r="AG941" s="350"/>
      <c r="AH941" s="350"/>
      <c r="AI941" s="350"/>
      <c r="AJ941" s="350"/>
      <c r="AK941" s="350"/>
      <c r="AL941" s="350"/>
      <c r="AM941" s="350"/>
      <c r="AN941" s="350"/>
    </row>
    <row r="942" spans="1:40" ht="16.5" customHeight="1">
      <c r="A942" s="350"/>
      <c r="B942" s="350"/>
      <c r="C942" s="350"/>
      <c r="D942" s="350"/>
      <c r="E942" s="350"/>
      <c r="F942" s="350"/>
      <c r="G942" s="350"/>
      <c r="H942" s="350"/>
      <c r="I942" s="350"/>
      <c r="J942" s="350"/>
      <c r="K942" s="350"/>
      <c r="L942" s="350"/>
      <c r="M942" s="353"/>
      <c r="N942" s="350"/>
      <c r="O942" s="350"/>
      <c r="P942" s="350"/>
      <c r="Q942" s="350"/>
      <c r="R942" s="353"/>
      <c r="S942" s="353"/>
      <c r="T942" s="350"/>
      <c r="U942" s="350"/>
      <c r="V942" s="350"/>
      <c r="W942" s="350"/>
      <c r="X942" s="350"/>
      <c r="Y942" s="350"/>
      <c r="Z942" s="350"/>
      <c r="AA942" s="350"/>
      <c r="AB942" s="350"/>
      <c r="AC942" s="350"/>
      <c r="AD942" s="350"/>
      <c r="AE942" s="350"/>
      <c r="AF942" s="350"/>
      <c r="AG942" s="350"/>
      <c r="AH942" s="350"/>
      <c r="AI942" s="350"/>
      <c r="AJ942" s="350"/>
      <c r="AK942" s="350"/>
      <c r="AL942" s="350"/>
      <c r="AM942" s="350"/>
      <c r="AN942" s="350"/>
    </row>
    <row r="943" spans="1:40" ht="16.5" customHeight="1">
      <c r="A943" s="350"/>
      <c r="B943" s="350"/>
      <c r="C943" s="350"/>
      <c r="D943" s="350"/>
      <c r="E943" s="350"/>
      <c r="F943" s="350"/>
      <c r="G943" s="350"/>
      <c r="H943" s="350"/>
      <c r="I943" s="350"/>
      <c r="J943" s="350"/>
      <c r="K943" s="350"/>
      <c r="L943" s="350"/>
      <c r="M943" s="353"/>
      <c r="N943" s="350"/>
      <c r="O943" s="350"/>
      <c r="P943" s="350"/>
      <c r="Q943" s="350"/>
      <c r="R943" s="353"/>
      <c r="S943" s="353"/>
      <c r="T943" s="350"/>
      <c r="U943" s="350"/>
      <c r="V943" s="350"/>
      <c r="W943" s="350"/>
      <c r="X943" s="350"/>
      <c r="Y943" s="350"/>
      <c r="Z943" s="350"/>
      <c r="AA943" s="350"/>
      <c r="AB943" s="350"/>
      <c r="AC943" s="350"/>
      <c r="AD943" s="350"/>
      <c r="AE943" s="350"/>
      <c r="AF943" s="350"/>
      <c r="AG943" s="350"/>
      <c r="AH943" s="350"/>
      <c r="AI943" s="350"/>
      <c r="AJ943" s="350"/>
      <c r="AK943" s="350"/>
      <c r="AL943" s="350"/>
      <c r="AM943" s="350"/>
      <c r="AN943" s="350"/>
    </row>
    <row r="944" spans="1:40" ht="16.5" customHeight="1">
      <c r="A944" s="350"/>
      <c r="B944" s="350"/>
      <c r="C944" s="350"/>
      <c r="D944" s="350"/>
      <c r="E944" s="350"/>
      <c r="F944" s="350"/>
      <c r="G944" s="350"/>
      <c r="H944" s="350"/>
      <c r="I944" s="350"/>
      <c r="J944" s="350"/>
      <c r="K944" s="350"/>
      <c r="L944" s="350"/>
      <c r="M944" s="353"/>
      <c r="N944" s="350"/>
      <c r="O944" s="350"/>
      <c r="P944" s="350"/>
      <c r="Q944" s="350"/>
      <c r="R944" s="353"/>
      <c r="S944" s="353"/>
      <c r="T944" s="350"/>
      <c r="U944" s="350"/>
      <c r="V944" s="350"/>
      <c r="W944" s="350"/>
      <c r="X944" s="350"/>
      <c r="Y944" s="350"/>
      <c r="Z944" s="350"/>
      <c r="AA944" s="350"/>
      <c r="AB944" s="350"/>
      <c r="AC944" s="350"/>
      <c r="AD944" s="350"/>
      <c r="AE944" s="350"/>
      <c r="AF944" s="350"/>
      <c r="AG944" s="350"/>
      <c r="AH944" s="350"/>
      <c r="AI944" s="350"/>
      <c r="AJ944" s="350"/>
      <c r="AK944" s="350"/>
      <c r="AL944" s="350"/>
      <c r="AM944" s="350"/>
      <c r="AN944" s="350"/>
    </row>
    <row r="945" spans="1:40" ht="16.5" customHeight="1">
      <c r="A945" s="350"/>
      <c r="B945" s="350"/>
      <c r="C945" s="350"/>
      <c r="D945" s="350"/>
      <c r="E945" s="350"/>
      <c r="F945" s="350"/>
      <c r="G945" s="350"/>
      <c r="H945" s="350"/>
      <c r="I945" s="350"/>
      <c r="J945" s="350"/>
      <c r="K945" s="350"/>
      <c r="L945" s="350"/>
      <c r="M945" s="353"/>
      <c r="N945" s="350"/>
      <c r="O945" s="350"/>
      <c r="P945" s="350"/>
      <c r="Q945" s="350"/>
      <c r="R945" s="353"/>
      <c r="S945" s="353"/>
      <c r="T945" s="350"/>
      <c r="U945" s="350"/>
      <c r="V945" s="350"/>
      <c r="W945" s="350"/>
      <c r="X945" s="350"/>
      <c r="Y945" s="350"/>
      <c r="Z945" s="350"/>
      <c r="AA945" s="350"/>
      <c r="AB945" s="350"/>
      <c r="AC945" s="350"/>
      <c r="AD945" s="350"/>
      <c r="AE945" s="350"/>
      <c r="AF945" s="350"/>
      <c r="AG945" s="350"/>
      <c r="AH945" s="350"/>
      <c r="AI945" s="350"/>
      <c r="AJ945" s="350"/>
      <c r="AK945" s="350"/>
      <c r="AL945" s="350"/>
      <c r="AM945" s="350"/>
      <c r="AN945" s="350"/>
    </row>
    <row r="946" spans="1:40" ht="16.5" customHeight="1">
      <c r="A946" s="350"/>
      <c r="B946" s="350"/>
      <c r="C946" s="350"/>
      <c r="D946" s="350"/>
      <c r="E946" s="350"/>
      <c r="F946" s="350"/>
      <c r="G946" s="350"/>
      <c r="H946" s="350"/>
      <c r="I946" s="350"/>
      <c r="J946" s="350"/>
      <c r="K946" s="350"/>
      <c r="L946" s="350"/>
      <c r="M946" s="353"/>
      <c r="N946" s="350"/>
      <c r="O946" s="350"/>
      <c r="P946" s="350"/>
      <c r="Q946" s="350"/>
      <c r="R946" s="353"/>
      <c r="S946" s="353"/>
      <c r="T946" s="350"/>
      <c r="U946" s="350"/>
      <c r="V946" s="350"/>
      <c r="W946" s="350"/>
      <c r="X946" s="350"/>
      <c r="Y946" s="350"/>
      <c r="Z946" s="350"/>
      <c r="AA946" s="350"/>
      <c r="AB946" s="350"/>
      <c r="AC946" s="350"/>
      <c r="AD946" s="350"/>
      <c r="AE946" s="350"/>
      <c r="AF946" s="350"/>
      <c r="AG946" s="350"/>
      <c r="AH946" s="350"/>
      <c r="AI946" s="350"/>
      <c r="AJ946" s="350"/>
      <c r="AK946" s="350"/>
      <c r="AL946" s="350"/>
      <c r="AM946" s="350"/>
      <c r="AN946" s="350"/>
    </row>
    <row r="947" spans="1:40" ht="16.5" customHeight="1">
      <c r="A947" s="350"/>
      <c r="B947" s="350"/>
      <c r="C947" s="350"/>
      <c r="D947" s="350"/>
      <c r="E947" s="350"/>
      <c r="F947" s="350"/>
      <c r="G947" s="350"/>
      <c r="H947" s="350"/>
      <c r="I947" s="350"/>
      <c r="J947" s="350"/>
      <c r="K947" s="350"/>
      <c r="L947" s="350"/>
      <c r="M947" s="353"/>
      <c r="N947" s="350"/>
      <c r="O947" s="350"/>
      <c r="P947" s="350"/>
      <c r="Q947" s="350"/>
      <c r="R947" s="353"/>
      <c r="S947" s="353"/>
      <c r="T947" s="350"/>
      <c r="U947" s="350"/>
      <c r="V947" s="350"/>
      <c r="W947" s="350"/>
      <c r="X947" s="350"/>
      <c r="Y947" s="350"/>
      <c r="Z947" s="350"/>
      <c r="AA947" s="350"/>
      <c r="AB947" s="350"/>
      <c r="AC947" s="350"/>
      <c r="AD947" s="350"/>
      <c r="AE947" s="350"/>
      <c r="AF947" s="350"/>
      <c r="AG947" s="350"/>
      <c r="AH947" s="350"/>
      <c r="AI947" s="350"/>
      <c r="AJ947" s="350"/>
      <c r="AK947" s="350"/>
      <c r="AL947" s="350"/>
      <c r="AM947" s="350"/>
      <c r="AN947" s="350"/>
    </row>
    <row r="948" spans="1:40" ht="16.5" customHeight="1">
      <c r="A948" s="350"/>
      <c r="B948" s="350"/>
      <c r="C948" s="350"/>
      <c r="D948" s="350"/>
      <c r="E948" s="350"/>
      <c r="F948" s="350"/>
      <c r="G948" s="350"/>
      <c r="H948" s="350"/>
      <c r="I948" s="350"/>
      <c r="J948" s="350"/>
      <c r="K948" s="350"/>
      <c r="L948" s="350"/>
      <c r="M948" s="353"/>
      <c r="N948" s="350"/>
      <c r="O948" s="350"/>
      <c r="P948" s="350"/>
      <c r="Q948" s="350"/>
      <c r="R948" s="353"/>
      <c r="S948" s="353"/>
      <c r="T948" s="350"/>
      <c r="U948" s="350"/>
      <c r="V948" s="350"/>
      <c r="W948" s="350"/>
      <c r="X948" s="350"/>
      <c r="Y948" s="350"/>
      <c r="Z948" s="350"/>
      <c r="AA948" s="350"/>
      <c r="AB948" s="350"/>
      <c r="AC948" s="350"/>
      <c r="AD948" s="350"/>
      <c r="AE948" s="350"/>
      <c r="AF948" s="350"/>
      <c r="AG948" s="350"/>
      <c r="AH948" s="350"/>
      <c r="AI948" s="350"/>
      <c r="AJ948" s="350"/>
      <c r="AK948" s="350"/>
      <c r="AL948" s="350"/>
      <c r="AM948" s="350"/>
      <c r="AN948" s="350"/>
    </row>
    <row r="949" spans="1:40" ht="16.5" customHeight="1">
      <c r="A949" s="350"/>
      <c r="B949" s="350"/>
      <c r="C949" s="350"/>
      <c r="D949" s="350"/>
      <c r="E949" s="350"/>
      <c r="F949" s="350"/>
      <c r="G949" s="350"/>
      <c r="H949" s="350"/>
      <c r="I949" s="350"/>
      <c r="J949" s="350"/>
      <c r="K949" s="350"/>
      <c r="L949" s="350"/>
      <c r="M949" s="353"/>
      <c r="N949" s="350"/>
      <c r="O949" s="350"/>
      <c r="P949" s="350"/>
      <c r="Q949" s="350"/>
      <c r="R949" s="353"/>
      <c r="S949" s="353"/>
      <c r="T949" s="350"/>
      <c r="U949" s="350"/>
      <c r="V949" s="350"/>
      <c r="W949" s="350"/>
      <c r="X949" s="350"/>
      <c r="Y949" s="350"/>
      <c r="Z949" s="350"/>
      <c r="AA949" s="350"/>
      <c r="AB949" s="350"/>
      <c r="AC949" s="350"/>
      <c r="AD949" s="350"/>
      <c r="AE949" s="350"/>
      <c r="AF949" s="350"/>
      <c r="AG949" s="350"/>
      <c r="AH949" s="350"/>
      <c r="AI949" s="350"/>
      <c r="AJ949" s="350"/>
      <c r="AK949" s="350"/>
      <c r="AL949" s="350"/>
      <c r="AM949" s="350"/>
      <c r="AN949" s="350"/>
    </row>
    <row r="950" spans="1:40" ht="16.5" customHeight="1">
      <c r="A950" s="350"/>
      <c r="B950" s="350"/>
      <c r="C950" s="350"/>
      <c r="D950" s="350"/>
      <c r="E950" s="350"/>
      <c r="F950" s="350"/>
      <c r="G950" s="350"/>
      <c r="H950" s="350"/>
      <c r="I950" s="350"/>
      <c r="J950" s="350"/>
      <c r="K950" s="350"/>
      <c r="L950" s="350"/>
      <c r="M950" s="353"/>
      <c r="N950" s="350"/>
      <c r="O950" s="350"/>
      <c r="P950" s="350"/>
      <c r="Q950" s="350"/>
      <c r="R950" s="353"/>
      <c r="S950" s="353"/>
      <c r="T950" s="350"/>
      <c r="U950" s="350"/>
      <c r="V950" s="350"/>
      <c r="W950" s="350"/>
      <c r="X950" s="350"/>
      <c r="Y950" s="350"/>
      <c r="Z950" s="350"/>
      <c r="AA950" s="350"/>
      <c r="AB950" s="350"/>
      <c r="AC950" s="350"/>
      <c r="AD950" s="350"/>
      <c r="AE950" s="350"/>
      <c r="AF950" s="350"/>
      <c r="AG950" s="350"/>
      <c r="AH950" s="350"/>
      <c r="AI950" s="350"/>
      <c r="AJ950" s="350"/>
      <c r="AK950" s="350"/>
      <c r="AL950" s="350"/>
      <c r="AM950" s="350"/>
      <c r="AN950" s="350"/>
    </row>
    <row r="951" spans="1:40" ht="16.5" customHeight="1">
      <c r="A951" s="350"/>
      <c r="B951" s="350"/>
      <c r="C951" s="350"/>
      <c r="D951" s="350"/>
      <c r="E951" s="350"/>
      <c r="F951" s="350"/>
      <c r="G951" s="350"/>
      <c r="H951" s="350"/>
      <c r="I951" s="350"/>
      <c r="J951" s="350"/>
      <c r="K951" s="350"/>
      <c r="L951" s="350"/>
      <c r="M951" s="353"/>
      <c r="N951" s="350"/>
      <c r="O951" s="350"/>
      <c r="P951" s="350"/>
      <c r="Q951" s="350"/>
      <c r="R951" s="353"/>
      <c r="S951" s="353"/>
      <c r="T951" s="350"/>
      <c r="U951" s="350"/>
      <c r="V951" s="350"/>
      <c r="W951" s="350"/>
      <c r="X951" s="350"/>
      <c r="Y951" s="350"/>
      <c r="Z951" s="350"/>
      <c r="AA951" s="350"/>
      <c r="AB951" s="350"/>
      <c r="AC951" s="350"/>
      <c r="AD951" s="350"/>
      <c r="AE951" s="350"/>
      <c r="AF951" s="350"/>
      <c r="AG951" s="350"/>
      <c r="AH951" s="350"/>
      <c r="AI951" s="350"/>
      <c r="AJ951" s="350"/>
      <c r="AK951" s="350"/>
      <c r="AL951" s="350"/>
      <c r="AM951" s="350"/>
      <c r="AN951" s="350"/>
    </row>
    <row r="952" spans="1:40" ht="16.5" customHeight="1">
      <c r="A952" s="350"/>
      <c r="B952" s="350"/>
      <c r="C952" s="350"/>
      <c r="D952" s="350"/>
      <c r="E952" s="350"/>
      <c r="F952" s="350"/>
      <c r="G952" s="350"/>
      <c r="H952" s="350"/>
      <c r="I952" s="350"/>
      <c r="J952" s="350"/>
      <c r="K952" s="350"/>
      <c r="L952" s="350"/>
      <c r="M952" s="353"/>
      <c r="N952" s="350"/>
      <c r="O952" s="350"/>
      <c r="P952" s="350"/>
      <c r="Q952" s="350"/>
      <c r="R952" s="353"/>
      <c r="S952" s="353"/>
      <c r="T952" s="350"/>
      <c r="U952" s="350"/>
      <c r="V952" s="350"/>
      <c r="W952" s="350"/>
      <c r="X952" s="350"/>
      <c r="Y952" s="350"/>
      <c r="Z952" s="350"/>
      <c r="AA952" s="350"/>
      <c r="AB952" s="350"/>
      <c r="AC952" s="350"/>
      <c r="AD952" s="350"/>
      <c r="AE952" s="350"/>
      <c r="AF952" s="350"/>
      <c r="AG952" s="350"/>
      <c r="AH952" s="350"/>
      <c r="AI952" s="350"/>
      <c r="AJ952" s="350"/>
      <c r="AK952" s="350"/>
      <c r="AL952" s="350"/>
      <c r="AM952" s="350"/>
      <c r="AN952" s="350"/>
    </row>
    <row r="953" spans="1:40" ht="16.5" customHeight="1">
      <c r="A953" s="350"/>
      <c r="B953" s="350"/>
      <c r="C953" s="350"/>
      <c r="D953" s="350"/>
      <c r="E953" s="350"/>
      <c r="F953" s="350"/>
      <c r="G953" s="350"/>
      <c r="H953" s="350"/>
      <c r="I953" s="350"/>
      <c r="J953" s="350"/>
      <c r="K953" s="350"/>
      <c r="L953" s="350"/>
      <c r="M953" s="353"/>
      <c r="N953" s="350"/>
      <c r="O953" s="350"/>
      <c r="P953" s="350"/>
      <c r="Q953" s="350"/>
      <c r="R953" s="353"/>
      <c r="S953" s="353"/>
      <c r="T953" s="350"/>
      <c r="U953" s="350"/>
      <c r="V953" s="350"/>
      <c r="W953" s="350"/>
      <c r="X953" s="350"/>
      <c r="Y953" s="350"/>
      <c r="Z953" s="350"/>
      <c r="AA953" s="350"/>
      <c r="AB953" s="350"/>
      <c r="AC953" s="350"/>
      <c r="AD953" s="350"/>
      <c r="AE953" s="350"/>
      <c r="AF953" s="350"/>
      <c r="AG953" s="350"/>
      <c r="AH953" s="350"/>
      <c r="AI953" s="350"/>
      <c r="AJ953" s="350"/>
      <c r="AK953" s="350"/>
      <c r="AL953" s="350"/>
      <c r="AM953" s="350"/>
      <c r="AN953" s="350"/>
    </row>
    <row r="954" spans="1:40" ht="16.5" customHeight="1">
      <c r="A954" s="350"/>
      <c r="B954" s="350"/>
      <c r="C954" s="350"/>
      <c r="D954" s="350"/>
      <c r="E954" s="350"/>
      <c r="F954" s="350"/>
      <c r="G954" s="350"/>
      <c r="H954" s="350"/>
      <c r="I954" s="350"/>
      <c r="J954" s="350"/>
      <c r="K954" s="350"/>
      <c r="L954" s="350"/>
      <c r="M954" s="353"/>
      <c r="N954" s="350"/>
      <c r="O954" s="350"/>
      <c r="P954" s="350"/>
      <c r="Q954" s="350"/>
      <c r="R954" s="353"/>
      <c r="S954" s="353"/>
      <c r="T954" s="350"/>
      <c r="U954" s="350"/>
      <c r="V954" s="350"/>
      <c r="W954" s="350"/>
      <c r="X954" s="350"/>
      <c r="Y954" s="350"/>
      <c r="Z954" s="350"/>
      <c r="AA954" s="350"/>
      <c r="AB954" s="350"/>
      <c r="AC954" s="350"/>
      <c r="AD954" s="350"/>
      <c r="AE954" s="350"/>
      <c r="AF954" s="350"/>
      <c r="AG954" s="350"/>
      <c r="AH954" s="350"/>
      <c r="AI954" s="350"/>
      <c r="AJ954" s="350"/>
      <c r="AK954" s="350"/>
      <c r="AL954" s="350"/>
      <c r="AM954" s="350"/>
      <c r="AN954" s="350"/>
    </row>
    <row r="955" spans="1:40" ht="16.5" customHeight="1">
      <c r="A955" s="350"/>
      <c r="B955" s="350"/>
      <c r="C955" s="350"/>
      <c r="D955" s="350"/>
      <c r="E955" s="350"/>
      <c r="F955" s="350"/>
      <c r="G955" s="350"/>
      <c r="H955" s="350"/>
      <c r="I955" s="350"/>
      <c r="J955" s="350"/>
      <c r="K955" s="350"/>
      <c r="L955" s="350"/>
      <c r="M955" s="353"/>
      <c r="N955" s="350"/>
      <c r="O955" s="350"/>
      <c r="P955" s="350"/>
      <c r="Q955" s="350"/>
      <c r="R955" s="353"/>
      <c r="S955" s="353"/>
      <c r="T955" s="350"/>
      <c r="U955" s="350"/>
      <c r="V955" s="350"/>
      <c r="W955" s="350"/>
      <c r="X955" s="350"/>
      <c r="Y955" s="350"/>
      <c r="Z955" s="350"/>
      <c r="AA955" s="350"/>
      <c r="AB955" s="350"/>
      <c r="AC955" s="350"/>
      <c r="AD955" s="350"/>
      <c r="AE955" s="350"/>
      <c r="AF955" s="350"/>
      <c r="AG955" s="350"/>
      <c r="AH955" s="350"/>
      <c r="AI955" s="350"/>
      <c r="AJ955" s="350"/>
      <c r="AK955" s="350"/>
      <c r="AL955" s="350"/>
      <c r="AM955" s="350"/>
      <c r="AN955" s="350"/>
    </row>
    <row r="956" spans="1:40" ht="16.5" customHeight="1">
      <c r="A956" s="350"/>
      <c r="B956" s="350"/>
      <c r="C956" s="350"/>
      <c r="D956" s="350"/>
      <c r="E956" s="350"/>
      <c r="F956" s="350"/>
      <c r="G956" s="350"/>
      <c r="H956" s="350"/>
      <c r="I956" s="350"/>
      <c r="J956" s="350"/>
      <c r="K956" s="350"/>
      <c r="L956" s="350"/>
      <c r="M956" s="353"/>
      <c r="N956" s="350"/>
      <c r="O956" s="350"/>
      <c r="P956" s="350"/>
      <c r="Q956" s="350"/>
      <c r="R956" s="353"/>
      <c r="S956" s="353"/>
      <c r="T956" s="350"/>
      <c r="U956" s="350"/>
      <c r="V956" s="350"/>
      <c r="W956" s="350"/>
      <c r="X956" s="350"/>
      <c r="Y956" s="350"/>
      <c r="Z956" s="350"/>
      <c r="AA956" s="350"/>
      <c r="AB956" s="350"/>
      <c r="AC956" s="350"/>
      <c r="AD956" s="350"/>
      <c r="AE956" s="350"/>
      <c r="AF956" s="350"/>
      <c r="AG956" s="350"/>
      <c r="AH956" s="350"/>
      <c r="AI956" s="350"/>
      <c r="AJ956" s="350"/>
      <c r="AK956" s="350"/>
      <c r="AL956" s="350"/>
      <c r="AM956" s="350"/>
      <c r="AN956" s="350"/>
    </row>
    <row r="957" spans="1:40" ht="16.5" customHeight="1">
      <c r="A957" s="350"/>
      <c r="B957" s="350"/>
      <c r="C957" s="350"/>
      <c r="D957" s="350"/>
      <c r="E957" s="350"/>
      <c r="F957" s="350"/>
      <c r="G957" s="350"/>
      <c r="H957" s="350"/>
      <c r="I957" s="350"/>
      <c r="J957" s="350"/>
      <c r="K957" s="350"/>
      <c r="L957" s="350"/>
      <c r="M957" s="353"/>
      <c r="N957" s="350"/>
      <c r="O957" s="350"/>
      <c r="P957" s="350"/>
      <c r="Q957" s="350"/>
      <c r="R957" s="353"/>
      <c r="S957" s="353"/>
      <c r="T957" s="350"/>
      <c r="U957" s="350"/>
      <c r="V957" s="350"/>
      <c r="W957" s="350"/>
      <c r="X957" s="350"/>
      <c r="Y957" s="350"/>
      <c r="Z957" s="350"/>
      <c r="AA957" s="350"/>
      <c r="AB957" s="350"/>
      <c r="AC957" s="350"/>
      <c r="AD957" s="350"/>
      <c r="AE957" s="350"/>
      <c r="AF957" s="350"/>
      <c r="AG957" s="350"/>
      <c r="AH957" s="350"/>
      <c r="AI957" s="350"/>
      <c r="AJ957" s="350"/>
      <c r="AK957" s="350"/>
      <c r="AL957" s="350"/>
      <c r="AM957" s="350"/>
      <c r="AN957" s="350"/>
    </row>
    <row r="958" spans="1:40" ht="16.5" customHeight="1">
      <c r="A958" s="350"/>
      <c r="B958" s="350"/>
      <c r="C958" s="350"/>
      <c r="D958" s="350"/>
      <c r="E958" s="350"/>
      <c r="F958" s="350"/>
      <c r="G958" s="350"/>
      <c r="H958" s="350"/>
      <c r="I958" s="350"/>
      <c r="J958" s="350"/>
      <c r="K958" s="350"/>
      <c r="L958" s="350"/>
      <c r="M958" s="353"/>
      <c r="N958" s="350"/>
      <c r="O958" s="350"/>
      <c r="P958" s="350"/>
      <c r="Q958" s="350"/>
      <c r="R958" s="353"/>
      <c r="S958" s="353"/>
      <c r="T958" s="350"/>
      <c r="U958" s="350"/>
      <c r="V958" s="350"/>
      <c r="W958" s="350"/>
      <c r="X958" s="350"/>
      <c r="Y958" s="350"/>
      <c r="Z958" s="350"/>
      <c r="AA958" s="350"/>
      <c r="AB958" s="350"/>
      <c r="AC958" s="350"/>
      <c r="AD958" s="350"/>
      <c r="AE958" s="350"/>
      <c r="AF958" s="350"/>
      <c r="AG958" s="350"/>
      <c r="AH958" s="350"/>
      <c r="AI958" s="350"/>
      <c r="AJ958" s="350"/>
      <c r="AK958" s="350"/>
      <c r="AL958" s="350"/>
      <c r="AM958" s="350"/>
      <c r="AN958" s="350"/>
    </row>
    <row r="959" spans="1:40" ht="16.5" customHeight="1">
      <c r="A959" s="350"/>
      <c r="B959" s="350"/>
      <c r="C959" s="350"/>
      <c r="D959" s="350"/>
      <c r="E959" s="350"/>
      <c r="F959" s="350"/>
      <c r="G959" s="350"/>
      <c r="H959" s="350"/>
      <c r="I959" s="350"/>
      <c r="J959" s="350"/>
      <c r="K959" s="350"/>
      <c r="L959" s="350"/>
      <c r="M959" s="353"/>
      <c r="N959" s="350"/>
      <c r="O959" s="350"/>
      <c r="P959" s="350"/>
      <c r="Q959" s="350"/>
      <c r="R959" s="353"/>
      <c r="S959" s="353"/>
      <c r="T959" s="350"/>
      <c r="U959" s="350"/>
      <c r="V959" s="350"/>
      <c r="W959" s="350"/>
      <c r="X959" s="350"/>
      <c r="Y959" s="350"/>
      <c r="Z959" s="350"/>
      <c r="AA959" s="350"/>
      <c r="AB959" s="350"/>
      <c r="AC959" s="350"/>
      <c r="AD959" s="350"/>
      <c r="AE959" s="350"/>
      <c r="AF959" s="350"/>
      <c r="AG959" s="350"/>
      <c r="AH959" s="350"/>
      <c r="AI959" s="350"/>
      <c r="AJ959" s="350"/>
      <c r="AK959" s="350"/>
      <c r="AL959" s="350"/>
      <c r="AM959" s="350"/>
      <c r="AN959" s="350"/>
    </row>
    <row r="960" spans="1:40" ht="16.5" customHeight="1">
      <c r="A960" s="350"/>
      <c r="B960" s="350"/>
      <c r="C960" s="350"/>
      <c r="D960" s="350"/>
      <c r="E960" s="350"/>
      <c r="F960" s="350"/>
      <c r="G960" s="350"/>
      <c r="H960" s="350"/>
      <c r="I960" s="350"/>
      <c r="J960" s="350"/>
      <c r="K960" s="350"/>
      <c r="L960" s="350"/>
      <c r="M960" s="353"/>
      <c r="N960" s="350"/>
      <c r="O960" s="350"/>
      <c r="P960" s="350"/>
      <c r="Q960" s="350"/>
      <c r="R960" s="353"/>
      <c r="S960" s="353"/>
      <c r="T960" s="350"/>
      <c r="U960" s="350"/>
      <c r="V960" s="350"/>
      <c r="W960" s="350"/>
      <c r="X960" s="350"/>
      <c r="Y960" s="350"/>
      <c r="Z960" s="350"/>
      <c r="AA960" s="350"/>
      <c r="AB960" s="350"/>
      <c r="AC960" s="350"/>
      <c r="AD960" s="350"/>
      <c r="AE960" s="350"/>
      <c r="AF960" s="350"/>
      <c r="AG960" s="350"/>
      <c r="AH960" s="350"/>
      <c r="AI960" s="350"/>
      <c r="AJ960" s="350"/>
      <c r="AK960" s="350"/>
      <c r="AL960" s="350"/>
      <c r="AM960" s="350"/>
      <c r="AN960" s="350"/>
    </row>
    <row r="961" spans="1:40" ht="16.5" customHeight="1">
      <c r="A961" s="350"/>
      <c r="B961" s="350"/>
      <c r="C961" s="350"/>
      <c r="D961" s="350"/>
      <c r="E961" s="350"/>
      <c r="F961" s="350"/>
      <c r="G961" s="350"/>
      <c r="H961" s="350"/>
      <c r="I961" s="350"/>
      <c r="J961" s="350"/>
      <c r="K961" s="350"/>
      <c r="L961" s="350"/>
      <c r="M961" s="353"/>
      <c r="N961" s="350"/>
      <c r="O961" s="350"/>
      <c r="P961" s="350"/>
      <c r="Q961" s="350"/>
      <c r="R961" s="353"/>
      <c r="S961" s="353"/>
      <c r="T961" s="350"/>
      <c r="U961" s="350"/>
      <c r="V961" s="350"/>
      <c r="W961" s="350"/>
      <c r="X961" s="350"/>
      <c r="Y961" s="350"/>
      <c r="Z961" s="350"/>
      <c r="AA961" s="350"/>
      <c r="AB961" s="350"/>
      <c r="AC961" s="350"/>
      <c r="AD961" s="350"/>
      <c r="AE961" s="350"/>
      <c r="AF961" s="350"/>
      <c r="AG961" s="350"/>
      <c r="AH961" s="350"/>
      <c r="AI961" s="350"/>
      <c r="AJ961" s="350"/>
      <c r="AK961" s="350"/>
      <c r="AL961" s="350"/>
      <c r="AM961" s="350"/>
      <c r="AN961" s="350"/>
    </row>
    <row r="962" spans="1:40" ht="16.5" customHeight="1">
      <c r="A962" s="350"/>
      <c r="B962" s="350"/>
      <c r="C962" s="350"/>
      <c r="D962" s="350"/>
      <c r="E962" s="350"/>
      <c r="F962" s="350"/>
      <c r="G962" s="350"/>
      <c r="H962" s="350"/>
      <c r="I962" s="350"/>
      <c r="J962" s="350"/>
      <c r="K962" s="350"/>
      <c r="L962" s="350"/>
      <c r="M962" s="353"/>
      <c r="N962" s="350"/>
      <c r="O962" s="350"/>
      <c r="P962" s="350"/>
      <c r="Q962" s="350"/>
      <c r="R962" s="353"/>
      <c r="S962" s="353"/>
      <c r="T962" s="350"/>
      <c r="U962" s="350"/>
      <c r="V962" s="350"/>
      <c r="W962" s="350"/>
      <c r="X962" s="350"/>
      <c r="Y962" s="350"/>
      <c r="Z962" s="350"/>
      <c r="AA962" s="350"/>
      <c r="AB962" s="350"/>
      <c r="AC962" s="350"/>
      <c r="AD962" s="350"/>
      <c r="AE962" s="350"/>
      <c r="AF962" s="350"/>
      <c r="AG962" s="350"/>
      <c r="AH962" s="350"/>
      <c r="AI962" s="350"/>
      <c r="AJ962" s="350"/>
      <c r="AK962" s="350"/>
      <c r="AL962" s="350"/>
      <c r="AM962" s="350"/>
      <c r="AN962" s="350"/>
    </row>
    <row r="963" spans="1:40" ht="16.5" customHeight="1">
      <c r="A963" s="350"/>
      <c r="B963" s="350"/>
      <c r="C963" s="350"/>
      <c r="D963" s="350"/>
      <c r="E963" s="350"/>
      <c r="F963" s="350"/>
      <c r="G963" s="350"/>
      <c r="H963" s="350"/>
      <c r="I963" s="350"/>
      <c r="J963" s="350"/>
      <c r="K963" s="350"/>
      <c r="L963" s="350"/>
      <c r="M963" s="353"/>
      <c r="N963" s="350"/>
      <c r="O963" s="350"/>
      <c r="P963" s="350"/>
      <c r="Q963" s="350"/>
      <c r="R963" s="353"/>
      <c r="S963" s="353"/>
      <c r="T963" s="350"/>
      <c r="U963" s="350"/>
      <c r="V963" s="350"/>
      <c r="W963" s="350"/>
      <c r="X963" s="350"/>
      <c r="Y963" s="350"/>
      <c r="Z963" s="350"/>
      <c r="AA963" s="350"/>
      <c r="AB963" s="350"/>
      <c r="AC963" s="350"/>
      <c r="AD963" s="350"/>
      <c r="AE963" s="350"/>
      <c r="AF963" s="350"/>
      <c r="AG963" s="350"/>
      <c r="AH963" s="350"/>
      <c r="AI963" s="350"/>
      <c r="AJ963" s="350"/>
      <c r="AK963" s="350"/>
      <c r="AL963" s="350"/>
      <c r="AM963" s="350"/>
      <c r="AN963" s="350"/>
    </row>
    <row r="964" spans="1:40" ht="16.5" customHeight="1">
      <c r="A964" s="350"/>
      <c r="B964" s="350"/>
      <c r="C964" s="350"/>
      <c r="D964" s="350"/>
      <c r="E964" s="350"/>
      <c r="F964" s="350"/>
      <c r="G964" s="350"/>
      <c r="H964" s="350"/>
      <c r="I964" s="350"/>
      <c r="J964" s="350"/>
      <c r="K964" s="350"/>
      <c r="L964" s="350"/>
      <c r="M964" s="353"/>
      <c r="N964" s="350"/>
      <c r="O964" s="350"/>
      <c r="P964" s="350"/>
      <c r="Q964" s="350"/>
      <c r="R964" s="353"/>
      <c r="S964" s="353"/>
      <c r="T964" s="350"/>
      <c r="U964" s="350"/>
      <c r="V964" s="350"/>
      <c r="W964" s="350"/>
      <c r="X964" s="350"/>
      <c r="Y964" s="350"/>
      <c r="Z964" s="350"/>
      <c r="AA964" s="350"/>
      <c r="AB964" s="350"/>
      <c r="AC964" s="350"/>
      <c r="AD964" s="350"/>
      <c r="AE964" s="350"/>
      <c r="AF964" s="350"/>
      <c r="AG964" s="350"/>
      <c r="AH964" s="350"/>
      <c r="AI964" s="350"/>
      <c r="AJ964" s="350"/>
      <c r="AK964" s="350"/>
      <c r="AL964" s="350"/>
      <c r="AM964" s="350"/>
      <c r="AN964" s="350"/>
    </row>
    <row r="965" spans="1:40" ht="16.5" customHeight="1">
      <c r="A965" s="350"/>
      <c r="B965" s="350"/>
      <c r="C965" s="350"/>
      <c r="D965" s="350"/>
      <c r="E965" s="350"/>
      <c r="F965" s="350"/>
      <c r="G965" s="350"/>
      <c r="H965" s="350"/>
      <c r="I965" s="350"/>
      <c r="J965" s="350"/>
      <c r="K965" s="350"/>
      <c r="L965" s="350"/>
      <c r="M965" s="353"/>
      <c r="N965" s="350"/>
      <c r="O965" s="350"/>
      <c r="P965" s="350"/>
      <c r="Q965" s="350"/>
      <c r="R965" s="353"/>
      <c r="S965" s="353"/>
      <c r="T965" s="350"/>
      <c r="U965" s="350"/>
      <c r="V965" s="350"/>
      <c r="W965" s="350"/>
      <c r="X965" s="350"/>
      <c r="Y965" s="350"/>
      <c r="Z965" s="350"/>
      <c r="AA965" s="350"/>
      <c r="AB965" s="350"/>
      <c r="AC965" s="350"/>
      <c r="AD965" s="350"/>
      <c r="AE965" s="350"/>
      <c r="AF965" s="350"/>
      <c r="AG965" s="350"/>
      <c r="AH965" s="350"/>
      <c r="AI965" s="350"/>
      <c r="AJ965" s="350"/>
      <c r="AK965" s="350"/>
      <c r="AL965" s="350"/>
      <c r="AM965" s="350"/>
      <c r="AN965" s="350"/>
    </row>
    <row r="966" spans="1:40" ht="16.5" customHeight="1">
      <c r="A966" s="350"/>
      <c r="B966" s="350"/>
      <c r="C966" s="350"/>
      <c r="D966" s="350"/>
      <c r="E966" s="350"/>
      <c r="F966" s="350"/>
      <c r="G966" s="350"/>
      <c r="H966" s="350"/>
      <c r="I966" s="350"/>
      <c r="J966" s="350"/>
      <c r="K966" s="350"/>
      <c r="L966" s="350"/>
      <c r="M966" s="353"/>
      <c r="N966" s="350"/>
      <c r="O966" s="350"/>
      <c r="P966" s="350"/>
      <c r="Q966" s="350"/>
      <c r="R966" s="353"/>
      <c r="S966" s="353"/>
      <c r="T966" s="350"/>
      <c r="U966" s="350"/>
      <c r="V966" s="350"/>
      <c r="W966" s="350"/>
      <c r="X966" s="350"/>
      <c r="Y966" s="350"/>
      <c r="Z966" s="350"/>
      <c r="AA966" s="350"/>
      <c r="AB966" s="350"/>
      <c r="AC966" s="350"/>
      <c r="AD966" s="350"/>
      <c r="AE966" s="350"/>
      <c r="AF966" s="350"/>
      <c r="AG966" s="350"/>
      <c r="AH966" s="350"/>
      <c r="AI966" s="350"/>
      <c r="AJ966" s="350"/>
      <c r="AK966" s="350"/>
      <c r="AL966" s="350"/>
      <c r="AM966" s="350"/>
      <c r="AN966" s="350"/>
    </row>
    <row r="967" spans="1:40" ht="16.5" customHeight="1">
      <c r="A967" s="350"/>
      <c r="B967" s="350"/>
      <c r="C967" s="350"/>
      <c r="D967" s="350"/>
      <c r="E967" s="350"/>
      <c r="F967" s="350"/>
      <c r="G967" s="350"/>
      <c r="H967" s="350"/>
      <c r="I967" s="350"/>
      <c r="J967" s="350"/>
      <c r="K967" s="350"/>
      <c r="L967" s="350"/>
      <c r="M967" s="353"/>
      <c r="N967" s="350"/>
      <c r="O967" s="350"/>
      <c r="P967" s="350"/>
      <c r="Q967" s="350"/>
      <c r="R967" s="353"/>
      <c r="S967" s="353"/>
      <c r="T967" s="350"/>
      <c r="U967" s="350"/>
      <c r="V967" s="350"/>
      <c r="W967" s="350"/>
      <c r="X967" s="350"/>
      <c r="Y967" s="350"/>
      <c r="Z967" s="350"/>
      <c r="AA967" s="350"/>
      <c r="AB967" s="350"/>
      <c r="AC967" s="350"/>
      <c r="AD967" s="350"/>
      <c r="AE967" s="350"/>
      <c r="AF967" s="350"/>
      <c r="AG967" s="350"/>
      <c r="AH967" s="350"/>
      <c r="AI967" s="350"/>
      <c r="AJ967" s="350"/>
      <c r="AK967" s="350"/>
      <c r="AL967" s="350"/>
      <c r="AM967" s="350"/>
      <c r="AN967" s="350"/>
    </row>
    <row r="968" spans="1:40" ht="16.5" customHeight="1">
      <c r="A968" s="350"/>
      <c r="B968" s="350"/>
      <c r="C968" s="350"/>
      <c r="D968" s="350"/>
      <c r="E968" s="350"/>
      <c r="F968" s="350"/>
      <c r="G968" s="350"/>
      <c r="H968" s="350"/>
      <c r="I968" s="350"/>
      <c r="J968" s="350"/>
      <c r="K968" s="350"/>
      <c r="L968" s="350"/>
      <c r="M968" s="353"/>
      <c r="N968" s="350"/>
      <c r="O968" s="350"/>
      <c r="P968" s="350"/>
      <c r="Q968" s="350"/>
      <c r="R968" s="353"/>
      <c r="S968" s="353"/>
      <c r="T968" s="350"/>
      <c r="U968" s="350"/>
      <c r="V968" s="350"/>
      <c r="W968" s="350"/>
      <c r="X968" s="350"/>
      <c r="Y968" s="350"/>
      <c r="Z968" s="350"/>
      <c r="AA968" s="350"/>
      <c r="AB968" s="350"/>
      <c r="AC968" s="350"/>
      <c r="AD968" s="350"/>
      <c r="AE968" s="350"/>
      <c r="AF968" s="350"/>
      <c r="AG968" s="350"/>
      <c r="AH968" s="350"/>
      <c r="AI968" s="350"/>
      <c r="AJ968" s="350"/>
      <c r="AK968" s="350"/>
      <c r="AL968" s="350"/>
      <c r="AM968" s="350"/>
      <c r="AN968" s="350"/>
    </row>
    <row r="969" spans="1:40" ht="16.5" customHeight="1">
      <c r="A969" s="350"/>
      <c r="B969" s="350"/>
      <c r="C969" s="350"/>
      <c r="D969" s="350"/>
      <c r="E969" s="350"/>
      <c r="F969" s="350"/>
      <c r="G969" s="350"/>
      <c r="H969" s="350"/>
      <c r="I969" s="350"/>
      <c r="J969" s="350"/>
      <c r="K969" s="350"/>
      <c r="L969" s="350"/>
      <c r="M969" s="353"/>
      <c r="N969" s="350"/>
      <c r="O969" s="350"/>
      <c r="P969" s="350"/>
      <c r="Q969" s="350"/>
      <c r="R969" s="353"/>
      <c r="S969" s="353"/>
      <c r="T969" s="350"/>
      <c r="U969" s="350"/>
      <c r="V969" s="350"/>
      <c r="W969" s="350"/>
      <c r="X969" s="350"/>
      <c r="Y969" s="350"/>
      <c r="Z969" s="350"/>
      <c r="AA969" s="350"/>
      <c r="AB969" s="350"/>
      <c r="AC969" s="350"/>
      <c r="AD969" s="350"/>
      <c r="AE969" s="350"/>
      <c r="AF969" s="350"/>
      <c r="AG969" s="350"/>
      <c r="AH969" s="350"/>
      <c r="AI969" s="350"/>
      <c r="AJ969" s="350"/>
      <c r="AK969" s="350"/>
      <c r="AL969" s="350"/>
      <c r="AM969" s="350"/>
      <c r="AN969" s="350"/>
    </row>
    <row r="970" spans="1:40" ht="16.5" customHeight="1">
      <c r="A970" s="350"/>
      <c r="B970" s="350"/>
      <c r="C970" s="350"/>
      <c r="D970" s="350"/>
      <c r="E970" s="350"/>
      <c r="F970" s="350"/>
      <c r="G970" s="350"/>
      <c r="H970" s="350"/>
      <c r="I970" s="350"/>
      <c r="J970" s="350"/>
      <c r="K970" s="350"/>
      <c r="L970" s="350"/>
      <c r="M970" s="353"/>
      <c r="N970" s="350"/>
      <c r="O970" s="350"/>
      <c r="P970" s="350"/>
      <c r="Q970" s="350"/>
      <c r="R970" s="353"/>
      <c r="S970" s="353"/>
      <c r="T970" s="350"/>
      <c r="U970" s="350"/>
      <c r="V970" s="350"/>
      <c r="W970" s="350"/>
      <c r="X970" s="350"/>
      <c r="Y970" s="350"/>
      <c r="Z970" s="350"/>
      <c r="AA970" s="350"/>
      <c r="AB970" s="350"/>
      <c r="AC970" s="350"/>
      <c r="AD970" s="350"/>
      <c r="AE970" s="350"/>
      <c r="AF970" s="350"/>
      <c r="AG970" s="350"/>
      <c r="AH970" s="350"/>
      <c r="AI970" s="350"/>
      <c r="AJ970" s="350"/>
      <c r="AK970" s="350"/>
      <c r="AL970" s="350"/>
      <c r="AM970" s="350"/>
      <c r="AN970" s="350"/>
    </row>
    <row r="971" spans="1:40" ht="16.5" customHeight="1">
      <c r="A971" s="350"/>
      <c r="B971" s="350"/>
      <c r="C971" s="350"/>
      <c r="D971" s="350"/>
      <c r="E971" s="350"/>
      <c r="F971" s="350"/>
      <c r="G971" s="350"/>
      <c r="H971" s="350"/>
      <c r="I971" s="350"/>
      <c r="J971" s="350"/>
      <c r="K971" s="350"/>
      <c r="L971" s="350"/>
      <c r="M971" s="353"/>
      <c r="N971" s="350"/>
      <c r="O971" s="350"/>
      <c r="P971" s="350"/>
      <c r="Q971" s="350"/>
      <c r="R971" s="353"/>
      <c r="S971" s="353"/>
      <c r="T971" s="350"/>
      <c r="U971" s="350"/>
      <c r="V971" s="350"/>
      <c r="W971" s="350"/>
      <c r="X971" s="350"/>
      <c r="Y971" s="350"/>
      <c r="Z971" s="350"/>
      <c r="AA971" s="350"/>
      <c r="AB971" s="350"/>
      <c r="AC971" s="350"/>
      <c r="AD971" s="350"/>
      <c r="AE971" s="350"/>
      <c r="AF971" s="350"/>
      <c r="AG971" s="350"/>
      <c r="AH971" s="350"/>
      <c r="AI971" s="350"/>
      <c r="AJ971" s="350"/>
      <c r="AK971" s="350"/>
      <c r="AL971" s="350"/>
      <c r="AM971" s="350"/>
      <c r="AN971" s="350"/>
    </row>
    <row r="972" spans="1:40" ht="16.5" customHeight="1">
      <c r="A972" s="350"/>
      <c r="B972" s="350"/>
      <c r="C972" s="350"/>
      <c r="D972" s="350"/>
      <c r="E972" s="350"/>
      <c r="F972" s="350"/>
      <c r="G972" s="350"/>
      <c r="H972" s="350"/>
      <c r="I972" s="350"/>
      <c r="J972" s="350"/>
      <c r="K972" s="350"/>
      <c r="L972" s="350"/>
      <c r="M972" s="353"/>
      <c r="N972" s="350"/>
      <c r="O972" s="350"/>
      <c r="P972" s="350"/>
      <c r="Q972" s="350"/>
      <c r="R972" s="353"/>
      <c r="S972" s="353"/>
      <c r="T972" s="350"/>
      <c r="U972" s="350"/>
      <c r="V972" s="350"/>
      <c r="W972" s="350"/>
      <c r="X972" s="350"/>
      <c r="Y972" s="350"/>
      <c r="Z972" s="350"/>
      <c r="AA972" s="350"/>
      <c r="AB972" s="350"/>
      <c r="AC972" s="350"/>
      <c r="AD972" s="350"/>
      <c r="AE972" s="350"/>
      <c r="AF972" s="350"/>
      <c r="AG972" s="350"/>
      <c r="AH972" s="350"/>
      <c r="AI972" s="350"/>
      <c r="AJ972" s="350"/>
      <c r="AK972" s="350"/>
      <c r="AL972" s="350"/>
      <c r="AM972" s="350"/>
      <c r="AN972" s="350"/>
    </row>
    <row r="973" spans="1:40" ht="16.5" customHeight="1">
      <c r="A973" s="350"/>
      <c r="B973" s="350"/>
      <c r="C973" s="350"/>
      <c r="D973" s="350"/>
      <c r="E973" s="350"/>
      <c r="F973" s="350"/>
      <c r="G973" s="350"/>
      <c r="H973" s="350"/>
      <c r="I973" s="350"/>
      <c r="J973" s="350"/>
      <c r="K973" s="350"/>
      <c r="L973" s="350"/>
      <c r="M973" s="353"/>
      <c r="N973" s="350"/>
      <c r="O973" s="350"/>
      <c r="P973" s="350"/>
      <c r="Q973" s="350"/>
      <c r="R973" s="353"/>
      <c r="S973" s="353"/>
      <c r="T973" s="350"/>
      <c r="U973" s="350"/>
      <c r="V973" s="350"/>
      <c r="W973" s="350"/>
      <c r="X973" s="350"/>
      <c r="Y973" s="350"/>
      <c r="Z973" s="350"/>
      <c r="AA973" s="350"/>
      <c r="AB973" s="350"/>
      <c r="AC973" s="350"/>
      <c r="AD973" s="350"/>
      <c r="AE973" s="350"/>
      <c r="AF973" s="350"/>
      <c r="AG973" s="350"/>
      <c r="AH973" s="350"/>
      <c r="AI973" s="350"/>
      <c r="AJ973" s="350"/>
      <c r="AK973" s="350"/>
      <c r="AL973" s="350"/>
      <c r="AM973" s="350"/>
      <c r="AN973" s="350"/>
    </row>
    <row r="974" spans="1:40" ht="16.5" customHeight="1">
      <c r="A974" s="350"/>
      <c r="B974" s="350"/>
      <c r="C974" s="350"/>
      <c r="D974" s="350"/>
      <c r="E974" s="350"/>
      <c r="F974" s="350"/>
      <c r="G974" s="350"/>
      <c r="H974" s="350"/>
      <c r="I974" s="350"/>
      <c r="J974" s="350"/>
      <c r="K974" s="350"/>
      <c r="L974" s="350"/>
      <c r="M974" s="353"/>
      <c r="N974" s="350"/>
      <c r="O974" s="350"/>
      <c r="P974" s="350"/>
      <c r="Q974" s="350"/>
      <c r="R974" s="353"/>
      <c r="S974" s="353"/>
      <c r="T974" s="350"/>
      <c r="U974" s="350"/>
      <c r="V974" s="350"/>
      <c r="W974" s="350"/>
      <c r="X974" s="350"/>
      <c r="Y974" s="350"/>
      <c r="Z974" s="350"/>
      <c r="AA974" s="350"/>
      <c r="AB974" s="350"/>
      <c r="AC974" s="350"/>
      <c r="AD974" s="350"/>
      <c r="AE974" s="350"/>
      <c r="AF974" s="350"/>
      <c r="AG974" s="350"/>
      <c r="AH974" s="350"/>
      <c r="AI974" s="350"/>
      <c r="AJ974" s="350"/>
      <c r="AK974" s="350"/>
      <c r="AL974" s="350"/>
      <c r="AM974" s="350"/>
      <c r="AN974" s="350"/>
    </row>
    <row r="975" spans="1:40" ht="16.5" customHeight="1">
      <c r="A975" s="350"/>
      <c r="B975" s="350"/>
      <c r="C975" s="350"/>
      <c r="D975" s="350"/>
      <c r="E975" s="350"/>
      <c r="F975" s="350"/>
      <c r="G975" s="350"/>
      <c r="H975" s="350"/>
      <c r="I975" s="350"/>
      <c r="J975" s="350"/>
      <c r="K975" s="350"/>
      <c r="L975" s="350"/>
      <c r="M975" s="353"/>
      <c r="N975" s="350"/>
      <c r="O975" s="350"/>
      <c r="P975" s="350"/>
      <c r="Q975" s="350"/>
      <c r="R975" s="353"/>
      <c r="S975" s="353"/>
      <c r="T975" s="350"/>
      <c r="U975" s="350"/>
      <c r="V975" s="350"/>
      <c r="W975" s="350"/>
      <c r="X975" s="350"/>
      <c r="Y975" s="350"/>
      <c r="Z975" s="350"/>
      <c r="AA975" s="350"/>
      <c r="AB975" s="350"/>
      <c r="AC975" s="350"/>
      <c r="AD975" s="350"/>
      <c r="AE975" s="350"/>
      <c r="AF975" s="350"/>
      <c r="AG975" s="350"/>
      <c r="AH975" s="350"/>
      <c r="AI975" s="350"/>
      <c r="AJ975" s="350"/>
      <c r="AK975" s="350"/>
      <c r="AL975" s="350"/>
      <c r="AM975" s="350"/>
      <c r="AN975" s="350"/>
    </row>
    <row r="976" spans="1:40" ht="16.5" customHeight="1">
      <c r="A976" s="350"/>
      <c r="B976" s="350"/>
      <c r="C976" s="350"/>
      <c r="D976" s="350"/>
      <c r="E976" s="350"/>
      <c r="F976" s="350"/>
      <c r="G976" s="350"/>
      <c r="H976" s="350"/>
      <c r="I976" s="350"/>
      <c r="J976" s="350"/>
      <c r="K976" s="350"/>
      <c r="L976" s="350"/>
      <c r="M976" s="353"/>
      <c r="N976" s="350"/>
      <c r="O976" s="350"/>
      <c r="P976" s="350"/>
      <c r="Q976" s="350"/>
      <c r="R976" s="353"/>
      <c r="S976" s="353"/>
      <c r="T976" s="350"/>
      <c r="U976" s="350"/>
      <c r="V976" s="350"/>
      <c r="W976" s="350"/>
      <c r="X976" s="350"/>
      <c r="Y976" s="350"/>
      <c r="Z976" s="350"/>
      <c r="AA976" s="350"/>
      <c r="AB976" s="350"/>
      <c r="AC976" s="350"/>
      <c r="AD976" s="350"/>
      <c r="AE976" s="350"/>
      <c r="AF976" s="350"/>
      <c r="AG976" s="350"/>
      <c r="AH976" s="350"/>
      <c r="AI976" s="350"/>
      <c r="AJ976" s="350"/>
      <c r="AK976" s="350"/>
      <c r="AL976" s="350"/>
      <c r="AM976" s="350"/>
      <c r="AN976" s="350"/>
    </row>
    <row r="977" spans="1:40" ht="16.5" customHeight="1">
      <c r="A977" s="350"/>
      <c r="B977" s="350"/>
      <c r="C977" s="350"/>
      <c r="D977" s="350"/>
      <c r="E977" s="350"/>
      <c r="F977" s="350"/>
      <c r="G977" s="350"/>
      <c r="H977" s="350"/>
      <c r="I977" s="350"/>
      <c r="J977" s="350"/>
      <c r="K977" s="350"/>
      <c r="L977" s="350"/>
      <c r="M977" s="353"/>
      <c r="N977" s="350"/>
      <c r="O977" s="350"/>
      <c r="P977" s="350"/>
      <c r="Q977" s="350"/>
      <c r="R977" s="353"/>
      <c r="S977" s="353"/>
      <c r="T977" s="350"/>
      <c r="U977" s="350"/>
      <c r="V977" s="350"/>
      <c r="W977" s="350"/>
      <c r="X977" s="350"/>
      <c r="Y977" s="350"/>
      <c r="Z977" s="350"/>
      <c r="AA977" s="350"/>
      <c r="AB977" s="350"/>
      <c r="AC977" s="350"/>
      <c r="AD977" s="350"/>
      <c r="AE977" s="350"/>
      <c r="AF977" s="350"/>
      <c r="AG977" s="350"/>
      <c r="AH977" s="350"/>
      <c r="AI977" s="350"/>
      <c r="AJ977" s="350"/>
      <c r="AK977" s="350"/>
      <c r="AL977" s="350"/>
      <c r="AM977" s="350"/>
      <c r="AN977" s="350"/>
    </row>
    <row r="978" spans="1:40" ht="16.5" customHeight="1">
      <c r="A978" s="350"/>
      <c r="B978" s="350"/>
      <c r="C978" s="350"/>
      <c r="D978" s="350"/>
      <c r="E978" s="350"/>
      <c r="F978" s="350"/>
      <c r="G978" s="350"/>
      <c r="H978" s="350"/>
      <c r="I978" s="350"/>
      <c r="J978" s="350"/>
      <c r="K978" s="350"/>
      <c r="L978" s="350"/>
      <c r="M978" s="353"/>
      <c r="N978" s="350"/>
      <c r="O978" s="350"/>
      <c r="P978" s="350"/>
      <c r="Q978" s="350"/>
      <c r="R978" s="353"/>
      <c r="S978" s="353"/>
      <c r="T978" s="350"/>
      <c r="U978" s="350"/>
      <c r="V978" s="350"/>
      <c r="W978" s="350"/>
      <c r="X978" s="350"/>
      <c r="Y978" s="350"/>
      <c r="Z978" s="350"/>
      <c r="AA978" s="350"/>
      <c r="AB978" s="350"/>
      <c r="AC978" s="350"/>
      <c r="AD978" s="350"/>
      <c r="AE978" s="350"/>
      <c r="AF978" s="350"/>
      <c r="AG978" s="350"/>
      <c r="AH978" s="350"/>
      <c r="AI978" s="350"/>
      <c r="AJ978" s="350"/>
      <c r="AK978" s="350"/>
      <c r="AL978" s="350"/>
      <c r="AM978" s="350"/>
      <c r="AN978" s="350"/>
    </row>
    <row r="979" spans="1:40" ht="16.5" customHeight="1">
      <c r="A979" s="350"/>
      <c r="B979" s="350"/>
      <c r="C979" s="350"/>
      <c r="D979" s="350"/>
      <c r="E979" s="350"/>
      <c r="F979" s="350"/>
      <c r="G979" s="350"/>
      <c r="H979" s="350"/>
      <c r="I979" s="350"/>
      <c r="J979" s="350"/>
      <c r="K979" s="350"/>
      <c r="L979" s="350"/>
      <c r="M979" s="353"/>
      <c r="N979" s="350"/>
      <c r="O979" s="350"/>
      <c r="P979" s="350"/>
      <c r="Q979" s="350"/>
      <c r="R979" s="353"/>
      <c r="S979" s="353"/>
      <c r="T979" s="350"/>
      <c r="U979" s="350"/>
      <c r="V979" s="350"/>
      <c r="W979" s="350"/>
      <c r="X979" s="350"/>
      <c r="Y979" s="350"/>
      <c r="Z979" s="350"/>
      <c r="AA979" s="350"/>
      <c r="AB979" s="350"/>
      <c r="AC979" s="350"/>
      <c r="AD979" s="350"/>
      <c r="AE979" s="350"/>
      <c r="AF979" s="350"/>
      <c r="AG979" s="350"/>
      <c r="AH979" s="350"/>
      <c r="AI979" s="350"/>
      <c r="AJ979" s="350"/>
      <c r="AK979" s="350"/>
      <c r="AL979" s="350"/>
      <c r="AM979" s="350"/>
      <c r="AN979" s="350"/>
    </row>
    <row r="980" spans="1:40" ht="16.5" customHeight="1">
      <c r="A980" s="350"/>
      <c r="B980" s="350"/>
      <c r="C980" s="350"/>
      <c r="D980" s="350"/>
      <c r="E980" s="350"/>
      <c r="F980" s="350"/>
      <c r="G980" s="350"/>
      <c r="H980" s="350"/>
      <c r="I980" s="350"/>
      <c r="J980" s="350"/>
      <c r="K980" s="350"/>
      <c r="L980" s="350"/>
      <c r="M980" s="353"/>
      <c r="N980" s="350"/>
      <c r="O980" s="350"/>
      <c r="P980" s="350"/>
      <c r="Q980" s="350"/>
      <c r="R980" s="353"/>
      <c r="S980" s="353"/>
      <c r="T980" s="350"/>
      <c r="U980" s="350"/>
      <c r="V980" s="350"/>
      <c r="W980" s="350"/>
      <c r="X980" s="350"/>
      <c r="Y980" s="350"/>
      <c r="Z980" s="350"/>
      <c r="AA980" s="350"/>
      <c r="AB980" s="350"/>
      <c r="AC980" s="350"/>
      <c r="AD980" s="350"/>
      <c r="AE980" s="350"/>
      <c r="AF980" s="350"/>
      <c r="AG980" s="350"/>
      <c r="AH980" s="350"/>
      <c r="AI980" s="350"/>
      <c r="AJ980" s="350"/>
      <c r="AK980" s="350"/>
      <c r="AL980" s="350"/>
      <c r="AM980" s="350"/>
      <c r="AN980" s="350"/>
    </row>
    <row r="981" spans="1:40" ht="16.5" customHeight="1">
      <c r="A981" s="350"/>
      <c r="B981" s="350"/>
      <c r="C981" s="350"/>
      <c r="D981" s="350"/>
      <c r="E981" s="350"/>
      <c r="F981" s="350"/>
      <c r="G981" s="350"/>
      <c r="H981" s="350"/>
      <c r="I981" s="350"/>
      <c r="J981" s="350"/>
      <c r="K981" s="350"/>
      <c r="L981" s="350"/>
      <c r="M981" s="353"/>
      <c r="N981" s="350"/>
      <c r="O981" s="350"/>
      <c r="P981" s="350"/>
      <c r="Q981" s="350"/>
      <c r="R981" s="353"/>
      <c r="S981" s="353"/>
      <c r="T981" s="350"/>
      <c r="U981" s="350"/>
      <c r="V981" s="350"/>
      <c r="W981" s="350"/>
      <c r="X981" s="350"/>
      <c r="Y981" s="350"/>
      <c r="Z981" s="350"/>
      <c r="AA981" s="350"/>
      <c r="AB981" s="350"/>
      <c r="AC981" s="350"/>
      <c r="AD981" s="350"/>
      <c r="AE981" s="350"/>
      <c r="AF981" s="350"/>
      <c r="AG981" s="350"/>
      <c r="AH981" s="350"/>
      <c r="AI981" s="350"/>
      <c r="AJ981" s="350"/>
      <c r="AK981" s="350"/>
      <c r="AL981" s="350"/>
      <c r="AM981" s="350"/>
      <c r="AN981" s="350"/>
    </row>
    <row r="982" spans="1:40" ht="16.5" customHeight="1">
      <c r="A982" s="350"/>
      <c r="B982" s="350"/>
      <c r="C982" s="350"/>
      <c r="D982" s="350"/>
      <c r="E982" s="350"/>
      <c r="F982" s="350"/>
      <c r="G982" s="350"/>
      <c r="H982" s="350"/>
      <c r="I982" s="350"/>
      <c r="J982" s="350"/>
      <c r="K982" s="350"/>
      <c r="L982" s="350"/>
      <c r="M982" s="353"/>
      <c r="N982" s="350"/>
      <c r="O982" s="350"/>
      <c r="P982" s="350"/>
      <c r="Q982" s="350"/>
      <c r="R982" s="353"/>
      <c r="S982" s="353"/>
      <c r="T982" s="350"/>
      <c r="U982" s="350"/>
      <c r="V982" s="350"/>
      <c r="W982" s="350"/>
      <c r="X982" s="350"/>
      <c r="Y982" s="350"/>
      <c r="Z982" s="350"/>
      <c r="AA982" s="350"/>
      <c r="AB982" s="350"/>
      <c r="AC982" s="350"/>
      <c r="AD982" s="350"/>
      <c r="AE982" s="350"/>
      <c r="AF982" s="350"/>
      <c r="AG982" s="350"/>
      <c r="AH982" s="350"/>
      <c r="AI982" s="350"/>
      <c r="AJ982" s="350"/>
      <c r="AK982" s="350"/>
      <c r="AL982" s="350"/>
      <c r="AM982" s="350"/>
      <c r="AN982" s="350"/>
    </row>
    <row r="983" spans="1:40" ht="16.5" customHeight="1">
      <c r="A983" s="350"/>
      <c r="B983" s="350"/>
      <c r="C983" s="350"/>
      <c r="D983" s="350"/>
      <c r="E983" s="350"/>
      <c r="F983" s="350"/>
      <c r="G983" s="350"/>
      <c r="H983" s="350"/>
      <c r="I983" s="350"/>
      <c r="J983" s="350"/>
      <c r="K983" s="350"/>
      <c r="L983" s="350"/>
      <c r="M983" s="353"/>
      <c r="N983" s="350"/>
      <c r="O983" s="350"/>
      <c r="P983" s="350"/>
      <c r="Q983" s="350"/>
      <c r="R983" s="353"/>
      <c r="S983" s="353"/>
      <c r="T983" s="350"/>
      <c r="U983" s="350"/>
      <c r="V983" s="350"/>
      <c r="W983" s="350"/>
      <c r="X983" s="350"/>
      <c r="Y983" s="350"/>
      <c r="Z983" s="350"/>
      <c r="AA983" s="350"/>
      <c r="AB983" s="350"/>
      <c r="AC983" s="350"/>
      <c r="AD983" s="350"/>
      <c r="AE983" s="350"/>
      <c r="AF983" s="350"/>
      <c r="AG983" s="350"/>
      <c r="AH983" s="350"/>
      <c r="AI983" s="350"/>
      <c r="AJ983" s="350"/>
      <c r="AK983" s="350"/>
      <c r="AL983" s="350"/>
      <c r="AM983" s="350"/>
      <c r="AN983" s="350"/>
    </row>
    <row r="984" spans="1:40" ht="16.5" customHeight="1">
      <c r="A984" s="350"/>
      <c r="B984" s="350"/>
      <c r="C984" s="350"/>
      <c r="D984" s="350"/>
      <c r="E984" s="350"/>
      <c r="F984" s="350"/>
      <c r="G984" s="350"/>
      <c r="H984" s="350"/>
      <c r="I984" s="350"/>
      <c r="J984" s="350"/>
      <c r="K984" s="350"/>
      <c r="L984" s="350"/>
      <c r="M984" s="353"/>
      <c r="N984" s="350"/>
      <c r="O984" s="350"/>
      <c r="P984" s="350"/>
      <c r="Q984" s="350"/>
      <c r="R984" s="353"/>
      <c r="S984" s="353"/>
      <c r="T984" s="350"/>
      <c r="U984" s="350"/>
      <c r="V984" s="350"/>
      <c r="W984" s="350"/>
      <c r="X984" s="350"/>
      <c r="Y984" s="350"/>
      <c r="Z984" s="350"/>
      <c r="AA984" s="350"/>
      <c r="AB984" s="350"/>
      <c r="AC984" s="350"/>
      <c r="AD984" s="350"/>
      <c r="AE984" s="350"/>
      <c r="AF984" s="350"/>
      <c r="AG984" s="350"/>
      <c r="AH984" s="350"/>
      <c r="AI984" s="350"/>
      <c r="AJ984" s="350"/>
      <c r="AK984" s="350"/>
      <c r="AL984" s="350"/>
      <c r="AM984" s="350"/>
      <c r="AN984" s="350"/>
    </row>
    <row r="985" spans="1:40" ht="16.5" customHeight="1">
      <c r="A985" s="350"/>
      <c r="B985" s="350"/>
      <c r="C985" s="350"/>
      <c r="D985" s="350"/>
      <c r="E985" s="350"/>
      <c r="F985" s="350"/>
      <c r="G985" s="350"/>
      <c r="H985" s="350"/>
      <c r="I985" s="350"/>
      <c r="J985" s="350"/>
      <c r="K985" s="350"/>
      <c r="L985" s="350"/>
      <c r="M985" s="353"/>
      <c r="N985" s="350"/>
      <c r="O985" s="350"/>
      <c r="P985" s="350"/>
      <c r="Q985" s="350"/>
      <c r="R985" s="353"/>
      <c r="S985" s="353"/>
      <c r="T985" s="350"/>
      <c r="U985" s="350"/>
      <c r="V985" s="350"/>
      <c r="W985" s="350"/>
      <c r="X985" s="350"/>
      <c r="Y985" s="350"/>
      <c r="Z985" s="350"/>
      <c r="AA985" s="350"/>
      <c r="AB985" s="350"/>
      <c r="AC985" s="350"/>
      <c r="AD985" s="350"/>
      <c r="AE985" s="350"/>
      <c r="AF985" s="350"/>
      <c r="AG985" s="350"/>
      <c r="AH985" s="350"/>
      <c r="AI985" s="350"/>
      <c r="AJ985" s="350"/>
      <c r="AK985" s="350"/>
      <c r="AL985" s="350"/>
      <c r="AM985" s="350"/>
      <c r="AN985" s="350"/>
    </row>
    <row r="986" spans="1:40" ht="16.5" customHeight="1">
      <c r="A986" s="350"/>
      <c r="B986" s="350"/>
      <c r="C986" s="350"/>
      <c r="D986" s="350"/>
      <c r="E986" s="350"/>
      <c r="F986" s="350"/>
      <c r="G986" s="350"/>
      <c r="H986" s="350"/>
      <c r="I986" s="350"/>
      <c r="J986" s="350"/>
      <c r="K986" s="350"/>
      <c r="L986" s="350"/>
      <c r="M986" s="353"/>
      <c r="N986" s="350"/>
      <c r="O986" s="350"/>
      <c r="P986" s="350"/>
      <c r="Q986" s="350"/>
      <c r="R986" s="353"/>
      <c r="S986" s="353"/>
      <c r="T986" s="350"/>
      <c r="U986" s="350"/>
      <c r="V986" s="350"/>
      <c r="W986" s="350"/>
      <c r="X986" s="350"/>
      <c r="Y986" s="350"/>
      <c r="Z986" s="350"/>
      <c r="AA986" s="350"/>
      <c r="AB986" s="350"/>
      <c r="AC986" s="350"/>
      <c r="AD986" s="350"/>
      <c r="AE986" s="350"/>
      <c r="AF986" s="350"/>
      <c r="AG986" s="350"/>
      <c r="AH986" s="350"/>
      <c r="AI986" s="350"/>
      <c r="AJ986" s="350"/>
      <c r="AK986" s="350"/>
      <c r="AL986" s="350"/>
      <c r="AM986" s="350"/>
      <c r="AN986" s="350"/>
    </row>
    <row r="987" spans="1:40" ht="16.5" customHeight="1">
      <c r="A987" s="350"/>
      <c r="B987" s="350"/>
      <c r="C987" s="350"/>
      <c r="D987" s="350"/>
      <c r="E987" s="350"/>
      <c r="F987" s="350"/>
      <c r="G987" s="350"/>
      <c r="H987" s="350"/>
      <c r="I987" s="350"/>
      <c r="J987" s="350"/>
      <c r="K987" s="350"/>
      <c r="L987" s="350"/>
      <c r="M987" s="353"/>
      <c r="N987" s="350"/>
      <c r="O987" s="350"/>
      <c r="P987" s="350"/>
      <c r="Q987" s="350"/>
      <c r="R987" s="353"/>
      <c r="S987" s="353"/>
      <c r="T987" s="350"/>
      <c r="U987" s="350"/>
      <c r="V987" s="350"/>
      <c r="W987" s="350"/>
      <c r="X987" s="350"/>
      <c r="Y987" s="350"/>
      <c r="Z987" s="350"/>
      <c r="AA987" s="350"/>
      <c r="AB987" s="350"/>
      <c r="AC987" s="350"/>
      <c r="AD987" s="350"/>
      <c r="AE987" s="350"/>
      <c r="AF987" s="350"/>
      <c r="AG987" s="350"/>
      <c r="AH987" s="350"/>
      <c r="AI987" s="350"/>
      <c r="AJ987" s="350"/>
      <c r="AK987" s="350"/>
      <c r="AL987" s="350"/>
      <c r="AM987" s="350"/>
      <c r="AN987" s="350"/>
    </row>
    <row r="988" spans="1:40" ht="16.5" customHeight="1">
      <c r="A988" s="350"/>
      <c r="B988" s="350"/>
      <c r="C988" s="350"/>
      <c r="D988" s="350"/>
      <c r="E988" s="350"/>
      <c r="F988" s="350"/>
      <c r="G988" s="350"/>
      <c r="H988" s="350"/>
      <c r="I988" s="350"/>
      <c r="J988" s="350"/>
      <c r="K988" s="350"/>
      <c r="L988" s="350"/>
      <c r="M988" s="353"/>
      <c r="N988" s="350"/>
      <c r="O988" s="350"/>
      <c r="P988" s="350"/>
      <c r="Q988" s="350"/>
      <c r="R988" s="353"/>
      <c r="S988" s="353"/>
      <c r="T988" s="350"/>
      <c r="U988" s="350"/>
      <c r="V988" s="350"/>
      <c r="W988" s="350"/>
      <c r="X988" s="350"/>
      <c r="Y988" s="350"/>
      <c r="Z988" s="350"/>
      <c r="AA988" s="350"/>
      <c r="AB988" s="350"/>
      <c r="AC988" s="350"/>
      <c r="AD988" s="350"/>
      <c r="AE988" s="350"/>
      <c r="AF988" s="350"/>
      <c r="AG988" s="350"/>
      <c r="AH988" s="350"/>
      <c r="AI988" s="350"/>
      <c r="AJ988" s="350"/>
      <c r="AK988" s="350"/>
      <c r="AL988" s="350"/>
      <c r="AM988" s="350"/>
      <c r="AN988" s="350"/>
    </row>
    <row r="989" spans="1:40" ht="16.5" customHeight="1">
      <c r="A989" s="350"/>
      <c r="B989" s="350"/>
      <c r="C989" s="350"/>
      <c r="D989" s="350"/>
      <c r="E989" s="350"/>
      <c r="F989" s="350"/>
      <c r="G989" s="350"/>
      <c r="H989" s="350"/>
      <c r="I989" s="350"/>
      <c r="J989" s="350"/>
      <c r="K989" s="350"/>
      <c r="L989" s="350"/>
      <c r="M989" s="353"/>
      <c r="N989" s="350"/>
      <c r="O989" s="350"/>
      <c r="P989" s="350"/>
      <c r="Q989" s="350"/>
      <c r="R989" s="353"/>
      <c r="S989" s="353"/>
      <c r="T989" s="350"/>
      <c r="U989" s="350"/>
      <c r="V989" s="350"/>
      <c r="W989" s="350"/>
      <c r="X989" s="350"/>
      <c r="Y989" s="350"/>
      <c r="Z989" s="350"/>
      <c r="AA989" s="350"/>
      <c r="AB989" s="350"/>
      <c r="AC989" s="350"/>
      <c r="AD989" s="350"/>
      <c r="AE989" s="350"/>
      <c r="AF989" s="350"/>
      <c r="AG989" s="350"/>
      <c r="AH989" s="350"/>
      <c r="AI989" s="350"/>
      <c r="AJ989" s="350"/>
      <c r="AK989" s="350"/>
      <c r="AL989" s="350"/>
      <c r="AM989" s="350"/>
      <c r="AN989" s="350"/>
    </row>
    <row r="990" spans="1:40" ht="16.5" customHeight="1">
      <c r="A990" s="350"/>
      <c r="B990" s="350"/>
      <c r="C990" s="350"/>
      <c r="D990" s="350"/>
      <c r="E990" s="350"/>
      <c r="F990" s="350"/>
      <c r="G990" s="350"/>
      <c r="H990" s="350"/>
      <c r="I990" s="350"/>
      <c r="J990" s="350"/>
      <c r="K990" s="350"/>
      <c r="L990" s="350"/>
      <c r="M990" s="353"/>
      <c r="N990" s="350"/>
      <c r="O990" s="350"/>
      <c r="P990" s="350"/>
      <c r="Q990" s="350"/>
      <c r="R990" s="353"/>
      <c r="S990" s="353"/>
      <c r="T990" s="350"/>
      <c r="U990" s="350"/>
      <c r="V990" s="350"/>
      <c r="W990" s="350"/>
      <c r="X990" s="350"/>
      <c r="Y990" s="350"/>
      <c r="Z990" s="350"/>
      <c r="AA990" s="350"/>
      <c r="AB990" s="350"/>
      <c r="AC990" s="350"/>
      <c r="AD990" s="350"/>
      <c r="AE990" s="350"/>
      <c r="AF990" s="350"/>
      <c r="AG990" s="350"/>
      <c r="AH990" s="350"/>
      <c r="AI990" s="350"/>
      <c r="AJ990" s="350"/>
      <c r="AK990" s="350"/>
      <c r="AL990" s="350"/>
      <c r="AM990" s="350"/>
      <c r="AN990" s="350"/>
    </row>
    <row r="991" spans="1:40" ht="16.5" customHeight="1">
      <c r="A991" s="350"/>
      <c r="B991" s="350"/>
      <c r="C991" s="350"/>
      <c r="D991" s="350"/>
      <c r="E991" s="350"/>
      <c r="F991" s="350"/>
      <c r="G991" s="350"/>
      <c r="H991" s="350"/>
      <c r="I991" s="350"/>
      <c r="J991" s="350"/>
      <c r="K991" s="350"/>
      <c r="L991" s="350"/>
      <c r="M991" s="353"/>
      <c r="N991" s="350"/>
      <c r="O991" s="350"/>
      <c r="P991" s="350"/>
      <c r="Q991" s="350"/>
      <c r="R991" s="353"/>
      <c r="S991" s="353"/>
      <c r="T991" s="350"/>
      <c r="U991" s="350"/>
      <c r="V991" s="350"/>
      <c r="W991" s="350"/>
      <c r="X991" s="350"/>
      <c r="Y991" s="350"/>
      <c r="Z991" s="350"/>
      <c r="AA991" s="350"/>
      <c r="AB991" s="350"/>
      <c r="AC991" s="350"/>
      <c r="AD991" s="350"/>
      <c r="AE991" s="350"/>
      <c r="AF991" s="350"/>
      <c r="AG991" s="350"/>
      <c r="AH991" s="350"/>
      <c r="AI991" s="350"/>
      <c r="AJ991" s="350"/>
      <c r="AK991" s="350"/>
      <c r="AL991" s="350"/>
      <c r="AM991" s="350"/>
      <c r="AN991" s="350"/>
    </row>
    <row r="992" spans="1:40" ht="16.5" customHeight="1">
      <c r="A992" s="350"/>
      <c r="B992" s="350"/>
      <c r="C992" s="350"/>
      <c r="D992" s="350"/>
      <c r="E992" s="350"/>
      <c r="F992" s="350"/>
      <c r="G992" s="350"/>
      <c r="H992" s="350"/>
      <c r="I992" s="350"/>
      <c r="J992" s="350"/>
      <c r="K992" s="350"/>
      <c r="L992" s="350"/>
      <c r="M992" s="353"/>
      <c r="N992" s="350"/>
      <c r="O992" s="350"/>
      <c r="P992" s="350"/>
      <c r="Q992" s="350"/>
      <c r="R992" s="353"/>
      <c r="S992" s="353"/>
      <c r="T992" s="350"/>
      <c r="U992" s="350"/>
      <c r="V992" s="350"/>
      <c r="W992" s="350"/>
      <c r="X992" s="350"/>
      <c r="Y992" s="350"/>
      <c r="Z992" s="350"/>
      <c r="AA992" s="350"/>
      <c r="AB992" s="350"/>
      <c r="AC992" s="350"/>
      <c r="AD992" s="350"/>
      <c r="AE992" s="350"/>
      <c r="AF992" s="350"/>
      <c r="AG992" s="350"/>
      <c r="AH992" s="350"/>
      <c r="AI992" s="350"/>
      <c r="AJ992" s="350"/>
      <c r="AK992" s="350"/>
      <c r="AL992" s="350"/>
      <c r="AM992" s="350"/>
      <c r="AN992" s="350"/>
    </row>
    <row r="993" spans="1:40" ht="16.5" customHeight="1">
      <c r="A993" s="350"/>
      <c r="B993" s="350"/>
      <c r="C993" s="350"/>
      <c r="D993" s="350"/>
      <c r="E993" s="350"/>
      <c r="F993" s="350"/>
      <c r="G993" s="350"/>
      <c r="H993" s="350"/>
      <c r="I993" s="350"/>
      <c r="J993" s="350"/>
      <c r="K993" s="350"/>
      <c r="L993" s="350"/>
      <c r="M993" s="353"/>
      <c r="N993" s="350"/>
      <c r="O993" s="350"/>
      <c r="P993" s="350"/>
      <c r="Q993" s="350"/>
      <c r="R993" s="353"/>
      <c r="S993" s="353"/>
      <c r="T993" s="350"/>
      <c r="U993" s="350"/>
      <c r="V993" s="350"/>
      <c r="W993" s="350"/>
      <c r="X993" s="350"/>
      <c r="Y993" s="350"/>
      <c r="Z993" s="350"/>
      <c r="AA993" s="350"/>
      <c r="AB993" s="350"/>
      <c r="AC993" s="350"/>
      <c r="AD993" s="350"/>
      <c r="AE993" s="350"/>
      <c r="AF993" s="350"/>
      <c r="AG993" s="350"/>
      <c r="AH993" s="350"/>
      <c r="AI993" s="350"/>
      <c r="AJ993" s="350"/>
      <c r="AK993" s="350"/>
      <c r="AL993" s="350"/>
      <c r="AM993" s="350"/>
      <c r="AN993" s="350"/>
    </row>
    <row r="994" spans="1:40" ht="16.5" customHeight="1">
      <c r="A994" s="350"/>
      <c r="B994" s="350"/>
      <c r="C994" s="350"/>
      <c r="D994" s="350"/>
      <c r="E994" s="350"/>
      <c r="F994" s="350"/>
      <c r="G994" s="350"/>
      <c r="H994" s="350"/>
      <c r="I994" s="350"/>
      <c r="J994" s="350"/>
      <c r="K994" s="350"/>
      <c r="L994" s="350"/>
      <c r="M994" s="353"/>
      <c r="N994" s="350"/>
      <c r="O994" s="350"/>
      <c r="P994" s="350"/>
      <c r="Q994" s="350"/>
      <c r="R994" s="353"/>
      <c r="S994" s="353"/>
      <c r="T994" s="350"/>
      <c r="U994" s="350"/>
      <c r="V994" s="350"/>
      <c r="W994" s="350"/>
      <c r="X994" s="350"/>
      <c r="Y994" s="350"/>
      <c r="Z994" s="350"/>
      <c r="AA994" s="350"/>
      <c r="AB994" s="350"/>
      <c r="AC994" s="350"/>
      <c r="AD994" s="350"/>
      <c r="AE994" s="350"/>
      <c r="AF994" s="350"/>
      <c r="AG994" s="350"/>
      <c r="AH994" s="350"/>
      <c r="AI994" s="350"/>
      <c r="AJ994" s="350"/>
      <c r="AK994" s="350"/>
      <c r="AL994" s="350"/>
      <c r="AM994" s="350"/>
      <c r="AN994" s="350"/>
    </row>
    <row r="995" spans="1:40" ht="16.5" customHeight="1">
      <c r="A995" s="350"/>
      <c r="B995" s="350"/>
      <c r="C995" s="350"/>
      <c r="D995" s="350"/>
      <c r="E995" s="350"/>
      <c r="F995" s="350"/>
      <c r="G995" s="350"/>
      <c r="H995" s="350"/>
      <c r="I995" s="350"/>
      <c r="J995" s="350"/>
      <c r="K995" s="350"/>
      <c r="L995" s="350"/>
      <c r="M995" s="353"/>
      <c r="N995" s="350"/>
      <c r="O995" s="350"/>
      <c r="P995" s="350"/>
      <c r="Q995" s="350"/>
      <c r="R995" s="353"/>
      <c r="S995" s="353"/>
      <c r="T995" s="350"/>
      <c r="U995" s="350"/>
      <c r="V995" s="350"/>
      <c r="W995" s="350"/>
      <c r="X995" s="350"/>
      <c r="Y995" s="350"/>
      <c r="Z995" s="350"/>
      <c r="AA995" s="350"/>
      <c r="AB995" s="350"/>
      <c r="AC995" s="350"/>
      <c r="AD995" s="350"/>
      <c r="AE995" s="350"/>
      <c r="AF995" s="350"/>
      <c r="AG995" s="350"/>
      <c r="AH995" s="350"/>
      <c r="AI995" s="350"/>
      <c r="AJ995" s="350"/>
      <c r="AK995" s="350"/>
      <c r="AL995" s="350"/>
      <c r="AM995" s="350"/>
      <c r="AN995" s="350"/>
    </row>
    <row r="996" spans="1:40" ht="16.5" customHeight="1">
      <c r="A996" s="350"/>
      <c r="B996" s="350"/>
      <c r="C996" s="350"/>
      <c r="D996" s="350"/>
      <c r="E996" s="350"/>
      <c r="F996" s="350"/>
      <c r="G996" s="350"/>
      <c r="H996" s="350"/>
      <c r="I996" s="350"/>
      <c r="J996" s="350"/>
      <c r="K996" s="350"/>
      <c r="L996" s="350"/>
      <c r="M996" s="353"/>
      <c r="N996" s="350"/>
      <c r="O996" s="350"/>
      <c r="P996" s="350"/>
      <c r="Q996" s="350"/>
      <c r="R996" s="353"/>
      <c r="S996" s="353"/>
      <c r="T996" s="350"/>
      <c r="U996" s="350"/>
      <c r="V996" s="350"/>
      <c r="W996" s="350"/>
      <c r="X996" s="350"/>
      <c r="Y996" s="350"/>
      <c r="Z996" s="350"/>
      <c r="AA996" s="350"/>
      <c r="AB996" s="350"/>
      <c r="AC996" s="350"/>
      <c r="AD996" s="350"/>
      <c r="AE996" s="350"/>
      <c r="AF996" s="350"/>
      <c r="AG996" s="350"/>
      <c r="AH996" s="350"/>
      <c r="AI996" s="350"/>
      <c r="AJ996" s="350"/>
      <c r="AK996" s="350"/>
      <c r="AL996" s="350"/>
      <c r="AM996" s="350"/>
      <c r="AN996" s="350"/>
    </row>
    <row r="997" spans="1:40" ht="16.5" customHeight="1">
      <c r="A997" s="350"/>
      <c r="B997" s="350"/>
      <c r="C997" s="350"/>
      <c r="D997" s="350"/>
      <c r="E997" s="350"/>
      <c r="F997" s="350"/>
      <c r="G997" s="350"/>
      <c r="H997" s="350"/>
      <c r="I997" s="350"/>
      <c r="J997" s="350"/>
      <c r="K997" s="350"/>
      <c r="L997" s="350"/>
      <c r="M997" s="353"/>
      <c r="N997" s="350"/>
      <c r="O997" s="350"/>
      <c r="P997" s="350"/>
      <c r="Q997" s="350"/>
      <c r="R997" s="353"/>
      <c r="S997" s="353"/>
      <c r="T997" s="350"/>
      <c r="U997" s="350"/>
      <c r="V997" s="350"/>
      <c r="W997" s="350"/>
      <c r="X997" s="350"/>
      <c r="Y997" s="350"/>
      <c r="Z997" s="350"/>
      <c r="AA997" s="350"/>
      <c r="AB997" s="350"/>
      <c r="AC997" s="350"/>
      <c r="AD997" s="350"/>
      <c r="AE997" s="350"/>
      <c r="AF997" s="350"/>
      <c r="AG997" s="350"/>
      <c r="AH997" s="350"/>
      <c r="AI997" s="350"/>
      <c r="AJ997" s="350"/>
      <c r="AK997" s="350"/>
      <c r="AL997" s="350"/>
      <c r="AM997" s="350"/>
      <c r="AN997" s="350"/>
    </row>
    <row r="998" spans="1:40" ht="16.5" customHeight="1">
      <c r="A998" s="350"/>
      <c r="B998" s="350"/>
      <c r="C998" s="350"/>
      <c r="D998" s="350"/>
      <c r="E998" s="350"/>
      <c r="F998" s="350"/>
      <c r="G998" s="350"/>
      <c r="H998" s="350"/>
      <c r="I998" s="350"/>
      <c r="J998" s="350"/>
      <c r="K998" s="350"/>
      <c r="L998" s="350"/>
      <c r="M998" s="353"/>
      <c r="N998" s="350"/>
      <c r="O998" s="350"/>
      <c r="P998" s="350"/>
      <c r="Q998" s="350"/>
      <c r="R998" s="353"/>
      <c r="S998" s="353"/>
      <c r="T998" s="350"/>
      <c r="U998" s="350"/>
      <c r="V998" s="350"/>
      <c r="W998" s="350"/>
      <c r="X998" s="350"/>
      <c r="Y998" s="350"/>
      <c r="Z998" s="350"/>
      <c r="AA998" s="350"/>
      <c r="AB998" s="350"/>
      <c r="AC998" s="350"/>
      <c r="AD998" s="350"/>
      <c r="AE998" s="350"/>
      <c r="AF998" s="350"/>
      <c r="AG998" s="350"/>
      <c r="AH998" s="350"/>
      <c r="AI998" s="350"/>
      <c r="AJ998" s="350"/>
      <c r="AK998" s="350"/>
      <c r="AL998" s="350"/>
      <c r="AM998" s="350"/>
      <c r="AN998" s="350"/>
    </row>
  </sheetData>
  <mergeCells count="38">
    <mergeCell ref="B1:R1"/>
    <mergeCell ref="B5:C5"/>
    <mergeCell ref="F5:J5"/>
    <mergeCell ref="L5:R5"/>
    <mergeCell ref="B6:C6"/>
    <mergeCell ref="F6:J6"/>
    <mergeCell ref="L6:R6"/>
    <mergeCell ref="R13:R14"/>
    <mergeCell ref="T13:T14"/>
    <mergeCell ref="B14:C14"/>
    <mergeCell ref="K14:L14"/>
    <mergeCell ref="T15:T18"/>
    <mergeCell ref="B13:C13"/>
    <mergeCell ref="E13:G13"/>
    <mergeCell ref="H13:H14"/>
    <mergeCell ref="I13:I14"/>
    <mergeCell ref="K13:L13"/>
    <mergeCell ref="Q13:Q14"/>
    <mergeCell ref="N23:P23"/>
    <mergeCell ref="Q23:Q24"/>
    <mergeCell ref="R23:R24"/>
    <mergeCell ref="T23:T24"/>
    <mergeCell ref="B24:C24"/>
    <mergeCell ref="K24:L24"/>
    <mergeCell ref="B23:C23"/>
    <mergeCell ref="E23:G23"/>
    <mergeCell ref="H23:H24"/>
    <mergeCell ref="I23:I24"/>
    <mergeCell ref="K23:L23"/>
    <mergeCell ref="E41:F41"/>
    <mergeCell ref="E42:F42"/>
    <mergeCell ref="E43:F43"/>
    <mergeCell ref="T25:T28"/>
    <mergeCell ref="B33:B34"/>
    <mergeCell ref="C33:C34"/>
    <mergeCell ref="E33:I33"/>
    <mergeCell ref="K33:K34"/>
    <mergeCell ref="E40:F40"/>
  </mergeCells>
  <phoneticPr fontId="4" type="noConversion"/>
  <pageMargins left="0" right="0" top="0" bottom="0" header="0" footer="0"/>
  <pageSetup paperSize="8"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A255" sqref="A255"/>
    </sheetView>
  </sheetViews>
  <sheetFormatPr defaultRowHeight="19.5"/>
  <cols>
    <col min="1" max="1" width="7.5" style="1" bestFit="1" customWidth="1"/>
    <col min="2" max="2" width="80.125" style="3" customWidth="1"/>
    <col min="3" max="4" width="16.5" style="3" customWidth="1"/>
    <col min="5" max="5" width="44.75" style="53" customWidth="1"/>
    <col min="6" max="6" width="3.375" style="2" customWidth="1"/>
    <col min="7" max="84" width="9" style="2"/>
    <col min="85" max="16384" width="9" style="1"/>
  </cols>
  <sheetData>
    <row r="1" spans="1:84" ht="21" customHeight="1">
      <c r="A1" s="722" t="s">
        <v>389</v>
      </c>
      <c r="B1" s="722"/>
      <c r="C1" s="722"/>
      <c r="D1" s="722"/>
    </row>
    <row r="2" spans="1:84" ht="20.100000000000001" customHeight="1">
      <c r="A2" s="39"/>
      <c r="B2" s="38" t="s">
        <v>179</v>
      </c>
      <c r="C2" s="100"/>
      <c r="D2" s="100"/>
    </row>
    <row r="3" spans="1:84" ht="20.100000000000001" customHeight="1">
      <c r="A3" s="39"/>
      <c r="B3" s="38" t="s">
        <v>178</v>
      </c>
      <c r="C3" s="101"/>
      <c r="D3" s="101" t="s">
        <v>177</v>
      </c>
    </row>
    <row r="4" spans="1:84" s="40" customFormat="1" ht="20.100000000000001" customHeight="1">
      <c r="A4" s="39"/>
      <c r="B4" s="38" t="s">
        <v>175</v>
      </c>
      <c r="C4" s="37">
        <v>510301</v>
      </c>
      <c r="D4" s="37">
        <v>510301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383</v>
      </c>
      <c r="D5" s="730" t="s">
        <v>170</v>
      </c>
    </row>
    <row r="6" spans="1:84" ht="29.25" customHeight="1">
      <c r="A6" s="36" t="s">
        <v>172</v>
      </c>
      <c r="B6" s="44" t="s">
        <v>171</v>
      </c>
      <c r="C6" s="731"/>
      <c r="D6" s="731"/>
      <c r="E6" s="45" t="s">
        <v>214</v>
      </c>
    </row>
    <row r="7" spans="1:84" ht="18.75" hidden="1" customHeight="1">
      <c r="A7" s="36"/>
      <c r="B7" s="44"/>
      <c r="C7" s="34"/>
      <c r="D7" s="34"/>
    </row>
    <row r="8" spans="1:84" ht="58.5">
      <c r="A8" s="33"/>
      <c r="B8" s="32" t="s">
        <v>167</v>
      </c>
      <c r="C8" s="31">
        <f>SUM(,C9,C108,C136,C173,C196,C213,C247,C251)</f>
        <v>934</v>
      </c>
      <c r="D8" s="31">
        <f>SUM(,D9,D108,D136,D173,D196,D213,D247,D251)</f>
        <v>0</v>
      </c>
      <c r="E8" s="57" t="s">
        <v>393</v>
      </c>
    </row>
    <row r="9" spans="1:84" s="2" customFormat="1" ht="19.5" customHeight="1">
      <c r="A9" s="18">
        <v>2</v>
      </c>
      <c r="B9" s="17" t="s">
        <v>135</v>
      </c>
      <c r="C9" s="16">
        <f>C10+C17+C21+C29+C34+C51+C61+C72+C101+C106</f>
        <v>570</v>
      </c>
      <c r="D9" s="16">
        <f>D10+D17+D21+D29+D34+D51+D61+D72+D101+D106</f>
        <v>0</v>
      </c>
      <c r="E9" s="52"/>
    </row>
    <row r="10" spans="1:84" s="2" customFormat="1" ht="19.5" hidden="1" customHeight="1">
      <c r="A10" s="15">
        <v>21</v>
      </c>
      <c r="B10" s="14" t="s">
        <v>334</v>
      </c>
      <c r="C10" s="13">
        <f t="shared" ref="C10:D10" si="0">SUM(C11:C16)</f>
        <v>0</v>
      </c>
      <c r="D10" s="13">
        <f t="shared" si="0"/>
        <v>0</v>
      </c>
      <c r="E10" s="52"/>
    </row>
    <row r="11" spans="1:84" s="2" customFormat="1" ht="19.5" hidden="1" customHeight="1">
      <c r="A11" s="12">
        <v>2101</v>
      </c>
      <c r="B11" s="11" t="s">
        <v>134</v>
      </c>
      <c r="C11" s="10"/>
      <c r="D11" s="10"/>
      <c r="E11" s="52"/>
    </row>
    <row r="12" spans="1:84" s="2" customFormat="1" ht="19.5" hidden="1" customHeight="1">
      <c r="A12" s="12">
        <v>2102</v>
      </c>
      <c r="B12" s="11" t="s">
        <v>314</v>
      </c>
      <c r="C12" s="10"/>
      <c r="D12" s="10"/>
      <c r="E12" s="52"/>
    </row>
    <row r="13" spans="1:84" s="2" customFormat="1" ht="19.5" hidden="1" customHeight="1">
      <c r="A13" s="12">
        <v>2103</v>
      </c>
      <c r="B13" s="11" t="s">
        <v>133</v>
      </c>
      <c r="C13" s="10"/>
      <c r="D13" s="10"/>
      <c r="E13" s="52"/>
    </row>
    <row r="14" spans="1:84" s="2" customFormat="1" ht="19.5" hidden="1" customHeight="1">
      <c r="A14" s="12">
        <v>2104</v>
      </c>
      <c r="B14" s="11" t="s">
        <v>132</v>
      </c>
      <c r="C14" s="10"/>
      <c r="D14" s="10"/>
      <c r="E14" s="52"/>
    </row>
    <row r="15" spans="1:84" s="2" customFormat="1" ht="19.5" hidden="1" customHeight="1">
      <c r="A15" s="12">
        <v>2105</v>
      </c>
      <c r="B15" s="11" t="s">
        <v>131</v>
      </c>
      <c r="C15" s="10"/>
      <c r="D15" s="10"/>
      <c r="E15" s="52"/>
    </row>
    <row r="16" spans="1:84" s="2" customFormat="1" ht="19.5" hidden="1" customHeight="1">
      <c r="A16" s="12">
        <v>2106</v>
      </c>
      <c r="B16" s="11" t="s">
        <v>130</v>
      </c>
      <c r="C16" s="10"/>
      <c r="D16" s="10"/>
      <c r="E16" s="52"/>
    </row>
    <row r="17" spans="1:5" s="2" customFormat="1" ht="19.5" customHeight="1">
      <c r="A17" s="15">
        <v>22</v>
      </c>
      <c r="B17" s="14" t="s">
        <v>335</v>
      </c>
      <c r="C17" s="13">
        <f t="shared" ref="C17:D17" si="1">SUM(C18:C20)</f>
        <v>17</v>
      </c>
      <c r="D17" s="13">
        <f t="shared" si="1"/>
        <v>0</v>
      </c>
      <c r="E17" s="52"/>
    </row>
    <row r="18" spans="1:5" s="2" customFormat="1" ht="19.5" customHeight="1">
      <c r="A18" s="12">
        <v>2201</v>
      </c>
      <c r="B18" s="11" t="s">
        <v>315</v>
      </c>
      <c r="C18" s="10">
        <v>17</v>
      </c>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 si="2">SUM(C22:C28)</f>
        <v>76</v>
      </c>
      <c r="D21" s="13"/>
      <c r="E21" s="52"/>
    </row>
    <row r="22" spans="1:5" s="2" customFormat="1" ht="19.5" customHeight="1">
      <c r="A22" s="12">
        <v>2301</v>
      </c>
      <c r="B22" s="11" t="s">
        <v>330</v>
      </c>
      <c r="C22" s="10">
        <v>51</v>
      </c>
      <c r="D22" s="10"/>
      <c r="E22" s="57" t="s">
        <v>394</v>
      </c>
    </row>
    <row r="23" spans="1:5" s="2" customFormat="1" ht="19.5" customHeight="1">
      <c r="A23" s="12">
        <v>2302</v>
      </c>
      <c r="B23" s="11" t="s">
        <v>328</v>
      </c>
      <c r="C23" s="10"/>
      <c r="D23" s="10"/>
      <c r="E23" s="52"/>
    </row>
    <row r="24" spans="1:5" s="2" customFormat="1" ht="19.5" customHeight="1">
      <c r="A24" s="12">
        <v>2303</v>
      </c>
      <c r="B24" s="11" t="s">
        <v>329</v>
      </c>
      <c r="C24" s="10"/>
      <c r="D24" s="10"/>
      <c r="E24" s="52"/>
    </row>
    <row r="25" spans="1:5" s="2" customFormat="1" ht="19.5" customHeight="1">
      <c r="A25" s="12">
        <v>2304</v>
      </c>
      <c r="B25" s="11" t="s">
        <v>126</v>
      </c>
      <c r="C25" s="10"/>
      <c r="D25" s="10"/>
      <c r="E25" s="52"/>
    </row>
    <row r="26" spans="1:5" s="2" customFormat="1" ht="19.5" customHeight="1">
      <c r="A26" s="12">
        <v>2305</v>
      </c>
      <c r="B26" s="11" t="s">
        <v>125</v>
      </c>
      <c r="C26" s="10">
        <v>25</v>
      </c>
      <c r="D26" s="10"/>
      <c r="E26" s="52"/>
    </row>
    <row r="27" spans="1:5" s="2" customFormat="1" ht="19.5" customHeight="1">
      <c r="A27" s="12">
        <v>2306</v>
      </c>
      <c r="B27" s="11" t="s">
        <v>124</v>
      </c>
      <c r="C27" s="10"/>
      <c r="D27" s="10"/>
      <c r="E27" s="52"/>
    </row>
    <row r="28" spans="1:5" s="2" customFormat="1" ht="19.5" customHeight="1">
      <c r="A28" s="12">
        <v>2398</v>
      </c>
      <c r="B28" s="11" t="s">
        <v>123</v>
      </c>
      <c r="C28" s="10"/>
      <c r="D28" s="10"/>
      <c r="E28" s="52"/>
    </row>
    <row r="29" spans="1:5" s="2" customFormat="1" ht="19.5" customHeight="1">
      <c r="A29" s="15">
        <v>24</v>
      </c>
      <c r="B29" s="14" t="s">
        <v>331</v>
      </c>
      <c r="C29" s="13">
        <f t="shared" ref="C29:D29" si="3">SUM(C30:C33)</f>
        <v>30</v>
      </c>
      <c r="D29" s="13">
        <f t="shared" si="3"/>
        <v>0</v>
      </c>
      <c r="E29" s="52"/>
    </row>
    <row r="30" spans="1:5" s="2" customFormat="1" ht="19.5" customHeight="1">
      <c r="A30" s="12">
        <v>2401</v>
      </c>
      <c r="B30" s="11" t="s">
        <v>332</v>
      </c>
      <c r="C30" s="10">
        <v>30</v>
      </c>
      <c r="D30" s="10"/>
      <c r="E30" s="52"/>
    </row>
    <row r="31" spans="1:5" s="2" customFormat="1" ht="19.5" customHeight="1">
      <c r="A31" s="12">
        <v>2402</v>
      </c>
      <c r="B31" s="27" t="s">
        <v>336</v>
      </c>
      <c r="C31" s="10"/>
      <c r="D31" s="10"/>
      <c r="E31" s="52"/>
    </row>
    <row r="32" spans="1:5" s="2" customFormat="1" ht="24.75" customHeight="1">
      <c r="A32" s="12">
        <v>2404</v>
      </c>
      <c r="B32" s="11" t="s">
        <v>122</v>
      </c>
      <c r="C32" s="10"/>
      <c r="D32" s="10"/>
      <c r="E32" s="52"/>
    </row>
    <row r="33" spans="1:5" s="2" customFormat="1" ht="21" customHeight="1">
      <c r="A33" s="12">
        <v>2405</v>
      </c>
      <c r="B33" s="82" t="s">
        <v>333</v>
      </c>
      <c r="C33" s="10"/>
      <c r="D33" s="10"/>
      <c r="E33" s="52"/>
    </row>
    <row r="34" spans="1:5" s="2" customFormat="1" ht="19.5" customHeight="1">
      <c r="A34" s="15">
        <v>25</v>
      </c>
      <c r="B34" s="14" t="s">
        <v>121</v>
      </c>
      <c r="C34" s="13">
        <f t="shared" ref="C34:D34" si="4">C35+C36+C37+C38+C39+C49+C50</f>
        <v>33</v>
      </c>
      <c r="D34" s="13">
        <f t="shared" si="4"/>
        <v>0</v>
      </c>
      <c r="E34" s="52"/>
    </row>
    <row r="35" spans="1:5" s="2" customFormat="1" ht="19.5" customHeight="1">
      <c r="A35" s="12">
        <v>2501</v>
      </c>
      <c r="B35" s="11" t="s">
        <v>120</v>
      </c>
      <c r="C35" s="10"/>
      <c r="D35" s="10"/>
      <c r="E35" s="52"/>
    </row>
    <row r="36" spans="1:5" s="2" customFormat="1" ht="19.5" customHeight="1">
      <c r="A36" s="12">
        <v>2502</v>
      </c>
      <c r="B36" s="11" t="s">
        <v>119</v>
      </c>
      <c r="C36" s="10">
        <v>18</v>
      </c>
      <c r="D36" s="10"/>
      <c r="E36" s="52"/>
    </row>
    <row r="37" spans="1:5" s="2" customFormat="1" ht="19.5" customHeight="1">
      <c r="A37" s="12">
        <v>2503</v>
      </c>
      <c r="B37" s="11" t="s">
        <v>118</v>
      </c>
      <c r="C37" s="10"/>
      <c r="D37" s="10"/>
      <c r="E37" s="52"/>
    </row>
    <row r="38" spans="1:5" s="2" customFormat="1" ht="19.5" customHeight="1">
      <c r="A38" s="12">
        <v>2504</v>
      </c>
      <c r="B38" s="11" t="s">
        <v>117</v>
      </c>
      <c r="C38" s="10"/>
      <c r="D38" s="10"/>
      <c r="E38" s="52"/>
    </row>
    <row r="39" spans="1:5" s="2" customFormat="1">
      <c r="A39" s="46">
        <v>2505</v>
      </c>
      <c r="B39" s="60" t="s">
        <v>116</v>
      </c>
      <c r="C39" s="47">
        <f>SUM(C40:C48)</f>
        <v>10</v>
      </c>
      <c r="D39" s="47">
        <f>SUM(D40:D48)</f>
        <v>0</v>
      </c>
      <c r="E39" s="52"/>
    </row>
    <row r="40" spans="1:5" s="2" customFormat="1" ht="19.5" customHeight="1">
      <c r="A40" s="12"/>
      <c r="B40" s="42" t="s">
        <v>189</v>
      </c>
      <c r="C40" s="43"/>
      <c r="D40" s="43"/>
      <c r="E40" s="58"/>
    </row>
    <row r="41" spans="1:5" s="2" customFormat="1" ht="19.5" customHeight="1">
      <c r="A41" s="12"/>
      <c r="B41" s="42" t="s">
        <v>190</v>
      </c>
      <c r="C41" s="43"/>
      <c r="D41" s="43"/>
      <c r="E41" s="58"/>
    </row>
    <row r="42" spans="1:5" s="2" customFormat="1" ht="19.5" customHeight="1">
      <c r="A42" s="12"/>
      <c r="B42" s="42" t="s">
        <v>191</v>
      </c>
      <c r="C42" s="43"/>
      <c r="D42" s="43"/>
      <c r="E42" s="58"/>
    </row>
    <row r="43" spans="1:5" s="2" customFormat="1" ht="19.5" customHeight="1">
      <c r="A43" s="12"/>
      <c r="B43" s="42" t="s">
        <v>192</v>
      </c>
      <c r="C43" s="43"/>
      <c r="D43" s="43"/>
      <c r="E43" s="55"/>
    </row>
    <row r="44" spans="1:5" s="2" customFormat="1" ht="21" customHeight="1">
      <c r="A44" s="12"/>
      <c r="B44" s="27" t="s">
        <v>218</v>
      </c>
      <c r="C44" s="10">
        <v>10</v>
      </c>
      <c r="D44" s="10"/>
      <c r="E44" s="55"/>
    </row>
    <row r="45" spans="1:5" s="2" customFormat="1" ht="19.5" customHeight="1">
      <c r="A45" s="12"/>
      <c r="B45" s="27"/>
      <c r="C45" s="10"/>
      <c r="D45" s="10"/>
      <c r="E45" s="55"/>
    </row>
    <row r="46" spans="1:5" s="2" customFormat="1" ht="19.5" customHeight="1">
      <c r="A46" s="12"/>
      <c r="B46" s="27"/>
      <c r="C46" s="10"/>
      <c r="D46" s="10"/>
      <c r="E46" s="55"/>
    </row>
    <row r="47" spans="1:5" s="2" customFormat="1" ht="19.5" customHeight="1">
      <c r="A47" s="12"/>
      <c r="B47" s="11"/>
      <c r="C47" s="10"/>
      <c r="D47" s="10"/>
      <c r="E47" s="55"/>
    </row>
    <row r="48" spans="1:5" s="2" customFormat="1" ht="19.5" customHeight="1">
      <c r="A48" s="12"/>
      <c r="B48" s="11"/>
      <c r="C48" s="10"/>
      <c r="D48" s="10"/>
      <c r="E48" s="55"/>
    </row>
    <row r="49" spans="1:5" s="2" customFormat="1" ht="19.5" customHeight="1">
      <c r="A49" s="12">
        <v>2506</v>
      </c>
      <c r="B49" s="11" t="s">
        <v>115</v>
      </c>
      <c r="C49" s="10"/>
      <c r="D49" s="10"/>
      <c r="E49" s="55"/>
    </row>
    <row r="50" spans="1:5" s="2" customFormat="1" ht="19.5" customHeight="1">
      <c r="A50" s="12">
        <v>2507</v>
      </c>
      <c r="B50" s="11" t="s">
        <v>114</v>
      </c>
      <c r="C50" s="10">
        <v>5</v>
      </c>
      <c r="D50" s="10"/>
      <c r="E50" s="55"/>
    </row>
    <row r="51" spans="1:5" s="2" customFormat="1" ht="19.5" customHeight="1">
      <c r="A51" s="15">
        <v>26</v>
      </c>
      <c r="B51" s="14" t="s">
        <v>113</v>
      </c>
      <c r="C51" s="13">
        <f t="shared" ref="C51:D51" si="5">SUM(C52:C60)</f>
        <v>0</v>
      </c>
      <c r="D51" s="13">
        <f t="shared" si="5"/>
        <v>0</v>
      </c>
      <c r="E51" s="55"/>
    </row>
    <row r="52" spans="1:5" s="2" customFormat="1" ht="19.5" hidden="1" customHeight="1">
      <c r="A52" s="12">
        <v>2601</v>
      </c>
      <c r="B52" s="11" t="s">
        <v>112</v>
      </c>
      <c r="C52" s="10"/>
      <c r="D52" s="10"/>
      <c r="E52" s="55"/>
    </row>
    <row r="53" spans="1:5" s="2" customFormat="1" ht="19.5" hidden="1" customHeight="1">
      <c r="A53" s="12">
        <v>2602</v>
      </c>
      <c r="B53" s="11" t="s">
        <v>111</v>
      </c>
      <c r="C53" s="10"/>
      <c r="D53" s="10"/>
      <c r="E53" s="55"/>
    </row>
    <row r="54" spans="1:5" s="2" customFormat="1" ht="19.5" hidden="1" customHeight="1">
      <c r="A54" s="12">
        <v>2603</v>
      </c>
      <c r="B54" s="11" t="s">
        <v>110</v>
      </c>
      <c r="C54" s="10"/>
      <c r="D54" s="10"/>
      <c r="E54" s="55"/>
    </row>
    <row r="55" spans="1:5" s="2" customFormat="1" ht="19.5" hidden="1" customHeight="1">
      <c r="A55" s="12">
        <v>2604</v>
      </c>
      <c r="B55" s="11" t="s">
        <v>109</v>
      </c>
      <c r="C55" s="10"/>
      <c r="D55" s="10"/>
      <c r="E55" s="55"/>
    </row>
    <row r="56" spans="1:5" s="2" customFormat="1" ht="19.5" hidden="1" customHeight="1">
      <c r="A56" s="12">
        <v>2605</v>
      </c>
      <c r="B56" s="11" t="s">
        <v>108</v>
      </c>
      <c r="C56" s="10"/>
      <c r="D56" s="10"/>
      <c r="E56" s="55"/>
    </row>
    <row r="57" spans="1:5" s="2" customFormat="1" ht="19.5" hidden="1" customHeight="1">
      <c r="A57" s="26">
        <v>266</v>
      </c>
      <c r="B57" s="25" t="s">
        <v>107</v>
      </c>
      <c r="C57" s="10"/>
      <c r="D57" s="10"/>
      <c r="E57" s="55"/>
    </row>
    <row r="58" spans="1:5" s="2" customFormat="1" ht="19.5" hidden="1" customHeight="1">
      <c r="A58" s="12">
        <v>2606</v>
      </c>
      <c r="B58" s="11" t="s">
        <v>106</v>
      </c>
      <c r="C58" s="10"/>
      <c r="D58" s="10"/>
      <c r="E58" s="55"/>
    </row>
    <row r="59" spans="1:5" s="2" customFormat="1" ht="19.5" hidden="1" customHeight="1">
      <c r="A59" s="12">
        <v>2607</v>
      </c>
      <c r="B59" s="11" t="s">
        <v>105</v>
      </c>
      <c r="C59" s="10"/>
      <c r="D59" s="10"/>
      <c r="E59" s="55"/>
    </row>
    <row r="60" spans="1:5" s="2" customFormat="1" ht="19.5" customHeight="1">
      <c r="A60" s="12">
        <v>2698</v>
      </c>
      <c r="B60" s="11" t="s">
        <v>104</v>
      </c>
      <c r="C60" s="10"/>
      <c r="D60" s="10"/>
      <c r="E60" s="55"/>
    </row>
    <row r="61" spans="1:5" s="2" customFormat="1" ht="19.5" customHeight="1">
      <c r="A61" s="15">
        <v>27</v>
      </c>
      <c r="B61" s="14" t="s">
        <v>337</v>
      </c>
      <c r="C61" s="13">
        <f t="shared" ref="C61:D61" si="6">SUM(C62:C71)</f>
        <v>386</v>
      </c>
      <c r="D61" s="13">
        <f t="shared" si="6"/>
        <v>0</v>
      </c>
      <c r="E61" s="55"/>
    </row>
    <row r="62" spans="1:5" s="2" customFormat="1" ht="19.5" customHeight="1">
      <c r="A62" s="12">
        <v>2702</v>
      </c>
      <c r="B62" s="11" t="s">
        <v>316</v>
      </c>
      <c r="C62" s="10"/>
      <c r="D62" s="10"/>
      <c r="E62" s="55"/>
    </row>
    <row r="63" spans="1:5" s="2" customFormat="1" ht="19.5" customHeight="1">
      <c r="A63" s="12">
        <v>2705</v>
      </c>
      <c r="B63" s="11" t="s">
        <v>317</v>
      </c>
      <c r="C63" s="10"/>
      <c r="D63" s="10"/>
      <c r="E63" s="55"/>
    </row>
    <row r="64" spans="1:5" s="2" customFormat="1" ht="39">
      <c r="A64" s="12">
        <v>2706</v>
      </c>
      <c r="B64" s="11" t="s">
        <v>318</v>
      </c>
      <c r="C64" s="10"/>
      <c r="D64" s="10"/>
      <c r="E64" s="55"/>
    </row>
    <row r="65" spans="1:5" s="2" customFormat="1" ht="19.5" customHeight="1">
      <c r="A65" s="12">
        <v>2707</v>
      </c>
      <c r="B65" s="11" t="s">
        <v>319</v>
      </c>
      <c r="C65" s="10"/>
      <c r="D65" s="10"/>
      <c r="E65" s="55"/>
    </row>
    <row r="66" spans="1:5" s="2" customFormat="1" ht="19.5" customHeight="1">
      <c r="A66" s="12">
        <v>2708</v>
      </c>
      <c r="B66" s="11" t="s">
        <v>320</v>
      </c>
      <c r="C66" s="10"/>
      <c r="D66" s="10"/>
      <c r="E66" s="55"/>
    </row>
    <row r="67" spans="1:5" s="2" customFormat="1" ht="19.5" customHeight="1">
      <c r="A67" s="12">
        <v>2709</v>
      </c>
      <c r="B67" s="11" t="s">
        <v>321</v>
      </c>
      <c r="C67" s="10"/>
      <c r="D67" s="10"/>
      <c r="E67" s="55"/>
    </row>
    <row r="68" spans="1:5" s="2" customFormat="1" ht="19.5" customHeight="1">
      <c r="A68" s="12">
        <v>2710</v>
      </c>
      <c r="B68" s="11" t="s">
        <v>322</v>
      </c>
      <c r="C68" s="10"/>
      <c r="D68" s="10"/>
      <c r="E68" s="55"/>
    </row>
    <row r="69" spans="1:5" s="2" customFormat="1" ht="19.5" customHeight="1">
      <c r="A69" s="12">
        <v>2711</v>
      </c>
      <c r="B69" s="11" t="s">
        <v>323</v>
      </c>
      <c r="C69" s="10"/>
      <c r="D69" s="10"/>
      <c r="E69" s="55"/>
    </row>
    <row r="70" spans="1:5" s="2" customFormat="1" ht="39">
      <c r="A70" s="12">
        <v>2713</v>
      </c>
      <c r="B70" s="11" t="s">
        <v>342</v>
      </c>
      <c r="C70" s="10">
        <v>386</v>
      </c>
      <c r="D70" s="10"/>
      <c r="E70" s="57" t="s">
        <v>234</v>
      </c>
    </row>
    <row r="71" spans="1:5" s="2" customFormat="1" ht="19.5" customHeight="1">
      <c r="A71" s="12">
        <v>2714</v>
      </c>
      <c r="B71" s="11" t="s">
        <v>343</v>
      </c>
      <c r="C71" s="10"/>
      <c r="D71" s="10"/>
      <c r="E71" s="55"/>
    </row>
    <row r="72" spans="1:5" s="2" customFormat="1" ht="19.5" customHeight="1">
      <c r="A72" s="15">
        <v>28</v>
      </c>
      <c r="B72" s="14" t="s">
        <v>103</v>
      </c>
      <c r="C72" s="13">
        <f>C73+C74+C75+C76+C77+C78+C79+C80+C81+C82+C100</f>
        <v>28</v>
      </c>
      <c r="D72" s="13">
        <f>D73+D74+D75+D76+D77+D78+D79+D80+D81+D82+D100</f>
        <v>0</v>
      </c>
      <c r="E72" s="55"/>
    </row>
    <row r="73" spans="1:5" s="2" customFormat="1" ht="19.5" customHeight="1">
      <c r="A73" s="12">
        <v>2801</v>
      </c>
      <c r="B73" s="11" t="s">
        <v>102</v>
      </c>
      <c r="C73" s="10"/>
      <c r="D73" s="10"/>
    </row>
    <row r="74" spans="1:5" s="2" customFormat="1" ht="19.5" customHeight="1">
      <c r="A74" s="12">
        <v>2802</v>
      </c>
      <c r="B74" s="11" t="s">
        <v>344</v>
      </c>
      <c r="C74" s="10"/>
      <c r="D74" s="10"/>
    </row>
    <row r="75" spans="1:5" s="2" customFormat="1" ht="19.5" customHeight="1">
      <c r="A75" s="12">
        <v>2803</v>
      </c>
      <c r="B75" s="11" t="s">
        <v>101</v>
      </c>
      <c r="C75" s="10"/>
      <c r="D75" s="10"/>
    </row>
    <row r="76" spans="1:5" s="2" customFormat="1" ht="19.5" customHeight="1">
      <c r="A76" s="12">
        <v>2804</v>
      </c>
      <c r="B76" s="11" t="s">
        <v>345</v>
      </c>
      <c r="C76" s="10"/>
      <c r="D76" s="10"/>
    </row>
    <row r="77" spans="1:5" s="2" customFormat="1" ht="39">
      <c r="A77" s="12">
        <v>2805</v>
      </c>
      <c r="B77" s="11" t="s">
        <v>100</v>
      </c>
      <c r="C77" s="10">
        <v>10</v>
      </c>
      <c r="D77" s="10"/>
      <c r="E77" s="57" t="s">
        <v>235</v>
      </c>
    </row>
    <row r="78" spans="1:5" s="2" customFormat="1" ht="19.5" customHeight="1">
      <c r="A78" s="12">
        <v>2806</v>
      </c>
      <c r="B78" s="11" t="s">
        <v>346</v>
      </c>
      <c r="C78" s="10"/>
      <c r="D78" s="10"/>
    </row>
    <row r="79" spans="1:5" s="2" customFormat="1">
      <c r="A79" s="12">
        <v>2807</v>
      </c>
      <c r="B79" s="11" t="s">
        <v>99</v>
      </c>
      <c r="C79" s="10"/>
      <c r="D79" s="10"/>
    </row>
    <row r="80" spans="1:5" s="2" customFormat="1" ht="19.5" customHeight="1">
      <c r="A80" s="12">
        <v>2808</v>
      </c>
      <c r="B80" s="11" t="s">
        <v>98</v>
      </c>
      <c r="C80" s="10"/>
      <c r="D80" s="10"/>
      <c r="E80" s="55"/>
    </row>
    <row r="81" spans="1:5" s="2" customFormat="1" ht="19.5" customHeight="1">
      <c r="A81" s="12">
        <v>2809</v>
      </c>
      <c r="B81" s="11" t="s">
        <v>97</v>
      </c>
      <c r="C81" s="10"/>
      <c r="D81" s="10"/>
      <c r="E81" s="55"/>
    </row>
    <row r="82" spans="1:5" s="2" customFormat="1" ht="19.5" customHeight="1">
      <c r="A82" s="59">
        <v>2810</v>
      </c>
      <c r="B82" s="11" t="s">
        <v>96</v>
      </c>
      <c r="C82" s="61">
        <f>SUM(C83:C99)</f>
        <v>18</v>
      </c>
      <c r="D82" s="61">
        <f>SUM(D83:D99)</f>
        <v>0</v>
      </c>
      <c r="E82" s="55"/>
    </row>
    <row r="83" spans="1:5" s="2" customFormat="1" ht="18.75" hidden="1" customHeight="1">
      <c r="A83" s="12"/>
      <c r="B83" s="11" t="s">
        <v>358</v>
      </c>
      <c r="C83" s="10"/>
      <c r="D83" s="10"/>
      <c r="E83" s="55"/>
    </row>
    <row r="84" spans="1:5" s="2" customFormat="1" ht="18.75" hidden="1" customHeight="1">
      <c r="A84" s="12"/>
      <c r="B84" s="41" t="s">
        <v>193</v>
      </c>
      <c r="C84" s="10"/>
      <c r="D84" s="10"/>
      <c r="E84" s="55"/>
    </row>
    <row r="85" spans="1:5" s="2" customFormat="1" ht="18.75" hidden="1" customHeight="1">
      <c r="A85" s="12"/>
      <c r="B85" s="41" t="s">
        <v>195</v>
      </c>
      <c r="C85" s="10"/>
      <c r="D85" s="10"/>
      <c r="E85" s="55"/>
    </row>
    <row r="86" spans="1:5" s="2" customFormat="1" ht="18.75" hidden="1" customHeight="1">
      <c r="A86" s="12"/>
      <c r="B86" s="41" t="s">
        <v>194</v>
      </c>
      <c r="C86" s="10"/>
      <c r="D86" s="10"/>
      <c r="E86" s="55"/>
    </row>
    <row r="87" spans="1:5" s="2" customFormat="1" ht="18.75" hidden="1" customHeight="1">
      <c r="A87" s="12"/>
      <c r="B87" s="41" t="s">
        <v>196</v>
      </c>
      <c r="C87" s="10"/>
      <c r="D87" s="10"/>
      <c r="E87" s="55"/>
    </row>
    <row r="88" spans="1:5" s="2" customFormat="1" ht="18.75" hidden="1" customHeight="1">
      <c r="A88" s="12"/>
      <c r="B88" s="41" t="s">
        <v>197</v>
      </c>
      <c r="C88" s="10"/>
      <c r="D88" s="10"/>
      <c r="E88" s="55"/>
    </row>
    <row r="89" spans="1:5" s="2" customFormat="1" ht="18.75" customHeight="1">
      <c r="A89" s="12"/>
      <c r="B89" s="41" t="s">
        <v>201</v>
      </c>
      <c r="C89" s="10">
        <v>12</v>
      </c>
      <c r="D89" s="10"/>
      <c r="E89" s="58" t="s">
        <v>260</v>
      </c>
    </row>
    <row r="90" spans="1:5" s="2" customFormat="1" ht="19.5" customHeight="1">
      <c r="A90" s="12"/>
      <c r="B90" s="41" t="s">
        <v>202</v>
      </c>
      <c r="C90" s="10">
        <v>6</v>
      </c>
      <c r="D90" s="10"/>
      <c r="E90" s="58" t="s">
        <v>259</v>
      </c>
    </row>
    <row r="91" spans="1:5" s="2" customFormat="1" ht="19.5" hidden="1" customHeight="1">
      <c r="A91" s="12"/>
      <c r="B91" s="41" t="s">
        <v>206</v>
      </c>
      <c r="C91" s="10"/>
      <c r="D91" s="10"/>
      <c r="E91" s="55"/>
    </row>
    <row r="92" spans="1:5" s="2" customFormat="1" ht="19.5" hidden="1" customHeight="1">
      <c r="A92" s="12"/>
      <c r="B92" s="41" t="s">
        <v>281</v>
      </c>
      <c r="C92" s="10"/>
      <c r="D92" s="10"/>
      <c r="E92" s="55"/>
    </row>
    <row r="93" spans="1:5" s="2" customFormat="1" ht="19.5" hidden="1" customHeight="1">
      <c r="A93" s="12"/>
      <c r="B93" s="41" t="s">
        <v>246</v>
      </c>
      <c r="C93" s="10"/>
      <c r="D93" s="10"/>
      <c r="E93" s="55" t="s">
        <v>247</v>
      </c>
    </row>
    <row r="94" spans="1:5" s="2" customFormat="1" ht="19.5" customHeight="1">
      <c r="A94" s="12"/>
      <c r="B94" s="27" t="s">
        <v>218</v>
      </c>
      <c r="C94" s="10"/>
      <c r="D94" s="10"/>
      <c r="E94" s="55"/>
    </row>
    <row r="95" spans="1:5" s="2" customFormat="1" ht="19.5" hidden="1" customHeight="1">
      <c r="A95" s="12"/>
      <c r="B95" s="27"/>
      <c r="C95" s="10"/>
      <c r="D95" s="10"/>
      <c r="E95" s="55"/>
    </row>
    <row r="96" spans="1:5" s="2" customFormat="1" ht="19.5" hidden="1" customHeight="1">
      <c r="A96" s="12"/>
      <c r="B96" s="27"/>
      <c r="C96" s="10"/>
      <c r="D96" s="10"/>
      <c r="E96" s="55"/>
    </row>
    <row r="97" spans="1:139" s="2" customFormat="1" ht="19.5" hidden="1" customHeight="1">
      <c r="A97" s="12"/>
      <c r="B97" s="27"/>
      <c r="C97" s="10"/>
      <c r="D97" s="10"/>
      <c r="E97" s="55"/>
    </row>
    <row r="98" spans="1:139" s="2" customFormat="1" ht="19.5" hidden="1" customHeight="1">
      <c r="A98" s="12"/>
      <c r="B98" s="11"/>
      <c r="C98" s="10"/>
      <c r="D98" s="10"/>
      <c r="E98" s="55"/>
    </row>
    <row r="99" spans="1:139" s="2" customFormat="1" ht="19.5" hidden="1" customHeight="1">
      <c r="A99" s="12"/>
      <c r="B99" s="11"/>
      <c r="C99" s="10"/>
      <c r="D99" s="10"/>
      <c r="E99" s="55"/>
    </row>
    <row r="100" spans="1:139" s="2" customFormat="1" ht="19.5" customHeight="1">
      <c r="A100" s="12">
        <v>2898</v>
      </c>
      <c r="B100" s="11" t="s">
        <v>0</v>
      </c>
      <c r="C100" s="10"/>
      <c r="D100" s="10"/>
      <c r="E100" s="55"/>
    </row>
    <row r="101" spans="1:139" s="2" customFormat="1" ht="19.5" hidden="1" customHeight="1">
      <c r="A101" s="15">
        <v>29</v>
      </c>
      <c r="B101" s="14" t="s">
        <v>347</v>
      </c>
      <c r="C101" s="13">
        <f t="shared" ref="C101:D101" si="7">C102</f>
        <v>0</v>
      </c>
      <c r="D101" s="13">
        <f t="shared" si="7"/>
        <v>0</v>
      </c>
      <c r="E101" s="55"/>
    </row>
    <row r="102" spans="1:139" s="2" customFormat="1" ht="19.5" hidden="1" customHeight="1">
      <c r="A102" s="12">
        <v>2901</v>
      </c>
      <c r="B102" s="11" t="s">
        <v>324</v>
      </c>
      <c r="C102" s="10"/>
      <c r="D102" s="10"/>
      <c r="E102" s="55"/>
    </row>
    <row r="103" spans="1:139" s="2" customFormat="1" ht="19.5" hidden="1" customHeight="1">
      <c r="A103" s="12">
        <v>2902</v>
      </c>
      <c r="B103" s="11" t="s">
        <v>325</v>
      </c>
      <c r="C103" s="10"/>
      <c r="D103" s="10"/>
      <c r="E103" s="55"/>
    </row>
    <row r="104" spans="1:139" s="2" customFormat="1" ht="19.5" hidden="1" customHeight="1">
      <c r="A104" s="94" t="s">
        <v>363</v>
      </c>
      <c r="B104" s="95" t="s">
        <v>364</v>
      </c>
      <c r="C104" s="13"/>
      <c r="D104" s="13"/>
      <c r="E104" s="55"/>
    </row>
    <row r="105" spans="1:139" s="2" customFormat="1" ht="19.5" hidden="1" customHeight="1">
      <c r="A105" s="28" t="s">
        <v>365</v>
      </c>
      <c r="B105" s="27" t="s">
        <v>366</v>
      </c>
      <c r="C105" s="10"/>
      <c r="D105" s="10"/>
      <c r="E105" s="55"/>
    </row>
    <row r="106" spans="1:139" ht="19.5" hidden="1" customHeight="1">
      <c r="A106" s="94" t="s">
        <v>359</v>
      </c>
      <c r="B106" s="95" t="s">
        <v>360</v>
      </c>
      <c r="C106" s="13">
        <f>C107</f>
        <v>0</v>
      </c>
      <c r="D106" s="13">
        <f>D107</f>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8">L106</f>
        <v>0</v>
      </c>
      <c r="AN106" s="5">
        <f t="shared" ref="AN106" si="9">T106</f>
        <v>0</v>
      </c>
      <c r="AO106" s="6"/>
      <c r="AP106" s="5">
        <f>D106+E106+M106+U106</f>
        <v>0</v>
      </c>
      <c r="AQ106" s="5">
        <f t="shared" ref="AQ106" si="10">F106+N106+V106</f>
        <v>0</v>
      </c>
      <c r="AR106" s="5">
        <f t="shared" ref="AR106" si="11">W106</f>
        <v>0</v>
      </c>
      <c r="AS106" s="5" t="e">
        <f>#REF!+G106+O106+X106</f>
        <v>#REF!</v>
      </c>
      <c r="AT106" s="5" t="e">
        <f>#REF!+H106+P106+Y106</f>
        <v>#REF!</v>
      </c>
      <c r="AU106" s="5" t="e">
        <f>#REF!+I106+Q106+Z106</f>
        <v>#REF!</v>
      </c>
      <c r="AV106" s="5" t="e">
        <f>#REF!+J106+R106+AA106</f>
        <v>#REF!</v>
      </c>
      <c r="AW106" s="5" t="e">
        <f>#REF!+K106+S106+AB106</f>
        <v>#REF!</v>
      </c>
      <c r="AX106" s="6"/>
      <c r="AY106" s="5">
        <f t="shared" ref="AY106" si="12">AP106+AQ106+AR106</f>
        <v>0</v>
      </c>
      <c r="AZ106" s="5" t="e">
        <f t="shared" ref="AZ106" si="13">AS106+AT106</f>
        <v>#REF!</v>
      </c>
      <c r="BA106" s="5" t="e">
        <f t="shared" ref="BA106:BC106" si="14">AU106</f>
        <v>#REF!</v>
      </c>
      <c r="BB106" s="5" t="e">
        <f t="shared" si="14"/>
        <v>#REF!</v>
      </c>
      <c r="BC106" s="5" t="e">
        <f t="shared" si="14"/>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hidden="1" customHeight="1">
      <c r="A107" s="28" t="s">
        <v>361</v>
      </c>
      <c r="B107" s="27" t="s">
        <v>362</v>
      </c>
      <c r="C107" s="10"/>
      <c r="D107" s="10"/>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5">C109+C116</f>
        <v>284</v>
      </c>
      <c r="D108" s="16">
        <f t="shared" si="15"/>
        <v>0</v>
      </c>
      <c r="E108" s="55"/>
    </row>
    <row r="109" spans="1:139" s="2" customFormat="1" ht="19.5" customHeight="1">
      <c r="A109" s="15">
        <v>31</v>
      </c>
      <c r="B109" s="14" t="s">
        <v>94</v>
      </c>
      <c r="C109" s="13">
        <f t="shared" ref="C109:D109" si="16">SUM(C110:C115)</f>
        <v>20</v>
      </c>
      <c r="D109" s="13">
        <f t="shared" si="16"/>
        <v>0</v>
      </c>
      <c r="E109" s="55"/>
    </row>
    <row r="110" spans="1:139" s="2" customFormat="1" ht="19.5" customHeight="1">
      <c r="A110" s="12">
        <v>3101</v>
      </c>
      <c r="B110" s="11" t="s">
        <v>93</v>
      </c>
      <c r="C110" s="10"/>
      <c r="D110" s="10"/>
      <c r="E110" s="55"/>
    </row>
    <row r="111" spans="1:139" s="2" customFormat="1" ht="19.5" customHeight="1">
      <c r="A111" s="12">
        <v>3102</v>
      </c>
      <c r="B111" s="11" t="s">
        <v>92</v>
      </c>
      <c r="C111" s="10">
        <v>10</v>
      </c>
      <c r="D111" s="10"/>
      <c r="E111" s="55"/>
    </row>
    <row r="112" spans="1:139" s="2" customFormat="1" ht="19.5" customHeight="1">
      <c r="A112" s="12">
        <v>3103</v>
      </c>
      <c r="B112" s="11" t="s">
        <v>91</v>
      </c>
      <c r="C112" s="10"/>
      <c r="D112" s="10"/>
      <c r="E112" s="55"/>
    </row>
    <row r="113" spans="1:5" s="2" customFormat="1" ht="19.5" customHeight="1">
      <c r="A113" s="12">
        <v>3104</v>
      </c>
      <c r="B113" s="11" t="s">
        <v>90</v>
      </c>
      <c r="C113" s="10"/>
      <c r="D113" s="10"/>
      <c r="E113" s="55"/>
    </row>
    <row r="114" spans="1:5" s="2" customFormat="1" ht="19.5" customHeight="1">
      <c r="A114" s="12">
        <v>3105</v>
      </c>
      <c r="B114" s="11" t="s">
        <v>89</v>
      </c>
      <c r="C114" s="10"/>
      <c r="D114" s="10"/>
      <c r="E114" s="55"/>
    </row>
    <row r="115" spans="1:5" s="2" customFormat="1" ht="19.5" customHeight="1">
      <c r="A115" s="12">
        <v>3106</v>
      </c>
      <c r="B115" s="11" t="s">
        <v>88</v>
      </c>
      <c r="C115" s="10">
        <v>10</v>
      </c>
      <c r="D115" s="10"/>
      <c r="E115" s="55"/>
    </row>
    <row r="116" spans="1:5" s="2" customFormat="1" ht="19.5" customHeight="1">
      <c r="A116" s="15">
        <v>32</v>
      </c>
      <c r="B116" s="14" t="s">
        <v>348</v>
      </c>
      <c r="C116" s="13">
        <f>C117+C118+C129+C130+C132+C133+C134+C135</f>
        <v>264</v>
      </c>
      <c r="D116" s="13">
        <f>D117+D118+D129+D130+D132+D133+D134+D135</f>
        <v>0</v>
      </c>
      <c r="E116" s="55"/>
    </row>
    <row r="117" spans="1:5" s="2" customFormat="1" ht="19.5" customHeight="1">
      <c r="A117" s="12">
        <v>3201</v>
      </c>
      <c r="B117" s="11" t="s">
        <v>87</v>
      </c>
      <c r="C117" s="10">
        <v>180</v>
      </c>
      <c r="D117" s="10"/>
      <c r="E117" s="55"/>
    </row>
    <row r="118" spans="1:5" s="2" customFormat="1" ht="19.5" customHeight="1">
      <c r="A118" s="59">
        <v>3202</v>
      </c>
      <c r="B118" s="49" t="s">
        <v>86</v>
      </c>
      <c r="C118" s="61">
        <f>SUM(C119:C128)</f>
        <v>0</v>
      </c>
      <c r="D118" s="61">
        <f>SUM(D119:D128)</f>
        <v>0</v>
      </c>
      <c r="E118" s="55"/>
    </row>
    <row r="119" spans="1:5" s="2" customFormat="1" ht="19.5" hidden="1" customHeight="1">
      <c r="A119" s="12"/>
      <c r="B119" s="41" t="s">
        <v>217</v>
      </c>
      <c r="C119" s="10"/>
      <c r="D119" s="10"/>
      <c r="E119" s="55"/>
    </row>
    <row r="120" spans="1:5" s="2" customFormat="1" ht="19.5" hidden="1" customHeight="1">
      <c r="A120" s="12"/>
      <c r="B120" s="41" t="s">
        <v>207</v>
      </c>
      <c r="C120" s="10"/>
      <c r="D120" s="10"/>
      <c r="E120" s="55"/>
    </row>
    <row r="121" spans="1:5" s="2" customFormat="1" ht="19.5" hidden="1" customHeight="1">
      <c r="A121" s="12"/>
      <c r="B121" s="41" t="s">
        <v>208</v>
      </c>
      <c r="C121" s="10"/>
      <c r="D121" s="10"/>
      <c r="E121" s="55"/>
    </row>
    <row r="122" spans="1:5" s="2" customFormat="1" ht="19.5" hidden="1" customHeight="1">
      <c r="A122" s="12"/>
      <c r="B122" s="41" t="s">
        <v>209</v>
      </c>
      <c r="C122" s="10"/>
      <c r="D122" s="10"/>
      <c r="E122" s="55"/>
    </row>
    <row r="123" spans="1:5" s="2" customFormat="1" ht="19.5" hidden="1" customHeight="1">
      <c r="A123" s="12"/>
      <c r="B123" s="41" t="s">
        <v>282</v>
      </c>
      <c r="C123" s="10"/>
      <c r="D123" s="10"/>
      <c r="E123" s="55"/>
    </row>
    <row r="124" spans="1:5" s="2" customFormat="1" ht="19.5" customHeight="1">
      <c r="A124" s="12"/>
      <c r="B124" s="27" t="s">
        <v>218</v>
      </c>
      <c r="C124" s="10"/>
      <c r="D124" s="10"/>
      <c r="E124" s="55"/>
    </row>
    <row r="125" spans="1:5" s="2" customFormat="1" ht="19.5" hidden="1" customHeight="1">
      <c r="A125" s="12"/>
      <c r="B125" s="27"/>
      <c r="C125" s="10"/>
      <c r="D125" s="10"/>
      <c r="E125" s="55"/>
    </row>
    <row r="126" spans="1:5" s="2" customFormat="1" ht="19.5" hidden="1" customHeight="1">
      <c r="A126" s="12"/>
      <c r="B126" s="27"/>
      <c r="C126" s="10"/>
      <c r="D126" s="10"/>
      <c r="E126" s="55"/>
    </row>
    <row r="127" spans="1:5" s="2" customFormat="1" ht="19.5" hidden="1" customHeight="1">
      <c r="A127" s="12"/>
      <c r="B127" s="41"/>
      <c r="C127" s="10"/>
      <c r="D127" s="10"/>
      <c r="E127" s="55"/>
    </row>
    <row r="128" spans="1:5" s="2" customFormat="1" ht="19.5" hidden="1" customHeight="1">
      <c r="A128" s="12"/>
      <c r="B128" s="11"/>
      <c r="C128" s="10"/>
      <c r="D128" s="10"/>
      <c r="E128" s="55"/>
    </row>
    <row r="129" spans="1:5" s="2" customFormat="1">
      <c r="A129" s="12">
        <v>3203</v>
      </c>
      <c r="B129" s="11" t="s">
        <v>85</v>
      </c>
      <c r="C129" s="10">
        <v>8</v>
      </c>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19.5" customHeight="1">
      <c r="A132" s="12">
        <v>3206</v>
      </c>
      <c r="B132" s="11" t="s">
        <v>82</v>
      </c>
      <c r="C132" s="10">
        <v>10</v>
      </c>
      <c r="D132" s="10"/>
      <c r="E132" s="55"/>
    </row>
    <row r="133" spans="1:5" s="2" customFormat="1" ht="19.5" customHeight="1">
      <c r="A133" s="12">
        <v>3207</v>
      </c>
      <c r="B133" s="11" t="s">
        <v>81</v>
      </c>
      <c r="C133" s="10"/>
      <c r="D133" s="10"/>
      <c r="E133" s="55"/>
    </row>
    <row r="134" spans="1:5" s="2" customFormat="1">
      <c r="A134" s="12">
        <v>3208</v>
      </c>
      <c r="B134" s="11" t="s">
        <v>80</v>
      </c>
      <c r="C134" s="10">
        <v>20</v>
      </c>
      <c r="D134" s="10"/>
      <c r="E134" s="55"/>
    </row>
    <row r="135" spans="1:5" s="2" customFormat="1" ht="19.5" customHeight="1">
      <c r="A135" s="12">
        <v>3298</v>
      </c>
      <c r="B135" s="11" t="s">
        <v>0</v>
      </c>
      <c r="C135" s="10">
        <v>46</v>
      </c>
      <c r="D135" s="10"/>
      <c r="E135" s="55"/>
    </row>
    <row r="136" spans="1:5" s="2" customFormat="1" ht="19.5" customHeight="1">
      <c r="A136" s="18">
        <v>4</v>
      </c>
      <c r="B136" s="17" t="s">
        <v>79</v>
      </c>
      <c r="C136" s="16">
        <f t="shared" ref="C136:D136" si="17">C137+C140+C143+C150+C155+C171</f>
        <v>75</v>
      </c>
      <c r="D136" s="16">
        <f t="shared" si="17"/>
        <v>0</v>
      </c>
      <c r="E136" s="55"/>
    </row>
    <row r="137" spans="1:5" s="2" customFormat="1" ht="19.5" customHeight="1">
      <c r="A137" s="15">
        <v>41</v>
      </c>
      <c r="B137" s="14" t="s">
        <v>78</v>
      </c>
      <c r="C137" s="13">
        <f t="shared" ref="C137:D137" si="18">SUM(C138:C139)</f>
        <v>0</v>
      </c>
      <c r="D137" s="13">
        <f t="shared" si="18"/>
        <v>0</v>
      </c>
      <c r="E137" s="55"/>
    </row>
    <row r="138" spans="1:5" s="2" customFormat="1" ht="19.5" customHeight="1">
      <c r="A138" s="12">
        <v>4101</v>
      </c>
      <c r="B138" s="11" t="s">
        <v>77</v>
      </c>
      <c r="C138" s="10"/>
      <c r="D138" s="10"/>
      <c r="E138" s="55"/>
    </row>
    <row r="139" spans="1:5" s="2" customFormat="1" ht="19.5" customHeight="1">
      <c r="A139" s="12">
        <v>4103</v>
      </c>
      <c r="B139" s="11" t="s">
        <v>76</v>
      </c>
      <c r="C139" s="10"/>
      <c r="D139" s="10"/>
      <c r="E139" s="55"/>
    </row>
    <row r="140" spans="1:5" s="2" customFormat="1" ht="19.5" customHeight="1">
      <c r="A140" s="15">
        <v>42</v>
      </c>
      <c r="B140" s="14" t="s">
        <v>75</v>
      </c>
      <c r="C140" s="13">
        <f t="shared" ref="C140:D140" si="19">SUM(C141:C142)</f>
        <v>0</v>
      </c>
      <c r="D140" s="13">
        <f t="shared" si="19"/>
        <v>0</v>
      </c>
      <c r="E140" s="55"/>
    </row>
    <row r="141" spans="1:5" s="2" customFormat="1" ht="19.5" customHeight="1">
      <c r="A141" s="12">
        <v>4201</v>
      </c>
      <c r="B141" s="11" t="s">
        <v>74</v>
      </c>
      <c r="C141" s="10"/>
      <c r="D141" s="10"/>
      <c r="E141" s="55"/>
    </row>
    <row r="142" spans="1:5" s="2" customFormat="1" ht="19.5" customHeight="1">
      <c r="A142" s="12">
        <v>4202</v>
      </c>
      <c r="B142" s="11" t="s">
        <v>73</v>
      </c>
      <c r="C142" s="10"/>
      <c r="D142" s="10"/>
      <c r="E142" s="55"/>
    </row>
    <row r="143" spans="1:5" s="2" customFormat="1" ht="19.5" customHeight="1">
      <c r="A143" s="15">
        <v>43</v>
      </c>
      <c r="B143" s="14" t="s">
        <v>72</v>
      </c>
      <c r="C143" s="13">
        <f>C144+C149</f>
        <v>0</v>
      </c>
      <c r="D143" s="13">
        <f>D144+D149</f>
        <v>0</v>
      </c>
      <c r="E143" s="55"/>
    </row>
    <row r="144" spans="1:5" s="2" customFormat="1" ht="19.5" customHeight="1">
      <c r="A144" s="48">
        <v>4301</v>
      </c>
      <c r="B144" s="49" t="s">
        <v>71</v>
      </c>
      <c r="C144" s="50">
        <f>SUM(C145:C148)</f>
        <v>0</v>
      </c>
      <c r="D144" s="50">
        <f>SUM(D145:D148)</f>
        <v>0</v>
      </c>
      <c r="E144" s="55"/>
    </row>
    <row r="145" spans="1:5" s="2" customFormat="1" ht="19.5" customHeight="1">
      <c r="A145" s="12"/>
      <c r="B145" s="41" t="s">
        <v>188</v>
      </c>
      <c r="C145" s="10"/>
      <c r="D145" s="10"/>
      <c r="E145" s="55"/>
    </row>
    <row r="146" spans="1:5" s="2" customFormat="1" ht="19.5" customHeight="1">
      <c r="A146" s="12"/>
      <c r="B146" s="27" t="s">
        <v>218</v>
      </c>
      <c r="C146" s="10"/>
      <c r="D146" s="10"/>
      <c r="E146" s="55"/>
    </row>
    <row r="147" spans="1:5" s="2" customFormat="1" ht="19.5" customHeight="1">
      <c r="A147" s="12"/>
      <c r="B147" s="11"/>
      <c r="C147" s="10"/>
      <c r="D147" s="10"/>
      <c r="E147" s="55"/>
    </row>
    <row r="148" spans="1:5" s="2" customFormat="1" ht="19.5" customHeight="1">
      <c r="A148" s="12"/>
      <c r="B148" s="11"/>
      <c r="C148" s="10"/>
      <c r="D148" s="10"/>
      <c r="E148" s="55"/>
    </row>
    <row r="149" spans="1:5" s="2" customFormat="1" ht="19.5" customHeight="1">
      <c r="A149" s="12">
        <v>4302</v>
      </c>
      <c r="B149" s="11" t="s">
        <v>70</v>
      </c>
      <c r="C149" s="10"/>
      <c r="D149" s="10"/>
      <c r="E149" s="55"/>
    </row>
    <row r="150" spans="1:5" s="2" customFormat="1" ht="19.5" customHeight="1">
      <c r="A150" s="15">
        <v>44</v>
      </c>
      <c r="B150" s="24" t="s">
        <v>69</v>
      </c>
      <c r="C150" s="13">
        <f t="shared" ref="C150:D150" si="20">SUM(C151:C154)</f>
        <v>0</v>
      </c>
      <c r="D150" s="13">
        <f t="shared" si="20"/>
        <v>0</v>
      </c>
      <c r="E150" s="55"/>
    </row>
    <row r="151" spans="1:5" s="2" customFormat="1" ht="19.5" customHeight="1">
      <c r="A151" s="12">
        <v>4401</v>
      </c>
      <c r="B151" s="11" t="s">
        <v>68</v>
      </c>
      <c r="C151" s="10"/>
      <c r="D151" s="10"/>
      <c r="E151" s="55"/>
    </row>
    <row r="152" spans="1:5" s="2" customFormat="1" ht="19.5" customHeight="1">
      <c r="A152" s="12">
        <v>4402</v>
      </c>
      <c r="B152" s="11" t="s">
        <v>67</v>
      </c>
      <c r="C152" s="10"/>
      <c r="D152" s="10"/>
      <c r="E152" s="55"/>
    </row>
    <row r="153" spans="1:5" s="2" customFormat="1" ht="19.5" customHeight="1">
      <c r="A153" s="12">
        <v>4403</v>
      </c>
      <c r="B153" s="11" t="s">
        <v>66</v>
      </c>
      <c r="C153" s="10"/>
      <c r="D153" s="10"/>
      <c r="E153" s="55"/>
    </row>
    <row r="154" spans="1:5" s="2" customFormat="1" ht="19.5" customHeight="1">
      <c r="A154" s="12">
        <v>4406</v>
      </c>
      <c r="B154" s="11" t="s">
        <v>65</v>
      </c>
      <c r="C154" s="10"/>
      <c r="D154" s="10"/>
      <c r="E154" s="55"/>
    </row>
    <row r="155" spans="1:5" s="2" customFormat="1" ht="19.5" customHeight="1">
      <c r="A155" s="15">
        <v>45</v>
      </c>
      <c r="B155" s="14" t="s">
        <v>64</v>
      </c>
      <c r="C155" s="13">
        <f t="shared" ref="C155:D155" si="21">C156</f>
        <v>75</v>
      </c>
      <c r="D155" s="13">
        <f t="shared" si="21"/>
        <v>0</v>
      </c>
      <c r="E155" s="55"/>
    </row>
    <row r="156" spans="1:5" s="2" customFormat="1" ht="19.5" customHeight="1">
      <c r="A156" s="48">
        <v>4501</v>
      </c>
      <c r="B156" s="49" t="s">
        <v>63</v>
      </c>
      <c r="C156" s="50">
        <f>SUM(C157:C170)</f>
        <v>75</v>
      </c>
      <c r="D156" s="50">
        <f>SUM(D157:D170)</f>
        <v>0</v>
      </c>
      <c r="E156" s="55"/>
    </row>
    <row r="157" spans="1:5" s="2" customFormat="1" ht="19.5" hidden="1" customHeight="1">
      <c r="A157" s="12"/>
      <c r="B157" s="41" t="s">
        <v>198</v>
      </c>
      <c r="C157" s="10"/>
      <c r="D157" s="10"/>
      <c r="E157" s="55"/>
    </row>
    <row r="158" spans="1:5" s="2" customFormat="1" ht="19.5" hidden="1" customHeight="1">
      <c r="A158" s="12"/>
      <c r="B158" s="41" t="s">
        <v>199</v>
      </c>
      <c r="C158" s="10"/>
      <c r="D158" s="10"/>
      <c r="E158" s="55"/>
    </row>
    <row r="159" spans="1:5" s="2" customFormat="1" ht="19.5" hidden="1" customHeight="1">
      <c r="A159" s="12"/>
      <c r="B159" s="41" t="s">
        <v>200</v>
      </c>
      <c r="C159" s="10"/>
      <c r="D159" s="10"/>
      <c r="E159" s="55"/>
    </row>
    <row r="160" spans="1:5" s="2" customFormat="1" ht="19.5" customHeight="1">
      <c r="A160" s="12"/>
      <c r="B160" s="41" t="s">
        <v>203</v>
      </c>
      <c r="C160" s="10">
        <v>18</v>
      </c>
      <c r="D160" s="10"/>
      <c r="E160" s="55" t="s">
        <v>232</v>
      </c>
    </row>
    <row r="161" spans="1:5" s="2" customFormat="1" ht="19.5" customHeight="1">
      <c r="A161" s="12"/>
      <c r="B161" s="41" t="s">
        <v>204</v>
      </c>
      <c r="C161" s="10">
        <v>17</v>
      </c>
      <c r="D161" s="10"/>
      <c r="E161" s="55" t="s">
        <v>233</v>
      </c>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customHeight="1">
      <c r="A166" s="12"/>
      <c r="B166" s="27" t="s">
        <v>218</v>
      </c>
      <c r="C166" s="10">
        <v>40</v>
      </c>
      <c r="D166" s="10"/>
      <c r="E166" s="55" t="s">
        <v>283</v>
      </c>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hidden="1" customHeight="1">
      <c r="A171" s="15">
        <v>46</v>
      </c>
      <c r="B171" s="14" t="s">
        <v>62</v>
      </c>
      <c r="C171" s="13">
        <f t="shared" ref="C171:D171" si="22">C172</f>
        <v>0</v>
      </c>
      <c r="D171" s="13">
        <f t="shared" si="22"/>
        <v>0</v>
      </c>
      <c r="E171" s="55"/>
    </row>
    <row r="172" spans="1:5" s="2" customFormat="1" ht="19.5" hidden="1" customHeight="1">
      <c r="A172" s="12">
        <v>4698</v>
      </c>
      <c r="B172" s="11" t="s">
        <v>61</v>
      </c>
      <c r="C172" s="10"/>
      <c r="D172" s="10"/>
      <c r="E172" s="55"/>
    </row>
    <row r="173" spans="1:5" s="2" customFormat="1" ht="19.5" hidden="1" customHeight="1">
      <c r="A173" s="18">
        <v>5</v>
      </c>
      <c r="B173" s="17" t="s">
        <v>60</v>
      </c>
      <c r="C173" s="16">
        <f t="shared" ref="C173:D173" si="23">C174+C182+C184+C187+C189+C193</f>
        <v>0</v>
      </c>
      <c r="D173" s="16">
        <f t="shared" si="23"/>
        <v>0</v>
      </c>
      <c r="E173" s="55"/>
    </row>
    <row r="174" spans="1:5" s="2" customFormat="1" ht="19.5" hidden="1" customHeight="1">
      <c r="A174" s="21">
        <v>51</v>
      </c>
      <c r="B174" s="20" t="s">
        <v>59</v>
      </c>
      <c r="C174" s="13">
        <f t="shared" ref="C174:D174" si="24">SUM(C175:C181)</f>
        <v>0</v>
      </c>
      <c r="D174" s="13">
        <f t="shared" si="24"/>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25">C183</f>
        <v>0</v>
      </c>
      <c r="D182" s="13">
        <f t="shared" si="25"/>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26">SUM(C185:C186)</f>
        <v>0</v>
      </c>
      <c r="D184" s="13">
        <f t="shared" si="26"/>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27">C188</f>
        <v>0</v>
      </c>
      <c r="D187" s="13">
        <f t="shared" si="27"/>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28">SUM(C190:C192)</f>
        <v>0</v>
      </c>
      <c r="D189" s="13">
        <f t="shared" si="28"/>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29">SUM(C194:C195)</f>
        <v>0</v>
      </c>
      <c r="D193" s="13">
        <f t="shared" si="29"/>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0">C197+C199+C201+C205+C207</f>
        <v>0</v>
      </c>
      <c r="D196" s="16">
        <f t="shared" si="30"/>
        <v>0</v>
      </c>
      <c r="E196" s="55"/>
    </row>
    <row r="197" spans="1:5" s="2" customFormat="1" ht="19.5" hidden="1" customHeight="1">
      <c r="A197" s="15">
        <v>62</v>
      </c>
      <c r="B197" s="14" t="s">
        <v>36</v>
      </c>
      <c r="C197" s="13">
        <f t="shared" ref="C197:D197" si="31">C198</f>
        <v>0</v>
      </c>
      <c r="D197" s="13">
        <f t="shared" si="31"/>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32">C200</f>
        <v>0</v>
      </c>
      <c r="D199" s="13">
        <f t="shared" si="32"/>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33">SUM(C202:C204)</f>
        <v>0</v>
      </c>
      <c r="D201" s="13">
        <f t="shared" si="33"/>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34">C206</f>
        <v>0</v>
      </c>
      <c r="D205" s="13">
        <f t="shared" si="34"/>
        <v>0</v>
      </c>
      <c r="E205" s="55"/>
    </row>
    <row r="206" spans="1:5" s="2" customFormat="1" ht="19.5" hidden="1" customHeight="1">
      <c r="A206" s="12">
        <v>6698</v>
      </c>
      <c r="B206" s="11" t="s">
        <v>0</v>
      </c>
      <c r="C206" s="10"/>
      <c r="D206" s="10"/>
      <c r="E206" s="55"/>
    </row>
    <row r="207" spans="1:5" s="2" customFormat="1" ht="19.5" hidden="1" customHeight="1">
      <c r="A207" s="15">
        <v>68</v>
      </c>
      <c r="B207" s="14" t="s">
        <v>27</v>
      </c>
      <c r="C207" s="13">
        <f t="shared" ref="C207:D207" si="35">SUM(C208:C212)</f>
        <v>0</v>
      </c>
      <c r="D207" s="13">
        <f t="shared" si="35"/>
        <v>0</v>
      </c>
      <c r="E207" s="55"/>
    </row>
    <row r="208" spans="1:5" s="2" customFormat="1" hidden="1">
      <c r="A208" s="12">
        <v>6801</v>
      </c>
      <c r="B208" s="11" t="s">
        <v>26</v>
      </c>
      <c r="C208" s="10"/>
      <c r="D208" s="10"/>
      <c r="E208" s="55"/>
    </row>
    <row r="209" spans="1:5" s="2" customFormat="1" ht="19.5" hidden="1" customHeight="1">
      <c r="A209" s="12">
        <v>6802</v>
      </c>
      <c r="B209" s="11" t="s">
        <v>25</v>
      </c>
      <c r="C209" s="10"/>
      <c r="D209" s="10"/>
      <c r="E209" s="55"/>
    </row>
    <row r="210" spans="1:5" s="2" customFormat="1" ht="19.5" hidden="1" customHeight="1">
      <c r="A210" s="12">
        <v>6803</v>
      </c>
      <c r="B210" s="11" t="s">
        <v>24</v>
      </c>
      <c r="C210" s="10"/>
      <c r="D210" s="10"/>
      <c r="E210" s="58"/>
    </row>
    <row r="211" spans="1:5" s="2" customFormat="1" hidden="1">
      <c r="A211" s="12">
        <v>6805</v>
      </c>
      <c r="B211" s="11" t="s">
        <v>23</v>
      </c>
      <c r="C211" s="10"/>
      <c r="D211" s="10"/>
      <c r="E211" s="55"/>
    </row>
    <row r="212" spans="1:5" s="2" customFormat="1" ht="19.5" hidden="1" customHeight="1">
      <c r="A212" s="12">
        <v>6898</v>
      </c>
      <c r="B212" s="11" t="s">
        <v>0</v>
      </c>
      <c r="C212" s="10"/>
      <c r="D212" s="10"/>
      <c r="E212" s="55"/>
    </row>
    <row r="213" spans="1:5" s="2" customFormat="1" ht="50.1" customHeight="1">
      <c r="A213" s="18">
        <v>7</v>
      </c>
      <c r="B213" s="17" t="s">
        <v>22</v>
      </c>
      <c r="C213" s="16">
        <f t="shared" ref="C213:D213" si="36">C214+C228+C236+C239+C244</f>
        <v>5</v>
      </c>
      <c r="D213" s="16">
        <f t="shared" si="36"/>
        <v>0</v>
      </c>
      <c r="E213" s="55"/>
    </row>
    <row r="214" spans="1:5" s="2" customFormat="1" ht="19.5" customHeight="1">
      <c r="A214" s="15">
        <v>71</v>
      </c>
      <c r="B214" s="14" t="s">
        <v>21</v>
      </c>
      <c r="C214" s="13">
        <f>C215+C216+C222</f>
        <v>5</v>
      </c>
      <c r="D214" s="13">
        <f>D215+D216+D222</f>
        <v>0</v>
      </c>
      <c r="E214" s="55"/>
    </row>
    <row r="215" spans="1:5" s="2" customFormat="1" ht="19.5" customHeight="1">
      <c r="A215" s="12">
        <v>7101</v>
      </c>
      <c r="B215" s="11" t="s">
        <v>20</v>
      </c>
      <c r="C215" s="10"/>
      <c r="D215" s="10"/>
      <c r="E215" s="55"/>
    </row>
    <row r="216" spans="1:5" s="2" customFormat="1" ht="19.5" customHeight="1">
      <c r="A216" s="59">
        <v>7102</v>
      </c>
      <c r="B216" s="49" t="s">
        <v>19</v>
      </c>
      <c r="C216" s="61">
        <f>SUM(C217:C221)</f>
        <v>3</v>
      </c>
      <c r="D216" s="61">
        <f>SUM(D217:D221)</f>
        <v>0</v>
      </c>
      <c r="E216" s="55"/>
    </row>
    <row r="217" spans="1:5" s="2" customFormat="1" ht="19.5" customHeight="1">
      <c r="A217" s="12"/>
      <c r="B217" s="41" t="s">
        <v>182</v>
      </c>
      <c r="C217" s="10"/>
      <c r="D217" s="10"/>
      <c r="E217" s="55"/>
    </row>
    <row r="218" spans="1:5" s="2" customFormat="1" ht="19.5" customHeight="1">
      <c r="A218" s="12"/>
      <c r="B218" s="41" t="s">
        <v>205</v>
      </c>
      <c r="C218" s="10">
        <v>1</v>
      </c>
      <c r="D218" s="10"/>
      <c r="E218" s="55"/>
    </row>
    <row r="219" spans="1:5" s="2" customFormat="1" ht="19.5" customHeight="1">
      <c r="A219" s="12"/>
      <c r="B219" s="41" t="s">
        <v>245</v>
      </c>
      <c r="C219" s="10"/>
      <c r="D219" s="10"/>
      <c r="E219" s="55"/>
    </row>
    <row r="220" spans="1:5" s="2" customFormat="1" ht="19.5" customHeight="1">
      <c r="A220" s="12"/>
      <c r="B220" s="27" t="s">
        <v>218</v>
      </c>
      <c r="C220" s="10">
        <v>2</v>
      </c>
      <c r="D220" s="10"/>
      <c r="E220" s="55" t="s">
        <v>236</v>
      </c>
    </row>
    <row r="221" spans="1:5" s="2" customFormat="1" ht="19.5" customHeight="1">
      <c r="A221" s="12"/>
      <c r="B221" s="41"/>
      <c r="C221" s="10"/>
      <c r="D221" s="10"/>
      <c r="E221" s="55"/>
    </row>
    <row r="222" spans="1:5" s="2" customFormat="1" ht="19.5" customHeight="1">
      <c r="A222" s="59">
        <v>7103</v>
      </c>
      <c r="B222" s="49" t="s">
        <v>18</v>
      </c>
      <c r="C222" s="61">
        <f>SUM(C223:C227)</f>
        <v>2</v>
      </c>
      <c r="D222" s="61">
        <f>SUM(D223:D227)</f>
        <v>0</v>
      </c>
      <c r="E222" s="55"/>
    </row>
    <row r="223" spans="1:5" s="2" customFormat="1" ht="19.5" customHeight="1">
      <c r="A223" s="12"/>
      <c r="B223" s="41" t="s">
        <v>183</v>
      </c>
      <c r="C223" s="10">
        <v>2</v>
      </c>
      <c r="D223" s="10"/>
      <c r="E223" s="55"/>
    </row>
    <row r="224" spans="1:5" s="2" customFormat="1" ht="19.5" customHeight="1">
      <c r="A224" s="12"/>
      <c r="B224" s="41" t="s">
        <v>184</v>
      </c>
      <c r="C224" s="10"/>
      <c r="D224" s="10"/>
      <c r="E224" s="55"/>
    </row>
    <row r="225" spans="1:5" s="2" customFormat="1" ht="19.5" customHeight="1">
      <c r="A225" s="12"/>
      <c r="B225" s="27" t="s">
        <v>230</v>
      </c>
      <c r="C225" s="10"/>
      <c r="D225" s="10"/>
      <c r="E225" s="55"/>
    </row>
    <row r="226" spans="1:5" s="2" customFormat="1" ht="19.5" customHeight="1">
      <c r="A226" s="12"/>
      <c r="B226" s="41"/>
      <c r="C226" s="10"/>
      <c r="D226" s="10"/>
      <c r="E226" s="55"/>
    </row>
    <row r="227" spans="1:5" s="2" customFormat="1" ht="19.5" customHeight="1">
      <c r="A227" s="12"/>
      <c r="B227" s="41"/>
      <c r="C227" s="10"/>
      <c r="D227" s="10"/>
      <c r="E227" s="55"/>
    </row>
    <row r="228" spans="1:5" s="2" customFormat="1" ht="19.5" hidden="1" customHeight="1">
      <c r="A228" s="15">
        <v>72</v>
      </c>
      <c r="B228" s="14" t="s">
        <v>17</v>
      </c>
      <c r="C228" s="13">
        <f>C229+C235</f>
        <v>0</v>
      </c>
      <c r="D228" s="13">
        <f>D229+D235</f>
        <v>0</v>
      </c>
      <c r="E228" s="55"/>
    </row>
    <row r="229" spans="1:5" s="2" customFormat="1" ht="19.5" hidden="1" customHeight="1">
      <c r="A229" s="59">
        <v>7206</v>
      </c>
      <c r="B229" s="49" t="s">
        <v>16</v>
      </c>
      <c r="C229" s="61">
        <f>SUM(C230:C234)</f>
        <v>0</v>
      </c>
      <c r="D229" s="61">
        <f>SUM(D230:D234)</f>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37">SUM(C237:C238)</f>
        <v>0</v>
      </c>
      <c r="D236" s="13">
        <f t="shared" si="37"/>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38">SUM(C240:C243)</f>
        <v>0</v>
      </c>
      <c r="D239" s="13">
        <f t="shared" si="38"/>
        <v>0</v>
      </c>
      <c r="E239" s="55"/>
    </row>
    <row r="240" spans="1:5" s="2" customFormat="1" ht="19.5" hidden="1" customHeight="1">
      <c r="A240" s="12">
        <v>7401</v>
      </c>
      <c r="B240" s="11" t="s">
        <v>11</v>
      </c>
      <c r="C240" s="10"/>
      <c r="D240" s="10"/>
      <c r="E240" s="55"/>
    </row>
    <row r="241" spans="1:7" s="2" customFormat="1" ht="19.5" hidden="1" customHeight="1">
      <c r="A241" s="12">
        <v>7406</v>
      </c>
      <c r="B241" s="11" t="s">
        <v>10</v>
      </c>
      <c r="C241" s="10"/>
      <c r="D241" s="10"/>
      <c r="E241" s="55"/>
    </row>
    <row r="242" spans="1:7" s="2" customFormat="1" hidden="1">
      <c r="A242" s="12">
        <v>7407</v>
      </c>
      <c r="B242" s="11" t="s">
        <v>9</v>
      </c>
      <c r="C242" s="10"/>
      <c r="D242" s="10"/>
      <c r="E242" s="55"/>
    </row>
    <row r="243" spans="1:7" s="2" customFormat="1" ht="19.5" hidden="1" customHeight="1">
      <c r="A243" s="12">
        <v>7498</v>
      </c>
      <c r="B243" s="11" t="s">
        <v>0</v>
      </c>
      <c r="C243" s="10"/>
      <c r="D243" s="10"/>
      <c r="E243" s="55"/>
    </row>
    <row r="244" spans="1:7" s="2" customFormat="1" ht="19.5" customHeight="1">
      <c r="A244" s="15">
        <v>75</v>
      </c>
      <c r="B244" s="14" t="s">
        <v>8</v>
      </c>
      <c r="C244" s="13">
        <f t="shared" ref="C244:D244" si="39">SUM(C245:C246)</f>
        <v>0</v>
      </c>
      <c r="D244" s="13">
        <f t="shared" si="39"/>
        <v>0</v>
      </c>
      <c r="E244" s="55"/>
    </row>
    <row r="245" spans="1:7" s="2" customFormat="1" ht="19.5" customHeight="1">
      <c r="A245" s="12">
        <v>7501</v>
      </c>
      <c r="B245" s="11" t="s">
        <v>7</v>
      </c>
      <c r="C245" s="10"/>
      <c r="D245" s="10"/>
      <c r="E245" s="55"/>
    </row>
    <row r="246" spans="1:7" s="2" customFormat="1" ht="19.5" customHeight="1">
      <c r="A246" s="12">
        <v>7502</v>
      </c>
      <c r="B246" s="11" t="s">
        <v>6</v>
      </c>
      <c r="C246" s="10"/>
      <c r="D246" s="10"/>
      <c r="E246" s="55"/>
    </row>
    <row r="247" spans="1:7" s="2" customFormat="1" ht="19.5" hidden="1" customHeight="1">
      <c r="A247" s="18">
        <v>8</v>
      </c>
      <c r="B247" s="17" t="s">
        <v>5</v>
      </c>
      <c r="C247" s="16">
        <f t="shared" ref="C247:D247" si="40">C248</f>
        <v>0</v>
      </c>
      <c r="D247" s="16">
        <f t="shared" si="40"/>
        <v>0</v>
      </c>
      <c r="E247" s="55"/>
    </row>
    <row r="248" spans="1:7" s="2" customFormat="1" ht="19.5" hidden="1" customHeight="1">
      <c r="A248" s="15">
        <v>81</v>
      </c>
      <c r="B248" s="14" t="s">
        <v>4</v>
      </c>
      <c r="C248" s="13">
        <f t="shared" ref="C248:D248" si="41">SUM(C249:C250)</f>
        <v>0</v>
      </c>
      <c r="D248" s="13">
        <f t="shared" si="41"/>
        <v>0</v>
      </c>
      <c r="E248" s="55"/>
    </row>
    <row r="249" spans="1:7" s="2" customFormat="1" ht="19.5" hidden="1" customHeight="1">
      <c r="A249" s="12">
        <v>8106</v>
      </c>
      <c r="B249" s="11" t="s">
        <v>3</v>
      </c>
      <c r="C249" s="10"/>
      <c r="D249" s="10"/>
      <c r="E249" s="55"/>
    </row>
    <row r="250" spans="1:7" s="2" customFormat="1" ht="19.5" hidden="1" customHeight="1">
      <c r="A250" s="12">
        <v>8109</v>
      </c>
      <c r="B250" s="11" t="s">
        <v>2</v>
      </c>
      <c r="C250" s="10"/>
      <c r="D250" s="10"/>
      <c r="E250" s="55"/>
    </row>
    <row r="251" spans="1:7" s="2" customFormat="1" ht="19.5" hidden="1" customHeight="1">
      <c r="A251" s="18">
        <v>9</v>
      </c>
      <c r="B251" s="17" t="s">
        <v>181</v>
      </c>
      <c r="C251" s="16">
        <f t="shared" ref="C251:D251" si="42">SUM(C252)</f>
        <v>0</v>
      </c>
      <c r="D251" s="16">
        <f t="shared" si="42"/>
        <v>0</v>
      </c>
      <c r="E251" s="55"/>
    </row>
    <row r="252" spans="1:7" s="2" customFormat="1" ht="19.5" hidden="1" customHeight="1">
      <c r="A252" s="15">
        <v>91</v>
      </c>
      <c r="B252" s="14" t="s">
        <v>1</v>
      </c>
      <c r="C252" s="13">
        <f t="shared" ref="C252:D252" si="43">C253</f>
        <v>0</v>
      </c>
      <c r="D252" s="13">
        <f t="shared" si="43"/>
        <v>0</v>
      </c>
      <c r="E252" s="55"/>
    </row>
    <row r="253" spans="1:7" s="2" customFormat="1" ht="19.5" hidden="1" customHeight="1">
      <c r="A253" s="12">
        <v>9198</v>
      </c>
      <c r="B253" s="11" t="s">
        <v>0</v>
      </c>
      <c r="C253" s="10"/>
      <c r="D253" s="10"/>
      <c r="E253" s="55"/>
    </row>
    <row r="254" spans="1:7" s="2" customFormat="1" ht="21">
      <c r="A254" s="1"/>
      <c r="B254" s="3"/>
      <c r="C254" s="3"/>
      <c r="D254" s="3"/>
      <c r="E254" s="55"/>
      <c r="G254" s="4"/>
    </row>
    <row r="255" spans="1:7">
      <c r="A255" s="131" t="s">
        <v>420</v>
      </c>
    </row>
  </sheetData>
  <mergeCells count="3">
    <mergeCell ref="A1:D1"/>
    <mergeCell ref="D5:D6"/>
    <mergeCell ref="C5:C6"/>
  </mergeCells>
  <phoneticPr fontId="4" type="noConversion"/>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3"/>
  <sheetViews>
    <sheetView topLeftCell="A31" zoomScale="110" zoomScaleNormal="110" workbookViewId="0">
      <selection activeCell="A45" sqref="A1:H45"/>
    </sheetView>
  </sheetViews>
  <sheetFormatPr defaultColWidth="9" defaultRowHeight="16.5"/>
  <cols>
    <col min="1" max="1" width="34.875" style="417" customWidth="1"/>
    <col min="2" max="2" width="15" style="417" customWidth="1"/>
    <col min="3" max="3" width="12.625" style="417" customWidth="1"/>
    <col min="4" max="4" width="10.75" style="417" bestFit="1" customWidth="1"/>
    <col min="5" max="5" width="10.75" style="417" customWidth="1"/>
    <col min="6" max="6" width="10.125" style="417" customWidth="1"/>
    <col min="7" max="7" width="14.25" style="417" customWidth="1"/>
    <col min="8" max="8" width="31.5" style="417" customWidth="1"/>
    <col min="9" max="9" width="17.5" style="417" customWidth="1"/>
    <col min="10" max="16384" width="9" style="417"/>
  </cols>
  <sheetData>
    <row r="1" spans="1:8" s="412" customFormat="1" ht="21">
      <c r="A1" s="840" t="s">
        <v>670</v>
      </c>
      <c r="B1" s="841"/>
      <c r="C1" s="841"/>
      <c r="D1" s="841"/>
      <c r="E1" s="841"/>
      <c r="F1" s="841"/>
      <c r="G1" s="841"/>
      <c r="H1" s="841"/>
    </row>
    <row r="2" spans="1:8" s="413" customFormat="1" ht="17.25" thickBot="1">
      <c r="A2" s="413" t="s">
        <v>613</v>
      </c>
    </row>
    <row r="3" spans="1:8" ht="35.25" customHeight="1" thickBot="1">
      <c r="A3" s="414" t="s">
        <v>614</v>
      </c>
      <c r="B3" s="415"/>
      <c r="C3" s="415"/>
      <c r="D3" s="415" t="s">
        <v>615</v>
      </c>
      <c r="E3" s="415" t="s">
        <v>616</v>
      </c>
      <c r="F3" s="415" t="s">
        <v>617</v>
      </c>
      <c r="G3" s="415"/>
      <c r="H3" s="416" t="s">
        <v>618</v>
      </c>
    </row>
    <row r="4" spans="1:8">
      <c r="A4" s="418"/>
      <c r="B4" s="419"/>
      <c r="C4" s="419"/>
      <c r="D4" s="420"/>
      <c r="E4" s="419"/>
      <c r="F4" s="421"/>
      <c r="G4" s="422"/>
      <c r="H4" s="423"/>
    </row>
    <row r="5" spans="1:8">
      <c r="A5" s="424"/>
      <c r="B5" s="425"/>
      <c r="C5" s="426">
        <v>400</v>
      </c>
      <c r="D5" s="427"/>
      <c r="E5" s="425"/>
      <c r="F5" s="421"/>
      <c r="G5" s="422"/>
      <c r="H5" s="428"/>
    </row>
    <row r="6" spans="1:8">
      <c r="A6" s="424" t="s">
        <v>619</v>
      </c>
      <c r="B6" s="429">
        <v>0</v>
      </c>
      <c r="C6" s="430" t="s">
        <v>555</v>
      </c>
      <c r="D6" s="431">
        <v>0</v>
      </c>
      <c r="E6" s="431"/>
      <c r="F6" s="432">
        <f>($B$7*D6+E6)*$C$5</f>
        <v>0</v>
      </c>
      <c r="G6" s="433"/>
      <c r="H6" s="428"/>
    </row>
    <row r="7" spans="1:8" ht="37.5" customHeight="1">
      <c r="A7" s="434" t="s">
        <v>620</v>
      </c>
      <c r="B7" s="435">
        <v>0</v>
      </c>
      <c r="C7" s="430" t="s">
        <v>554</v>
      </c>
      <c r="D7" s="431"/>
      <c r="E7" s="431"/>
      <c r="F7" s="432">
        <f>($B$7*D7+E7)*$C$5</f>
        <v>0</v>
      </c>
      <c r="G7" s="433" t="s">
        <v>621</v>
      </c>
      <c r="H7" s="428"/>
    </row>
    <row r="8" spans="1:8" ht="43.5" customHeight="1">
      <c r="A8" s="424" t="s">
        <v>622</v>
      </c>
      <c r="B8" s="429"/>
      <c r="C8" s="430" t="s">
        <v>555</v>
      </c>
      <c r="D8" s="431"/>
      <c r="E8" s="431"/>
      <c r="F8" s="432">
        <f>($B$9*D8+E8)*$C$5</f>
        <v>0</v>
      </c>
      <c r="G8" s="433">
        <f>F6+F8+F10</f>
        <v>0</v>
      </c>
      <c r="H8" s="842" t="s">
        <v>623</v>
      </c>
    </row>
    <row r="9" spans="1:8" ht="42.75" customHeight="1">
      <c r="A9" s="434" t="s">
        <v>620</v>
      </c>
      <c r="B9" s="435">
        <v>12</v>
      </c>
      <c r="C9" s="430" t="s">
        <v>554</v>
      </c>
      <c r="D9" s="431"/>
      <c r="E9" s="431"/>
      <c r="F9" s="432">
        <f>($B$9*D9+E9)*$C$5</f>
        <v>0</v>
      </c>
      <c r="G9" s="433" t="s">
        <v>624</v>
      </c>
      <c r="H9" s="843"/>
    </row>
    <row r="10" spans="1:8" ht="37.5" customHeight="1">
      <c r="A10" s="424" t="s">
        <v>625</v>
      </c>
      <c r="B10" s="429"/>
      <c r="C10" s="430" t="s">
        <v>555</v>
      </c>
      <c r="D10" s="431"/>
      <c r="E10" s="431"/>
      <c r="F10" s="432">
        <f>($B$11*D10+E10)*$C$5</f>
        <v>0</v>
      </c>
      <c r="G10" s="433">
        <f>F7+F9+F11</f>
        <v>0</v>
      </c>
      <c r="H10" s="843"/>
    </row>
    <row r="11" spans="1:8" ht="37.5" customHeight="1">
      <c r="A11" s="434" t="s">
        <v>620</v>
      </c>
      <c r="B11" s="435">
        <v>12</v>
      </c>
      <c r="C11" s="430" t="s">
        <v>554</v>
      </c>
      <c r="D11" s="431"/>
      <c r="E11" s="431"/>
      <c r="F11" s="432">
        <f>($B$11*D11+E11)*$C$5</f>
        <v>0</v>
      </c>
      <c r="G11" s="433"/>
      <c r="H11" s="844"/>
    </row>
    <row r="12" spans="1:8">
      <c r="A12" s="424" t="s">
        <v>626</v>
      </c>
      <c r="B12" s="420"/>
      <c r="C12" s="436"/>
      <c r="D12" s="437">
        <v>114</v>
      </c>
      <c r="E12" s="437">
        <v>24</v>
      </c>
      <c r="F12" s="432"/>
      <c r="G12" s="433">
        <f>G8+G10</f>
        <v>0</v>
      </c>
      <c r="H12" s="428"/>
    </row>
    <row r="13" spans="1:8">
      <c r="A13" s="438" t="s">
        <v>627</v>
      </c>
    </row>
    <row r="14" spans="1:8">
      <c r="A14" s="438" t="s">
        <v>628</v>
      </c>
    </row>
    <row r="15" spans="1:8">
      <c r="A15" s="438" t="s">
        <v>629</v>
      </c>
    </row>
    <row r="16" spans="1:8">
      <c r="A16" s="439"/>
    </row>
    <row r="17" spans="1:18">
      <c r="A17" s="440" t="s">
        <v>630</v>
      </c>
      <c r="B17" s="441"/>
      <c r="C17" s="441"/>
      <c r="D17" s="441"/>
      <c r="E17" s="441"/>
      <c r="F17" s="441"/>
      <c r="G17" s="441"/>
      <c r="H17" s="441"/>
      <c r="I17" s="441"/>
      <c r="J17" s="441"/>
      <c r="K17" s="441"/>
      <c r="L17" s="442"/>
      <c r="M17" s="441"/>
      <c r="N17" s="441"/>
      <c r="O17" s="441"/>
      <c r="P17" s="441"/>
      <c r="Q17" s="442"/>
      <c r="R17" s="442"/>
    </row>
    <row r="18" spans="1:18" ht="33.75" customHeight="1">
      <c r="A18" s="845" t="s">
        <v>631</v>
      </c>
      <c r="B18" s="846" t="s">
        <v>574</v>
      </c>
      <c r="C18" s="845" t="s">
        <v>669</v>
      </c>
      <c r="D18" s="845"/>
      <c r="E18" s="845"/>
      <c r="F18" s="845"/>
      <c r="G18" s="845"/>
      <c r="H18" s="847" t="s">
        <v>632</v>
      </c>
      <c r="K18" s="443"/>
      <c r="P18" s="444"/>
      <c r="Q18" s="443"/>
    </row>
    <row r="19" spans="1:18">
      <c r="A19" s="845"/>
      <c r="B19" s="845"/>
      <c r="C19" s="445" t="s">
        <v>633</v>
      </c>
      <c r="D19" s="445" t="s">
        <v>634</v>
      </c>
      <c r="E19" s="445" t="s">
        <v>635</v>
      </c>
      <c r="F19" s="445" t="s">
        <v>636</v>
      </c>
      <c r="G19" s="445" t="s">
        <v>637</v>
      </c>
      <c r="H19" s="847"/>
      <c r="K19" s="443"/>
      <c r="P19" s="444"/>
      <c r="Q19" s="443"/>
    </row>
    <row r="20" spans="1:18">
      <c r="A20" s="446" t="s">
        <v>638</v>
      </c>
      <c r="B20" s="446"/>
      <c r="C20" s="446"/>
      <c r="D20" s="446"/>
      <c r="E20" s="446"/>
      <c r="F20" s="446"/>
      <c r="G20" s="447">
        <f>ROUND(SUM(C20:F20)/4,0)</f>
        <v>0</v>
      </c>
      <c r="H20" s="448">
        <f>G20*10</f>
        <v>0</v>
      </c>
      <c r="J20" s="449"/>
      <c r="K20" s="450"/>
      <c r="L20" s="449"/>
      <c r="M20" s="449"/>
      <c r="N20" s="449"/>
      <c r="O20" s="449"/>
      <c r="P20" s="451"/>
      <c r="Q20" s="452"/>
    </row>
    <row r="21" spans="1:18">
      <c r="A21" s="446" t="s">
        <v>639</v>
      </c>
      <c r="B21" s="446"/>
      <c r="C21" s="446"/>
      <c r="D21" s="446"/>
      <c r="E21" s="446"/>
      <c r="F21" s="446"/>
      <c r="G21" s="446">
        <f>SUM(C21:F21)/4</f>
        <v>0</v>
      </c>
      <c r="H21" s="448">
        <f>G21*10</f>
        <v>0</v>
      </c>
      <c r="J21" s="449"/>
      <c r="K21" s="450"/>
      <c r="L21" s="449"/>
      <c r="M21" s="449"/>
      <c r="N21" s="449"/>
      <c r="O21" s="449"/>
      <c r="P21" s="451"/>
      <c r="Q21" s="452"/>
    </row>
    <row r="22" spans="1:18">
      <c r="A22" s="453" t="s">
        <v>640</v>
      </c>
      <c r="B22" s="453"/>
      <c r="C22" s="453"/>
      <c r="D22" s="453"/>
      <c r="E22" s="453"/>
      <c r="F22" s="453"/>
      <c r="G22" s="453"/>
      <c r="H22" s="454"/>
      <c r="J22" s="449"/>
      <c r="K22" s="450"/>
      <c r="L22" s="449"/>
      <c r="M22" s="449"/>
      <c r="N22" s="449"/>
      <c r="O22" s="449"/>
      <c r="P22" s="451"/>
      <c r="Q22" s="452"/>
    </row>
    <row r="23" spans="1:18">
      <c r="A23" s="439"/>
    </row>
    <row r="24" spans="1:18">
      <c r="A24" s="455"/>
      <c r="B24" s="455"/>
      <c r="C24" s="455"/>
      <c r="D24" s="456"/>
      <c r="O24" s="444"/>
    </row>
    <row r="25" spans="1:18" ht="17.25" thickBot="1">
      <c r="A25" s="413" t="s">
        <v>641</v>
      </c>
    </row>
    <row r="26" spans="1:18" ht="17.25" thickBot="1">
      <c r="A26" s="414" t="s">
        <v>614</v>
      </c>
      <c r="B26" s="415"/>
      <c r="C26" s="415" t="s">
        <v>642</v>
      </c>
      <c r="D26" s="415" t="s">
        <v>617</v>
      </c>
      <c r="E26" s="415" t="s">
        <v>643</v>
      </c>
      <c r="F26" s="831" t="s">
        <v>618</v>
      </c>
      <c r="G26" s="831"/>
      <c r="H26" s="832"/>
    </row>
    <row r="27" spans="1:18">
      <c r="A27" s="457"/>
      <c r="B27" s="425"/>
      <c r="C27" s="425"/>
      <c r="D27" s="458"/>
      <c r="E27" s="459"/>
      <c r="F27" s="833"/>
      <c r="G27" s="833"/>
      <c r="H27" s="834"/>
    </row>
    <row r="28" spans="1:18">
      <c r="A28" s="424"/>
      <c r="B28" s="426">
        <v>2000</v>
      </c>
      <c r="C28" s="426"/>
      <c r="D28" s="421"/>
      <c r="E28" s="422"/>
      <c r="F28" s="835"/>
      <c r="G28" s="835"/>
      <c r="H28" s="836"/>
    </row>
    <row r="29" spans="1:18">
      <c r="A29" s="424" t="s">
        <v>644</v>
      </c>
      <c r="B29" s="430" t="s">
        <v>624</v>
      </c>
      <c r="C29" s="431">
        <v>0</v>
      </c>
      <c r="D29" s="432">
        <v>2000</v>
      </c>
      <c r="E29" s="433">
        <f>C29*D29</f>
        <v>0</v>
      </c>
      <c r="F29" s="837" t="s">
        <v>645</v>
      </c>
      <c r="G29" s="838"/>
      <c r="H29" s="839"/>
    </row>
    <row r="30" spans="1:18">
      <c r="A30" s="424" t="s">
        <v>646</v>
      </c>
      <c r="B30" s="430" t="s">
        <v>624</v>
      </c>
      <c r="C30" s="431"/>
      <c r="D30" s="432">
        <v>2000</v>
      </c>
      <c r="E30" s="433">
        <f>C30*D30</f>
        <v>0</v>
      </c>
      <c r="F30" s="837" t="s">
        <v>645</v>
      </c>
      <c r="G30" s="838"/>
      <c r="H30" s="839"/>
    </row>
    <row r="31" spans="1:18">
      <c r="A31" s="424" t="s">
        <v>647</v>
      </c>
      <c r="B31" s="430" t="s">
        <v>624</v>
      </c>
      <c r="C31" s="431"/>
      <c r="D31" s="432">
        <v>2000</v>
      </c>
      <c r="E31" s="433">
        <f>C31*D31</f>
        <v>0</v>
      </c>
      <c r="F31" s="837" t="s">
        <v>645</v>
      </c>
      <c r="G31" s="838"/>
      <c r="H31" s="839"/>
    </row>
    <row r="32" spans="1:18" ht="17.25" thickBot="1">
      <c r="A32" s="460" t="s">
        <v>648</v>
      </c>
      <c r="B32" s="461"/>
      <c r="C32" s="462"/>
      <c r="D32" s="463"/>
      <c r="E32" s="464">
        <f>SUM(E29:E31)</f>
        <v>0</v>
      </c>
      <c r="F32" s="828"/>
      <c r="G32" s="828"/>
      <c r="H32" s="829"/>
    </row>
    <row r="34" spans="1:16" s="455" customFormat="1">
      <c r="A34" s="453"/>
      <c r="B34" s="465"/>
      <c r="C34" s="465"/>
      <c r="D34" s="465"/>
      <c r="E34" s="465"/>
      <c r="F34" s="465"/>
      <c r="G34" s="465"/>
      <c r="I34" s="466"/>
      <c r="J34" s="467"/>
      <c r="K34" s="467"/>
      <c r="L34" s="467"/>
      <c r="M34" s="468"/>
      <c r="N34" s="468"/>
      <c r="P34" s="469"/>
    </row>
    <row r="35" spans="1:16">
      <c r="A35" s="417" t="s">
        <v>649</v>
      </c>
      <c r="B35" s="417" t="s">
        <v>650</v>
      </c>
      <c r="C35" s="417" t="s">
        <v>651</v>
      </c>
      <c r="D35" s="470">
        <f>F6+F8+F10</f>
        <v>0</v>
      </c>
    </row>
    <row r="36" spans="1:16">
      <c r="A36" s="417" t="s">
        <v>652</v>
      </c>
      <c r="B36" s="417" t="s">
        <v>650</v>
      </c>
      <c r="C36" s="417" t="s">
        <v>653</v>
      </c>
      <c r="D36" s="470">
        <f>G8*2.11%</f>
        <v>0</v>
      </c>
      <c r="E36" s="417" t="s">
        <v>654</v>
      </c>
      <c r="O36" s="444"/>
    </row>
    <row r="37" spans="1:16" ht="21" customHeight="1" thickBot="1">
      <c r="A37" s="830" t="s">
        <v>643</v>
      </c>
      <c r="B37" s="830"/>
      <c r="C37" s="830"/>
      <c r="D37" s="471">
        <f>SUM(D35:D36)</f>
        <v>0</v>
      </c>
      <c r="O37" s="444"/>
    </row>
    <row r="38" spans="1:16" ht="17.25" thickTop="1">
      <c r="A38" s="417" t="s">
        <v>655</v>
      </c>
      <c r="B38" s="417" t="s">
        <v>656</v>
      </c>
      <c r="C38" s="417" t="s">
        <v>657</v>
      </c>
      <c r="D38" s="470">
        <f>F7+F9+F11</f>
        <v>0</v>
      </c>
    </row>
    <row r="39" spans="1:16">
      <c r="A39" s="417" t="s">
        <v>658</v>
      </c>
      <c r="B39" s="417" t="s">
        <v>656</v>
      </c>
      <c r="C39" s="417" t="s">
        <v>657</v>
      </c>
      <c r="D39" s="470">
        <f>H20</f>
        <v>0</v>
      </c>
      <c r="O39" s="444"/>
    </row>
    <row r="40" spans="1:16" ht="17.25" customHeight="1">
      <c r="A40" s="417" t="s">
        <v>659</v>
      </c>
      <c r="B40" s="417" t="s">
        <v>656</v>
      </c>
      <c r="C40" s="417" t="s">
        <v>657</v>
      </c>
      <c r="D40" s="470">
        <f>H21</f>
        <v>0</v>
      </c>
      <c r="O40" s="444"/>
    </row>
    <row r="41" spans="1:16">
      <c r="A41" s="417" t="s">
        <v>652</v>
      </c>
      <c r="B41" s="417" t="s">
        <v>656</v>
      </c>
      <c r="C41" s="417" t="s">
        <v>657</v>
      </c>
      <c r="D41" s="470">
        <f>G10*2.11%</f>
        <v>0</v>
      </c>
      <c r="E41" s="417" t="s">
        <v>660</v>
      </c>
      <c r="O41" s="444"/>
    </row>
    <row r="42" spans="1:16">
      <c r="A42" s="830" t="s">
        <v>643</v>
      </c>
      <c r="B42" s="830"/>
      <c r="C42" s="830"/>
      <c r="D42" s="472">
        <f>SUM(D38:D41)</f>
        <v>0</v>
      </c>
      <c r="O42" s="444"/>
    </row>
    <row r="43" spans="1:16" ht="17.25" thickBot="1">
      <c r="A43" s="830" t="s">
        <v>661</v>
      </c>
      <c r="B43" s="830"/>
      <c r="C43" s="830"/>
      <c r="D43" s="471">
        <f>D37+D42</f>
        <v>0</v>
      </c>
      <c r="O43" s="444"/>
    </row>
    <row r="44" spans="1:16" ht="17.25" thickTop="1">
      <c r="A44" s="417" t="s">
        <v>662</v>
      </c>
      <c r="B44" s="417" t="s">
        <v>656</v>
      </c>
      <c r="C44" s="417" t="s">
        <v>663</v>
      </c>
      <c r="D44" s="470">
        <f>E32</f>
        <v>0</v>
      </c>
    </row>
    <row r="45" spans="1:16">
      <c r="A45" s="473" t="s">
        <v>664</v>
      </c>
    </row>
    <row r="49" spans="1:1">
      <c r="A49" s="417" t="s">
        <v>665</v>
      </c>
    </row>
    <row r="50" spans="1:1">
      <c r="A50" s="417" t="s">
        <v>666</v>
      </c>
    </row>
    <row r="52" spans="1:1">
      <c r="A52" s="417" t="s">
        <v>667</v>
      </c>
    </row>
    <row r="53" spans="1:1">
      <c r="A53" s="417" t="s">
        <v>668</v>
      </c>
    </row>
  </sheetData>
  <protectedRanges>
    <protectedRange sqref="D17" name="範圍1"/>
  </protectedRanges>
  <mergeCells count="16">
    <mergeCell ref="A1:H1"/>
    <mergeCell ref="H8:H11"/>
    <mergeCell ref="A18:A19"/>
    <mergeCell ref="B18:B19"/>
    <mergeCell ref="C18:G18"/>
    <mergeCell ref="H18:H19"/>
    <mergeCell ref="F32:H32"/>
    <mergeCell ref="A37:C37"/>
    <mergeCell ref="A42:C42"/>
    <mergeCell ref="A43:C43"/>
    <mergeCell ref="F26:H26"/>
    <mergeCell ref="F27:H27"/>
    <mergeCell ref="F28:H28"/>
    <mergeCell ref="F29:H29"/>
    <mergeCell ref="F30:H30"/>
    <mergeCell ref="F31:H31"/>
  </mergeCells>
  <phoneticPr fontId="4" type="noConversion"/>
  <pageMargins left="0.74803149606299213" right="0.74803149606299213" top="0.19685039370078741" bottom="0.19685039370078741"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4"/>
  <sheetViews>
    <sheetView zoomScaleNormal="100" workbookViewId="0">
      <selection activeCell="D6" sqref="D6"/>
    </sheetView>
  </sheetViews>
  <sheetFormatPr defaultColWidth="9" defaultRowHeight="27.75" customHeight="1"/>
  <cols>
    <col min="1" max="1" width="14.5" style="417" customWidth="1"/>
    <col min="2" max="2" width="10" style="417" customWidth="1"/>
    <col min="3" max="3" width="12.125" style="417" customWidth="1"/>
    <col min="4" max="4" width="60.125" style="417" customWidth="1"/>
    <col min="5" max="16384" width="9" style="417"/>
  </cols>
  <sheetData>
    <row r="1" spans="1:4" ht="27.75" customHeight="1">
      <c r="A1" s="848" t="s">
        <v>671</v>
      </c>
      <c r="B1" s="849"/>
      <c r="C1" s="849"/>
      <c r="D1" s="849"/>
    </row>
    <row r="2" spans="1:4" s="455" customFormat="1" ht="38.25" customHeight="1">
      <c r="A2" s="474" t="s">
        <v>672</v>
      </c>
      <c r="B2" s="474" t="s">
        <v>678</v>
      </c>
      <c r="C2" s="474" t="s">
        <v>468</v>
      </c>
      <c r="D2" s="474" t="s">
        <v>673</v>
      </c>
    </row>
    <row r="3" spans="1:4" ht="39.75" customHeight="1">
      <c r="A3" s="475" t="s">
        <v>674</v>
      </c>
      <c r="B3" s="431"/>
      <c r="C3" s="431"/>
      <c r="D3" s="476" t="s">
        <v>679</v>
      </c>
    </row>
    <row r="4" spans="1:4" ht="35.25" customHeight="1">
      <c r="A4" s="475" t="s">
        <v>675</v>
      </c>
      <c r="B4" s="477"/>
      <c r="C4" s="431"/>
      <c r="D4" s="476" t="s">
        <v>676</v>
      </c>
    </row>
    <row r="5" spans="1:4" s="443" customFormat="1" ht="35.25" customHeight="1">
      <c r="A5" s="479" t="s">
        <v>579</v>
      </c>
      <c r="B5" s="480"/>
      <c r="C5" s="481">
        <f>SUM(C3:C4)</f>
        <v>0</v>
      </c>
      <c r="D5" s="482"/>
    </row>
    <row r="6" spans="1:4" ht="27.75" customHeight="1">
      <c r="A6" s="473" t="s">
        <v>677</v>
      </c>
    </row>
    <row r="11" spans="1:4" ht="27.75" customHeight="1">
      <c r="B11" s="478"/>
    </row>
    <row r="12" spans="1:4" ht="27.75" customHeight="1">
      <c r="B12" s="478"/>
    </row>
    <row r="13" spans="1:4" ht="27.75" customHeight="1">
      <c r="B13" s="478"/>
    </row>
    <row r="14" spans="1:4" ht="27.75" customHeight="1">
      <c r="B14" s="478"/>
    </row>
  </sheetData>
  <mergeCells count="1">
    <mergeCell ref="A1:D1"/>
  </mergeCells>
  <phoneticPr fontId="4" type="noConversion"/>
  <pageMargins left="0.15748031496062992" right="0.15748031496062992"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K32" sqref="K32"/>
    </sheetView>
  </sheetViews>
  <sheetFormatPr defaultRowHeight="19.5"/>
  <cols>
    <col min="1" max="1" width="7.5" style="1" bestFit="1" customWidth="1"/>
    <col min="2" max="2" width="80.125" style="3" customWidth="1"/>
    <col min="3" max="4" width="14.375" style="1" customWidth="1"/>
    <col min="5" max="5" width="52.875" style="53" customWidth="1"/>
    <col min="6" max="6" width="3.375" style="2" customWidth="1"/>
    <col min="7" max="84" width="9" style="2"/>
    <col min="85" max="16384" width="9" style="1"/>
  </cols>
  <sheetData>
    <row r="1" spans="1:84" ht="21" customHeight="1">
      <c r="A1" s="722" t="s">
        <v>384</v>
      </c>
      <c r="B1" s="722"/>
      <c r="C1" s="722"/>
      <c r="D1" s="722"/>
    </row>
    <row r="2" spans="1:84" ht="20.100000000000001" customHeight="1">
      <c r="A2" s="39"/>
      <c r="B2" s="38" t="s">
        <v>179</v>
      </c>
      <c r="C2" s="98"/>
      <c r="D2" s="98"/>
    </row>
    <row r="3" spans="1:84" ht="20.100000000000001" customHeight="1">
      <c r="A3" s="39"/>
      <c r="B3" s="38" t="s">
        <v>178</v>
      </c>
      <c r="C3" s="99"/>
      <c r="D3" s="99"/>
    </row>
    <row r="4" spans="1:84" s="40" customFormat="1" ht="20.100000000000001" customHeight="1">
      <c r="A4" s="39"/>
      <c r="B4" s="38" t="s">
        <v>175</v>
      </c>
      <c r="C4" s="37">
        <v>515001</v>
      </c>
      <c r="D4" s="37">
        <v>515001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383</v>
      </c>
      <c r="D5" s="730" t="s">
        <v>168</v>
      </c>
    </row>
    <row r="6" spans="1:84" ht="29.25" customHeight="1">
      <c r="A6" s="36" t="s">
        <v>172</v>
      </c>
      <c r="B6" s="44" t="s">
        <v>171</v>
      </c>
      <c r="C6" s="731"/>
      <c r="D6" s="731"/>
      <c r="E6" s="45" t="s">
        <v>214</v>
      </c>
    </row>
    <row r="7" spans="1:84" ht="18.75" hidden="1" customHeight="1">
      <c r="A7" s="36"/>
      <c r="B7" s="44"/>
      <c r="C7" s="34"/>
      <c r="D7" s="34"/>
    </row>
    <row r="8" spans="1:84" ht="19.5" customHeight="1">
      <c r="A8" s="33"/>
      <c r="B8" s="32" t="s">
        <v>167</v>
      </c>
      <c r="C8" s="31">
        <f>SUM(C9,C108,C136,C173,C196,C213,C247,C251)</f>
        <v>5093</v>
      </c>
      <c r="D8" s="31">
        <f>SUM(D9,D108,D136,D173,D196,D213,D247,D251)</f>
        <v>0</v>
      </c>
      <c r="E8" s="57" t="s">
        <v>381</v>
      </c>
    </row>
    <row r="9" spans="1:84" s="2" customFormat="1" ht="19.5" customHeight="1">
      <c r="A9" s="18">
        <v>2</v>
      </c>
      <c r="B9" s="17" t="s">
        <v>135</v>
      </c>
      <c r="C9" s="16">
        <f>C10+C17+C21+C29+C34+C51+C61+C72+C101+C106</f>
        <v>4815</v>
      </c>
      <c r="D9" s="16">
        <f>D10+D17+D21+D29+D34+D51+D61+D72+D101+D106</f>
        <v>0</v>
      </c>
      <c r="E9" s="52"/>
    </row>
    <row r="10" spans="1:84" s="2" customFormat="1" ht="19.5" customHeight="1">
      <c r="A10" s="15">
        <v>21</v>
      </c>
      <c r="B10" s="14" t="s">
        <v>334</v>
      </c>
      <c r="C10" s="13">
        <f t="shared" ref="C10:D10" si="0">SUM(C11:C16)</f>
        <v>2928</v>
      </c>
      <c r="D10" s="13">
        <f t="shared" si="0"/>
        <v>0</v>
      </c>
      <c r="E10" s="52"/>
    </row>
    <row r="11" spans="1:84" s="2" customFormat="1" ht="19.5" customHeight="1">
      <c r="A11" s="12">
        <v>2101</v>
      </c>
      <c r="B11" s="11" t="s">
        <v>134</v>
      </c>
      <c r="C11" s="10"/>
      <c r="D11" s="10"/>
      <c r="E11" s="52"/>
    </row>
    <row r="12" spans="1:84" s="2" customFormat="1" ht="19.5" customHeight="1">
      <c r="A12" s="12">
        <v>2102</v>
      </c>
      <c r="B12" s="11" t="s">
        <v>314</v>
      </c>
      <c r="C12" s="10">
        <v>2461</v>
      </c>
      <c r="D12" s="10"/>
      <c r="E12" s="52"/>
    </row>
    <row r="13" spans="1:84" s="2" customFormat="1" ht="19.5" customHeight="1">
      <c r="A13" s="12">
        <v>2103</v>
      </c>
      <c r="B13" s="11" t="s">
        <v>133</v>
      </c>
      <c r="C13" s="10">
        <v>2</v>
      </c>
      <c r="D13" s="10"/>
      <c r="E13" s="52"/>
    </row>
    <row r="14" spans="1:84" s="2" customFormat="1" ht="19.5" customHeight="1">
      <c r="A14" s="12">
        <v>2104</v>
      </c>
      <c r="B14" s="11" t="s">
        <v>132</v>
      </c>
      <c r="C14" s="10">
        <v>449</v>
      </c>
      <c r="D14" s="10"/>
      <c r="E14" s="52"/>
    </row>
    <row r="15" spans="1:84" s="2" customFormat="1" ht="19.5" customHeight="1">
      <c r="A15" s="12">
        <v>2105</v>
      </c>
      <c r="B15" s="11" t="s">
        <v>131</v>
      </c>
      <c r="C15" s="10">
        <v>1</v>
      </c>
      <c r="D15" s="10"/>
      <c r="E15" s="52"/>
    </row>
    <row r="16" spans="1:84" s="2" customFormat="1" ht="19.5" customHeight="1">
      <c r="A16" s="12">
        <v>2106</v>
      </c>
      <c r="B16" s="11" t="s">
        <v>130</v>
      </c>
      <c r="C16" s="10">
        <v>15</v>
      </c>
      <c r="D16" s="10"/>
      <c r="E16" s="52"/>
    </row>
    <row r="17" spans="1:5" s="2" customFormat="1" ht="19.5" customHeight="1">
      <c r="A17" s="15">
        <v>22</v>
      </c>
      <c r="B17" s="14" t="s">
        <v>335</v>
      </c>
      <c r="C17" s="13">
        <f t="shared" ref="C17:D17" si="1">SUM(C18:C20)</f>
        <v>157</v>
      </c>
      <c r="D17" s="13">
        <f t="shared" si="1"/>
        <v>0</v>
      </c>
      <c r="E17" s="52"/>
    </row>
    <row r="18" spans="1:5" s="2" customFormat="1" ht="19.5" customHeight="1">
      <c r="A18" s="12">
        <v>2201</v>
      </c>
      <c r="B18" s="11" t="s">
        <v>315</v>
      </c>
      <c r="C18" s="10">
        <v>35</v>
      </c>
      <c r="D18" s="10"/>
      <c r="E18" s="52"/>
    </row>
    <row r="19" spans="1:5" s="2" customFormat="1" ht="19.5" customHeight="1">
      <c r="A19" s="12">
        <v>2202</v>
      </c>
      <c r="B19" s="11" t="s">
        <v>129</v>
      </c>
      <c r="C19" s="10">
        <v>87</v>
      </c>
      <c r="D19" s="10"/>
      <c r="E19" s="52"/>
    </row>
    <row r="20" spans="1:5" s="2" customFormat="1" ht="19.5" customHeight="1">
      <c r="A20" s="12">
        <v>2204</v>
      </c>
      <c r="B20" s="11" t="s">
        <v>128</v>
      </c>
      <c r="C20" s="10">
        <v>35</v>
      </c>
      <c r="D20" s="10"/>
      <c r="E20" s="52"/>
    </row>
    <row r="21" spans="1:5" s="2" customFormat="1" ht="19.5" customHeight="1">
      <c r="A21" s="15">
        <v>23</v>
      </c>
      <c r="B21" s="14" t="s">
        <v>127</v>
      </c>
      <c r="C21" s="13">
        <f t="shared" ref="C21:D21" si="2">SUM(C22:C28)</f>
        <v>24</v>
      </c>
      <c r="D21" s="13">
        <f t="shared" si="2"/>
        <v>0</v>
      </c>
      <c r="E21" s="52"/>
    </row>
    <row r="22" spans="1:5" s="2" customFormat="1" ht="19.5" customHeight="1">
      <c r="A22" s="12">
        <v>2301</v>
      </c>
      <c r="B22" s="11" t="s">
        <v>330</v>
      </c>
      <c r="C22" s="10">
        <v>19</v>
      </c>
      <c r="D22" s="10"/>
      <c r="E22" s="57" t="s">
        <v>382</v>
      </c>
    </row>
    <row r="23" spans="1:5" s="2" customFormat="1" ht="19.5" customHeight="1">
      <c r="A23" s="12">
        <v>2302</v>
      </c>
      <c r="B23" s="11" t="s">
        <v>328</v>
      </c>
      <c r="C23" s="10"/>
      <c r="D23" s="10"/>
      <c r="E23" s="52"/>
    </row>
    <row r="24" spans="1:5" s="2" customFormat="1" ht="19.5" customHeight="1">
      <c r="A24" s="12">
        <v>2303</v>
      </c>
      <c r="B24" s="11" t="s">
        <v>329</v>
      </c>
      <c r="C24" s="10"/>
      <c r="D24" s="10"/>
      <c r="E24" s="52"/>
    </row>
    <row r="25" spans="1:5" s="2" customFormat="1" ht="19.5" customHeight="1">
      <c r="A25" s="12">
        <v>2304</v>
      </c>
      <c r="B25" s="11" t="s">
        <v>126</v>
      </c>
      <c r="C25" s="10"/>
      <c r="D25" s="10"/>
      <c r="E25" s="52"/>
    </row>
    <row r="26" spans="1:5" s="2" customFormat="1" ht="19.5" customHeight="1">
      <c r="A26" s="12">
        <v>2305</v>
      </c>
      <c r="B26" s="11" t="s">
        <v>125</v>
      </c>
      <c r="C26" s="10">
        <v>5</v>
      </c>
      <c r="D26" s="10"/>
      <c r="E26" s="52"/>
    </row>
    <row r="27" spans="1:5" s="2" customFormat="1" ht="19.5" customHeight="1">
      <c r="A27" s="12">
        <v>2306</v>
      </c>
      <c r="B27" s="11" t="s">
        <v>124</v>
      </c>
      <c r="C27" s="10"/>
      <c r="D27" s="10"/>
      <c r="E27" s="52"/>
    </row>
    <row r="28" spans="1:5" s="2" customFormat="1" ht="19.5" customHeight="1">
      <c r="A28" s="12">
        <v>2398</v>
      </c>
      <c r="B28" s="11" t="s">
        <v>123</v>
      </c>
      <c r="C28" s="10"/>
      <c r="D28" s="10"/>
      <c r="E28" s="52"/>
    </row>
    <row r="29" spans="1:5" s="2" customFormat="1" ht="19.5" customHeight="1">
      <c r="A29" s="15">
        <v>24</v>
      </c>
      <c r="B29" s="14" t="s">
        <v>331</v>
      </c>
      <c r="C29" s="13">
        <f t="shared" ref="C29:D29" si="3">SUM(C30:C33)</f>
        <v>5</v>
      </c>
      <c r="D29" s="13">
        <f t="shared" si="3"/>
        <v>0</v>
      </c>
      <c r="E29" s="52"/>
    </row>
    <row r="30" spans="1:5" s="2" customFormat="1" ht="19.5" customHeight="1">
      <c r="A30" s="12">
        <v>2401</v>
      </c>
      <c r="B30" s="11" t="s">
        <v>332</v>
      </c>
      <c r="C30" s="10">
        <v>5</v>
      </c>
      <c r="D30" s="10"/>
      <c r="E30" s="52"/>
    </row>
    <row r="31" spans="1:5" s="2" customFormat="1" ht="19.5" customHeight="1">
      <c r="A31" s="12">
        <v>2402</v>
      </c>
      <c r="B31" s="27" t="s">
        <v>336</v>
      </c>
      <c r="C31" s="10"/>
      <c r="D31" s="10"/>
      <c r="E31" s="52"/>
    </row>
    <row r="32" spans="1:5" s="2" customFormat="1" ht="24.75" customHeight="1">
      <c r="A32" s="12">
        <v>2404</v>
      </c>
      <c r="B32" s="11" t="s">
        <v>122</v>
      </c>
      <c r="C32" s="10"/>
      <c r="D32" s="10"/>
      <c r="E32" s="52"/>
    </row>
    <row r="33" spans="1:5" s="2" customFormat="1" ht="21" customHeight="1">
      <c r="A33" s="12">
        <v>2405</v>
      </c>
      <c r="B33" s="82" t="s">
        <v>333</v>
      </c>
      <c r="C33" s="10"/>
      <c r="D33" s="10"/>
      <c r="E33" s="52"/>
    </row>
    <row r="34" spans="1:5" s="2" customFormat="1" ht="19.5" customHeight="1">
      <c r="A34" s="15">
        <v>25</v>
      </c>
      <c r="B34" s="14" t="s">
        <v>121</v>
      </c>
      <c r="C34" s="13">
        <f>C35+C36+C37+C38+C39+C49+C50</f>
        <v>390</v>
      </c>
      <c r="D34" s="13">
        <f>D35+D36+D37+D38+D39+D49+D50</f>
        <v>0</v>
      </c>
      <c r="E34" s="52"/>
    </row>
    <row r="35" spans="1:5" s="2" customFormat="1" ht="19.5" customHeight="1">
      <c r="A35" s="12">
        <v>2501</v>
      </c>
      <c r="B35" s="11" t="s">
        <v>120</v>
      </c>
      <c r="C35" s="10">
        <v>10</v>
      </c>
      <c r="D35" s="10"/>
      <c r="E35" s="52"/>
    </row>
    <row r="36" spans="1:5" s="2" customFormat="1" ht="19.5" customHeight="1">
      <c r="A36" s="12">
        <v>2502</v>
      </c>
      <c r="B36" s="11" t="s">
        <v>119</v>
      </c>
      <c r="C36" s="10">
        <v>80</v>
      </c>
      <c r="D36" s="10"/>
      <c r="E36" s="52"/>
    </row>
    <row r="37" spans="1:5" s="2" customFormat="1" ht="19.5" customHeight="1">
      <c r="A37" s="12">
        <v>2503</v>
      </c>
      <c r="B37" s="11" t="s">
        <v>118</v>
      </c>
      <c r="C37" s="10">
        <v>10</v>
      </c>
      <c r="D37" s="10"/>
      <c r="E37" s="52"/>
    </row>
    <row r="38" spans="1:5" s="2" customFormat="1" ht="19.5" customHeight="1">
      <c r="A38" s="12">
        <v>2504</v>
      </c>
      <c r="B38" s="11" t="s">
        <v>117</v>
      </c>
      <c r="C38" s="10">
        <v>40</v>
      </c>
      <c r="D38" s="10"/>
      <c r="E38" s="52"/>
    </row>
    <row r="39" spans="1:5" s="2" customFormat="1">
      <c r="A39" s="46">
        <v>2505</v>
      </c>
      <c r="B39" s="60" t="s">
        <v>116</v>
      </c>
      <c r="C39" s="47">
        <f t="shared" ref="C39:D39" si="4">SUM(C40:C48)</f>
        <v>190</v>
      </c>
      <c r="D39" s="47">
        <f t="shared" si="4"/>
        <v>0</v>
      </c>
      <c r="E39" s="52"/>
    </row>
    <row r="40" spans="1:5" s="2" customFormat="1" ht="19.5" hidden="1" customHeight="1">
      <c r="A40" s="12"/>
      <c r="B40" s="42" t="s">
        <v>189</v>
      </c>
      <c r="C40" s="56"/>
      <c r="D40" s="56"/>
      <c r="E40" s="58"/>
    </row>
    <row r="41" spans="1:5" s="2" customFormat="1" ht="19.5" customHeight="1">
      <c r="A41" s="12"/>
      <c r="B41" s="42" t="s">
        <v>190</v>
      </c>
      <c r="C41" s="56">
        <v>100</v>
      </c>
      <c r="D41" s="56"/>
      <c r="E41" s="58" t="s">
        <v>220</v>
      </c>
    </row>
    <row r="42" spans="1:5" s="2" customFormat="1" ht="19.5" customHeight="1">
      <c r="A42" s="12"/>
      <c r="B42" s="42" t="s">
        <v>191</v>
      </c>
      <c r="C42" s="56">
        <v>36</v>
      </c>
      <c r="D42" s="56"/>
      <c r="E42" s="58" t="s">
        <v>219</v>
      </c>
    </row>
    <row r="43" spans="1:5" s="2" customFormat="1" ht="19.5" customHeight="1">
      <c r="A43" s="12"/>
      <c r="B43" s="42" t="s">
        <v>192</v>
      </c>
      <c r="C43" s="56">
        <v>34</v>
      </c>
      <c r="D43" s="56"/>
      <c r="E43" s="55" t="s">
        <v>221</v>
      </c>
    </row>
    <row r="44" spans="1:5" s="2" customFormat="1" ht="21" customHeight="1">
      <c r="A44" s="12"/>
      <c r="B44" s="27" t="s">
        <v>218</v>
      </c>
      <c r="C44" s="56">
        <v>20</v>
      </c>
      <c r="D44" s="56"/>
      <c r="E44" s="55"/>
    </row>
    <row r="45" spans="1:5" s="2" customFormat="1" ht="19.5" hidden="1" customHeight="1">
      <c r="A45" s="12"/>
      <c r="B45" s="27"/>
      <c r="C45" s="56"/>
      <c r="D45" s="56"/>
      <c r="E45" s="55"/>
    </row>
    <row r="46" spans="1:5" s="2" customFormat="1" ht="19.5" hidden="1" customHeight="1">
      <c r="A46" s="12"/>
      <c r="B46" s="27"/>
      <c r="C46" s="56"/>
      <c r="D46" s="56"/>
      <c r="E46" s="55"/>
    </row>
    <row r="47" spans="1:5" s="2" customFormat="1" ht="19.5" hidden="1" customHeight="1">
      <c r="A47" s="12"/>
      <c r="B47" s="11"/>
      <c r="C47" s="56"/>
      <c r="D47" s="56"/>
      <c r="E47" s="55"/>
    </row>
    <row r="48" spans="1:5" s="2" customFormat="1" ht="19.5" hidden="1" customHeight="1">
      <c r="A48" s="12"/>
      <c r="B48" s="11"/>
      <c r="C48" s="56"/>
      <c r="D48" s="56"/>
      <c r="E48" s="55"/>
    </row>
    <row r="49" spans="1:5" s="2" customFormat="1" ht="19.5" customHeight="1">
      <c r="A49" s="12">
        <v>2506</v>
      </c>
      <c r="B49" s="11" t="s">
        <v>115</v>
      </c>
      <c r="C49" s="56">
        <v>10</v>
      </c>
      <c r="D49" s="56"/>
      <c r="E49" s="55"/>
    </row>
    <row r="50" spans="1:5" s="2" customFormat="1" ht="19.5" customHeight="1">
      <c r="A50" s="12">
        <v>2507</v>
      </c>
      <c r="B50" s="11" t="s">
        <v>114</v>
      </c>
      <c r="C50" s="10">
        <v>50</v>
      </c>
      <c r="D50" s="10"/>
      <c r="E50" s="55"/>
    </row>
    <row r="51" spans="1:5" s="2" customFormat="1" ht="19.5" customHeight="1">
      <c r="A51" s="15">
        <v>26</v>
      </c>
      <c r="B51" s="14" t="s">
        <v>113</v>
      </c>
      <c r="C51" s="13">
        <f t="shared" ref="C51:D51" si="5">SUM(C52:C60)</f>
        <v>27</v>
      </c>
      <c r="D51" s="13">
        <f t="shared" si="5"/>
        <v>0</v>
      </c>
      <c r="E51" s="55"/>
    </row>
    <row r="52" spans="1:5" s="2" customFormat="1" ht="19.5" customHeight="1">
      <c r="A52" s="12">
        <v>2601</v>
      </c>
      <c r="B52" s="11" t="s">
        <v>112</v>
      </c>
      <c r="C52" s="10">
        <v>26</v>
      </c>
      <c r="D52" s="10"/>
      <c r="E52" s="55" t="s">
        <v>222</v>
      </c>
    </row>
    <row r="53" spans="1:5" s="2" customFormat="1" ht="19.5" customHeight="1">
      <c r="A53" s="12">
        <v>2602</v>
      </c>
      <c r="B53" s="11" t="s">
        <v>111</v>
      </c>
      <c r="C53" s="10"/>
      <c r="D53" s="10"/>
      <c r="E53" s="55"/>
    </row>
    <row r="54" spans="1:5" s="2" customFormat="1" ht="19.5" customHeight="1">
      <c r="A54" s="12">
        <v>2603</v>
      </c>
      <c r="B54" s="11" t="s">
        <v>110</v>
      </c>
      <c r="C54" s="10"/>
      <c r="D54" s="10"/>
      <c r="E54" s="55"/>
    </row>
    <row r="55" spans="1:5" s="2" customFormat="1" ht="19.5" customHeight="1">
      <c r="A55" s="12">
        <v>2604</v>
      </c>
      <c r="B55" s="11" t="s">
        <v>109</v>
      </c>
      <c r="C55" s="10">
        <v>1</v>
      </c>
      <c r="D55" s="10"/>
      <c r="E55" s="55" t="s">
        <v>223</v>
      </c>
    </row>
    <row r="56" spans="1:5" s="2" customFormat="1" ht="19.5" customHeight="1">
      <c r="A56" s="12">
        <v>2605</v>
      </c>
      <c r="B56" s="11" t="s">
        <v>108</v>
      </c>
      <c r="C56" s="10"/>
      <c r="D56" s="10"/>
      <c r="E56" s="55"/>
    </row>
    <row r="57" spans="1:5" s="2" customFormat="1" ht="19.5" customHeight="1">
      <c r="A57" s="26">
        <v>266</v>
      </c>
      <c r="B57" s="25" t="s">
        <v>107</v>
      </c>
      <c r="C57" s="10"/>
      <c r="D57" s="10"/>
      <c r="E57" s="55"/>
    </row>
    <row r="58" spans="1:5" s="2" customFormat="1" ht="19.5" customHeight="1">
      <c r="A58" s="12">
        <v>2606</v>
      </c>
      <c r="B58" s="11" t="s">
        <v>106</v>
      </c>
      <c r="C58" s="10"/>
      <c r="D58" s="10"/>
      <c r="E58" s="55"/>
    </row>
    <row r="59" spans="1:5" s="2" customFormat="1" ht="19.5" customHeight="1">
      <c r="A59" s="12">
        <v>2607</v>
      </c>
      <c r="B59" s="11" t="s">
        <v>105</v>
      </c>
      <c r="C59" s="10"/>
      <c r="D59" s="10"/>
      <c r="E59" s="55"/>
    </row>
    <row r="60" spans="1:5" s="2" customFormat="1" ht="19.5" customHeight="1">
      <c r="A60" s="12">
        <v>2698</v>
      </c>
      <c r="B60" s="11" t="s">
        <v>104</v>
      </c>
      <c r="C60" s="10"/>
      <c r="D60" s="10"/>
      <c r="E60" s="55"/>
    </row>
    <row r="61" spans="1:5" s="2" customFormat="1" ht="19.5" customHeight="1">
      <c r="A61" s="15">
        <v>27</v>
      </c>
      <c r="B61" s="14" t="s">
        <v>337</v>
      </c>
      <c r="C61" s="13">
        <f t="shared" ref="C61:D61" si="6">SUM(C62:C71)</f>
        <v>1115</v>
      </c>
      <c r="D61" s="13">
        <f t="shared" si="6"/>
        <v>0</v>
      </c>
      <c r="E61" s="55"/>
    </row>
    <row r="62" spans="1:5" s="2" customFormat="1" ht="19.5" customHeight="1">
      <c r="A62" s="12">
        <v>2702</v>
      </c>
      <c r="B62" s="11" t="s">
        <v>316</v>
      </c>
      <c r="C62" s="10"/>
      <c r="D62" s="10"/>
      <c r="E62" s="55"/>
    </row>
    <row r="63" spans="1:5" s="2" customFormat="1" ht="19.5" customHeight="1">
      <c r="A63" s="12">
        <v>2705</v>
      </c>
      <c r="B63" s="11" t="s">
        <v>317</v>
      </c>
      <c r="C63" s="10"/>
      <c r="D63" s="10"/>
      <c r="E63" s="55"/>
    </row>
    <row r="64" spans="1:5" s="2" customFormat="1" ht="39">
      <c r="A64" s="12">
        <v>2706</v>
      </c>
      <c r="B64" s="11" t="s">
        <v>318</v>
      </c>
      <c r="C64" s="10"/>
      <c r="D64" s="10"/>
      <c r="E64" s="55"/>
    </row>
    <row r="65" spans="1:5" s="2" customFormat="1" ht="19.5" customHeight="1">
      <c r="A65" s="12">
        <v>2707</v>
      </c>
      <c r="B65" s="11" t="s">
        <v>319</v>
      </c>
      <c r="C65" s="10"/>
      <c r="D65" s="10"/>
      <c r="E65" s="55"/>
    </row>
    <row r="66" spans="1:5" s="2" customFormat="1" ht="19.5" customHeight="1">
      <c r="A66" s="12">
        <v>2708</v>
      </c>
      <c r="B66" s="11" t="s">
        <v>320</v>
      </c>
      <c r="C66" s="10"/>
      <c r="D66" s="10"/>
      <c r="E66" s="55"/>
    </row>
    <row r="67" spans="1:5" s="2" customFormat="1" ht="19.5" customHeight="1">
      <c r="A67" s="12">
        <v>2709</v>
      </c>
      <c r="B67" s="11" t="s">
        <v>321</v>
      </c>
      <c r="C67" s="10">
        <v>1115</v>
      </c>
      <c r="D67" s="10"/>
      <c r="E67" s="55" t="s">
        <v>224</v>
      </c>
    </row>
    <row r="68" spans="1:5" s="2" customFormat="1" ht="19.5" customHeight="1">
      <c r="A68" s="12">
        <v>2710</v>
      </c>
      <c r="B68" s="11" t="s">
        <v>322</v>
      </c>
      <c r="C68" s="10"/>
      <c r="D68" s="10"/>
      <c r="E68" s="55"/>
    </row>
    <row r="69" spans="1:5" s="2" customFormat="1" ht="19.5" customHeight="1">
      <c r="A69" s="12">
        <v>2711</v>
      </c>
      <c r="B69" s="11" t="s">
        <v>323</v>
      </c>
      <c r="C69" s="10"/>
      <c r="D69" s="10"/>
      <c r="E69" s="55"/>
    </row>
    <row r="70" spans="1:5" s="2" customFormat="1" ht="19.5" customHeight="1">
      <c r="A70" s="12">
        <v>2713</v>
      </c>
      <c r="B70" s="11" t="s">
        <v>342</v>
      </c>
      <c r="C70" s="10"/>
      <c r="D70" s="10"/>
      <c r="E70" s="55"/>
    </row>
    <row r="71" spans="1:5" s="2" customFormat="1" ht="19.5" customHeight="1">
      <c r="A71" s="12">
        <v>2714</v>
      </c>
      <c r="B71" s="11" t="s">
        <v>343</v>
      </c>
      <c r="C71" s="10"/>
      <c r="D71" s="10"/>
      <c r="E71" s="55"/>
    </row>
    <row r="72" spans="1:5" s="2" customFormat="1" ht="19.5" customHeight="1">
      <c r="A72" s="15">
        <v>28</v>
      </c>
      <c r="B72" s="14" t="s">
        <v>103</v>
      </c>
      <c r="C72" s="13">
        <f t="shared" ref="C72:D72" si="7">C73+C74+C75+C76+C77+C78+C79+C80+C81+C82+C100</f>
        <v>169</v>
      </c>
      <c r="D72" s="13">
        <f t="shared" si="7"/>
        <v>0</v>
      </c>
      <c r="E72" s="55"/>
    </row>
    <row r="73" spans="1:5" s="2" customFormat="1" ht="19.5" customHeight="1">
      <c r="A73" s="12">
        <v>2801</v>
      </c>
      <c r="B73" s="11" t="s">
        <v>102</v>
      </c>
      <c r="C73" s="10"/>
      <c r="D73" s="10"/>
      <c r="E73" s="55"/>
    </row>
    <row r="74" spans="1:5" s="2" customFormat="1" ht="19.5" customHeight="1">
      <c r="A74" s="12">
        <v>2802</v>
      </c>
      <c r="B74" s="11" t="s">
        <v>344</v>
      </c>
      <c r="C74" s="10"/>
      <c r="D74" s="10"/>
      <c r="E74" s="55"/>
    </row>
    <row r="75" spans="1:5" s="2" customFormat="1" ht="19.5" customHeight="1">
      <c r="A75" s="12">
        <v>2803</v>
      </c>
      <c r="B75" s="11" t="s">
        <v>101</v>
      </c>
      <c r="C75" s="10"/>
      <c r="D75" s="10"/>
      <c r="E75" s="55"/>
    </row>
    <row r="76" spans="1:5" s="2" customFormat="1" ht="19.5" customHeight="1">
      <c r="A76" s="12">
        <v>2804</v>
      </c>
      <c r="B76" s="11" t="s">
        <v>345</v>
      </c>
      <c r="C76" s="10"/>
      <c r="D76" s="10"/>
      <c r="E76" s="55"/>
    </row>
    <row r="77" spans="1:5" s="2" customFormat="1">
      <c r="A77" s="12">
        <v>2805</v>
      </c>
      <c r="B77" s="11" t="s">
        <v>100</v>
      </c>
      <c r="C77" s="10">
        <v>10</v>
      </c>
      <c r="D77" s="10"/>
      <c r="E77" s="55"/>
    </row>
    <row r="78" spans="1:5" s="2" customFormat="1" ht="19.5" customHeight="1">
      <c r="A78" s="12">
        <v>2806</v>
      </c>
      <c r="B78" s="11" t="s">
        <v>346</v>
      </c>
      <c r="C78" s="10"/>
      <c r="D78" s="10"/>
      <c r="E78" s="55"/>
    </row>
    <row r="79" spans="1:5" s="2" customFormat="1">
      <c r="A79" s="12">
        <v>2807</v>
      </c>
      <c r="B79" s="11" t="s">
        <v>99</v>
      </c>
      <c r="C79" s="10">
        <v>45</v>
      </c>
      <c r="D79" s="10"/>
      <c r="E79" s="55" t="s">
        <v>225</v>
      </c>
    </row>
    <row r="80" spans="1:5" s="2" customFormat="1" ht="19.5" customHeight="1">
      <c r="A80" s="12">
        <v>2808</v>
      </c>
      <c r="B80" s="11" t="s">
        <v>98</v>
      </c>
      <c r="C80" s="10"/>
      <c r="D80" s="10"/>
      <c r="E80" s="55"/>
    </row>
    <row r="81" spans="1:5" s="2" customFormat="1" ht="19.5" customHeight="1">
      <c r="A81" s="12">
        <v>2809</v>
      </c>
      <c r="B81" s="11" t="s">
        <v>97</v>
      </c>
      <c r="C81" s="10"/>
      <c r="D81" s="10"/>
      <c r="E81" s="55"/>
    </row>
    <row r="82" spans="1:5" s="2" customFormat="1" ht="19.5" customHeight="1">
      <c r="A82" s="59">
        <v>2810</v>
      </c>
      <c r="B82" s="61" t="s">
        <v>351</v>
      </c>
      <c r="C82" s="61">
        <f>SUM(C83:C99)</f>
        <v>104</v>
      </c>
      <c r="D82" s="61">
        <f>SUM(D83:D99)</f>
        <v>0</v>
      </c>
      <c r="E82" s="55"/>
    </row>
    <row r="83" spans="1:5" s="2" customFormat="1" ht="19.5" hidden="1" customHeight="1">
      <c r="A83" s="12"/>
      <c r="B83" s="11" t="s">
        <v>358</v>
      </c>
      <c r="C83" s="10"/>
      <c r="D83" s="10"/>
      <c r="E83" s="55"/>
    </row>
    <row r="84" spans="1:5" s="2" customFormat="1" ht="19.5" hidden="1" customHeight="1">
      <c r="A84" s="12"/>
      <c r="B84" s="41" t="s">
        <v>193</v>
      </c>
      <c r="C84" s="10"/>
      <c r="D84" s="10"/>
      <c r="E84" s="55"/>
    </row>
    <row r="85" spans="1:5" s="2" customFormat="1" ht="19.5" customHeight="1">
      <c r="A85" s="12"/>
      <c r="B85" s="41" t="s">
        <v>195</v>
      </c>
      <c r="C85" s="10">
        <v>40</v>
      </c>
      <c r="D85" s="10"/>
      <c r="E85" s="55" t="s">
        <v>258</v>
      </c>
    </row>
    <row r="86" spans="1:5" s="2" customFormat="1" ht="19.5" customHeight="1">
      <c r="A86" s="12"/>
      <c r="B86" s="41" t="s">
        <v>194</v>
      </c>
      <c r="C86" s="10">
        <v>40</v>
      </c>
      <c r="D86" s="10"/>
      <c r="E86" s="55" t="s">
        <v>226</v>
      </c>
    </row>
    <row r="87" spans="1:5" s="2" customFormat="1" ht="19.5" customHeight="1">
      <c r="A87" s="12"/>
      <c r="B87" s="41" t="s">
        <v>196</v>
      </c>
      <c r="C87" s="10">
        <v>8</v>
      </c>
      <c r="D87" s="10"/>
      <c r="E87" s="55" t="s">
        <v>227</v>
      </c>
    </row>
    <row r="88" spans="1:5" s="2" customFormat="1" ht="19.5" customHeight="1">
      <c r="A88" s="12"/>
      <c r="B88" s="41" t="s">
        <v>197</v>
      </c>
      <c r="C88" s="10">
        <v>16</v>
      </c>
      <c r="D88" s="10"/>
      <c r="E88" s="55" t="s">
        <v>257</v>
      </c>
    </row>
    <row r="89" spans="1:5" s="2" customFormat="1" ht="19.5" hidden="1" customHeight="1">
      <c r="A89" s="12"/>
      <c r="B89" s="41" t="s">
        <v>201</v>
      </c>
      <c r="C89" s="10"/>
      <c r="D89" s="10"/>
      <c r="E89" s="55"/>
    </row>
    <row r="90" spans="1:5" s="2" customFormat="1" ht="19.5" hidden="1" customHeight="1">
      <c r="A90" s="12"/>
      <c r="B90" s="41" t="s">
        <v>202</v>
      </c>
      <c r="C90" s="10"/>
      <c r="D90" s="10"/>
      <c r="E90" s="55"/>
    </row>
    <row r="91" spans="1:5" s="2" customFormat="1" ht="19.5" hidden="1" customHeight="1">
      <c r="A91" s="12"/>
      <c r="B91" s="41" t="s">
        <v>206</v>
      </c>
      <c r="C91" s="10"/>
      <c r="D91" s="10"/>
      <c r="E91" s="55"/>
    </row>
    <row r="92" spans="1:5" s="2" customFormat="1" ht="19.5" hidden="1" customHeight="1">
      <c r="A92" s="12"/>
      <c r="B92" s="41" t="s">
        <v>281</v>
      </c>
      <c r="C92" s="10"/>
      <c r="D92" s="10"/>
      <c r="E92" s="55"/>
    </row>
    <row r="93" spans="1:5" s="2" customFormat="1" ht="19.5" hidden="1" customHeight="1">
      <c r="A93" s="12"/>
      <c r="B93" s="41" t="s">
        <v>246</v>
      </c>
      <c r="C93" s="10"/>
      <c r="D93" s="10"/>
      <c r="E93" s="55" t="s">
        <v>247</v>
      </c>
    </row>
    <row r="94" spans="1:5" s="2" customFormat="1" ht="19.5" customHeight="1">
      <c r="A94" s="12"/>
      <c r="B94" s="27" t="s">
        <v>218</v>
      </c>
      <c r="C94" s="10"/>
      <c r="D94" s="10"/>
      <c r="E94" s="55"/>
    </row>
    <row r="95" spans="1:5" s="2" customFormat="1" ht="19.5" hidden="1" customHeight="1">
      <c r="A95" s="12"/>
      <c r="B95" s="27"/>
      <c r="C95" s="10"/>
      <c r="D95" s="10"/>
      <c r="E95" s="55"/>
    </row>
    <row r="96" spans="1:5" s="2" customFormat="1" ht="19.5" hidden="1" customHeight="1">
      <c r="A96" s="12"/>
      <c r="B96" s="27"/>
      <c r="C96" s="10"/>
      <c r="D96" s="10"/>
      <c r="E96" s="55"/>
    </row>
    <row r="97" spans="1:139" s="2" customFormat="1" ht="19.5" hidden="1" customHeight="1">
      <c r="A97" s="12"/>
      <c r="B97" s="27"/>
      <c r="C97" s="10"/>
      <c r="D97" s="10"/>
      <c r="E97" s="55"/>
    </row>
    <row r="98" spans="1:139" s="2" customFormat="1" ht="19.5" hidden="1" customHeight="1">
      <c r="A98" s="12"/>
      <c r="B98" s="11"/>
      <c r="C98" s="10"/>
      <c r="D98" s="10"/>
      <c r="E98" s="55"/>
    </row>
    <row r="99" spans="1:139" s="2" customFormat="1" ht="19.5" hidden="1" customHeight="1">
      <c r="A99" s="12"/>
      <c r="B99" s="11"/>
      <c r="C99" s="10"/>
      <c r="D99" s="10"/>
      <c r="E99" s="55"/>
    </row>
    <row r="100" spans="1:139" s="2" customFormat="1" ht="19.5" customHeight="1">
      <c r="A100" s="12">
        <v>2898</v>
      </c>
      <c r="B100" s="11" t="s">
        <v>0</v>
      </c>
      <c r="C100" s="10">
        <v>10</v>
      </c>
      <c r="D100" s="10"/>
      <c r="E100" s="55"/>
    </row>
    <row r="101" spans="1:139" s="2" customFormat="1" ht="19.5" customHeight="1">
      <c r="A101" s="15">
        <v>29</v>
      </c>
      <c r="B101" s="14" t="s">
        <v>347</v>
      </c>
      <c r="C101" s="13">
        <f t="shared" ref="C101:D101" si="8">C102</f>
        <v>0</v>
      </c>
      <c r="D101" s="13">
        <f t="shared" si="8"/>
        <v>0</v>
      </c>
      <c r="E101" s="55"/>
    </row>
    <row r="102" spans="1:139" s="2" customFormat="1" ht="19.5" customHeight="1">
      <c r="A102" s="12">
        <v>2901</v>
      </c>
      <c r="B102" s="11" t="s">
        <v>324</v>
      </c>
      <c r="C102" s="10"/>
      <c r="D102" s="10"/>
      <c r="E102" s="55"/>
    </row>
    <row r="103" spans="1:139" s="2" customFormat="1" ht="19.5" customHeight="1">
      <c r="A103" s="12">
        <v>2902</v>
      </c>
      <c r="B103" s="11" t="s">
        <v>325</v>
      </c>
      <c r="C103" s="10"/>
      <c r="D103" s="10"/>
      <c r="E103" s="55"/>
    </row>
    <row r="104" spans="1:139" s="2" customFormat="1" ht="19.5" customHeight="1">
      <c r="A104" s="94" t="s">
        <v>363</v>
      </c>
      <c r="B104" s="95" t="s">
        <v>364</v>
      </c>
      <c r="C104" s="10"/>
      <c r="D104" s="10"/>
      <c r="E104" s="55"/>
    </row>
    <row r="105" spans="1:139" s="2" customFormat="1" ht="19.5" customHeight="1">
      <c r="A105" s="28" t="s">
        <v>365</v>
      </c>
      <c r="B105" s="27" t="s">
        <v>366</v>
      </c>
      <c r="C105" s="10"/>
      <c r="D105" s="10"/>
      <c r="E105" s="55"/>
    </row>
    <row r="106" spans="1:139" ht="19.5" customHeight="1">
      <c r="A106" s="94" t="s">
        <v>359</v>
      </c>
      <c r="B106" s="95" t="s">
        <v>360</v>
      </c>
      <c r="C106" s="13">
        <f t="shared" ref="C106:D106" si="9">C107</f>
        <v>0</v>
      </c>
      <c r="D106" s="13">
        <f t="shared" si="9"/>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10">L106</f>
        <v>0</v>
      </c>
      <c r="AN106" s="5">
        <f t="shared" ref="AN106" si="11">T106</f>
        <v>0</v>
      </c>
      <c r="AO106" s="6"/>
      <c r="AP106" s="5" t="e">
        <f>#REF!+E106+M106+U106</f>
        <v>#REF!</v>
      </c>
      <c r="AQ106" s="5">
        <f t="shared" ref="AQ106" si="12">F106+N106+V106</f>
        <v>0</v>
      </c>
      <c r="AR106" s="5">
        <f t="shared" ref="AR106" si="13">W106</f>
        <v>0</v>
      </c>
      <c r="AS106" s="5" t="e">
        <f>#REF!+G106+O106+X106</f>
        <v>#REF!</v>
      </c>
      <c r="AT106" s="5" t="e">
        <f>#REF!+H106+P106+Y106</f>
        <v>#REF!</v>
      </c>
      <c r="AU106" s="5">
        <f>D106+I106+Q106+Z106</f>
        <v>0</v>
      </c>
      <c r="AV106" s="5" t="e">
        <f>#REF!+J106+R106+AA106</f>
        <v>#REF!</v>
      </c>
      <c r="AW106" s="5" t="e">
        <f>#REF!+K106+S106+AB106</f>
        <v>#REF!</v>
      </c>
      <c r="AX106" s="6"/>
      <c r="AY106" s="5" t="e">
        <f t="shared" ref="AY106" si="14">AP106+AQ106+AR106</f>
        <v>#REF!</v>
      </c>
      <c r="AZ106" s="5" t="e">
        <f t="shared" ref="AZ106" si="15">AS106+AT106</f>
        <v>#REF!</v>
      </c>
      <c r="BA106" s="5">
        <f t="shared" ref="BA106:BC106" si="16">AU106</f>
        <v>0</v>
      </c>
      <c r="BB106" s="5" t="e">
        <f t="shared" si="16"/>
        <v>#REF!</v>
      </c>
      <c r="BC106" s="5" t="e">
        <f t="shared" si="16"/>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361</v>
      </c>
      <c r="B107" s="27" t="s">
        <v>362</v>
      </c>
      <c r="C107" s="10"/>
      <c r="D107" s="10"/>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7">C109+C116</f>
        <v>201</v>
      </c>
      <c r="D108" s="16">
        <f t="shared" si="17"/>
        <v>0</v>
      </c>
      <c r="E108" s="55"/>
    </row>
    <row r="109" spans="1:139" s="2" customFormat="1" ht="19.5" customHeight="1">
      <c r="A109" s="15">
        <v>31</v>
      </c>
      <c r="B109" s="14" t="s">
        <v>94</v>
      </c>
      <c r="C109" s="13">
        <f t="shared" ref="C109:D109" si="18">SUM(C110:C115)</f>
        <v>80</v>
      </c>
      <c r="D109" s="13">
        <f t="shared" si="18"/>
        <v>0</v>
      </c>
      <c r="E109" s="55"/>
    </row>
    <row r="110" spans="1:139" s="2" customFormat="1" ht="19.5" customHeight="1">
      <c r="A110" s="12">
        <v>3101</v>
      </c>
      <c r="B110" s="11" t="s">
        <v>93</v>
      </c>
      <c r="C110" s="10"/>
      <c r="D110" s="10"/>
      <c r="E110" s="55"/>
    </row>
    <row r="111" spans="1:139" s="2" customFormat="1" ht="19.5" customHeight="1">
      <c r="A111" s="12">
        <v>3102</v>
      </c>
      <c r="B111" s="11" t="s">
        <v>92</v>
      </c>
      <c r="C111" s="10">
        <v>60</v>
      </c>
      <c r="D111" s="10"/>
      <c r="E111" s="55"/>
    </row>
    <row r="112" spans="1:139" s="2" customFormat="1" ht="19.5" customHeight="1">
      <c r="A112" s="12">
        <v>3103</v>
      </c>
      <c r="B112" s="11" t="s">
        <v>91</v>
      </c>
      <c r="C112" s="10"/>
      <c r="D112" s="10"/>
      <c r="E112" s="55"/>
    </row>
    <row r="113" spans="1:5" s="2" customFormat="1" ht="19.5" customHeight="1">
      <c r="A113" s="12">
        <v>3104</v>
      </c>
      <c r="B113" s="11" t="s">
        <v>90</v>
      </c>
      <c r="C113" s="10">
        <v>10</v>
      </c>
      <c r="D113" s="10"/>
      <c r="E113" s="55"/>
    </row>
    <row r="114" spans="1:5" s="2" customFormat="1" ht="19.5" customHeight="1">
      <c r="A114" s="12">
        <v>3105</v>
      </c>
      <c r="B114" s="11" t="s">
        <v>89</v>
      </c>
      <c r="C114" s="10"/>
      <c r="D114" s="10"/>
      <c r="E114" s="55"/>
    </row>
    <row r="115" spans="1:5" s="2" customFormat="1" ht="19.5" customHeight="1">
      <c r="A115" s="12">
        <v>3106</v>
      </c>
      <c r="B115" s="11" t="s">
        <v>88</v>
      </c>
      <c r="C115" s="10">
        <v>10</v>
      </c>
      <c r="D115" s="10"/>
      <c r="E115" s="55"/>
    </row>
    <row r="116" spans="1:5" s="2" customFormat="1" ht="19.5" customHeight="1">
      <c r="A116" s="15">
        <v>32</v>
      </c>
      <c r="B116" s="14" t="s">
        <v>348</v>
      </c>
      <c r="C116" s="13">
        <f t="shared" ref="C116:D116" si="19">C117+C118+C129+C130+C132+C133+C134+C135</f>
        <v>121</v>
      </c>
      <c r="D116" s="13">
        <f t="shared" si="19"/>
        <v>0</v>
      </c>
      <c r="E116" s="55"/>
    </row>
    <row r="117" spans="1:5" s="2" customFormat="1" ht="19.5" customHeight="1">
      <c r="A117" s="12">
        <v>3201</v>
      </c>
      <c r="B117" s="11" t="s">
        <v>87</v>
      </c>
      <c r="C117" s="10">
        <v>51</v>
      </c>
      <c r="D117" s="10"/>
      <c r="E117" s="55"/>
    </row>
    <row r="118" spans="1:5" s="2" customFormat="1" ht="19.5" customHeight="1">
      <c r="A118" s="59">
        <v>3202</v>
      </c>
      <c r="B118" s="49" t="s">
        <v>86</v>
      </c>
      <c r="C118" s="61">
        <f t="shared" ref="C118:D118" si="20">SUM(C119:C128)</f>
        <v>0</v>
      </c>
      <c r="D118" s="61">
        <f t="shared" si="20"/>
        <v>0</v>
      </c>
      <c r="E118" s="55"/>
    </row>
    <row r="119" spans="1:5" s="2" customFormat="1" ht="19.5" customHeight="1">
      <c r="A119" s="12"/>
      <c r="B119" s="41" t="s">
        <v>217</v>
      </c>
      <c r="C119" s="10"/>
      <c r="D119" s="10"/>
      <c r="E119" s="55"/>
    </row>
    <row r="120" spans="1:5" s="2" customFormat="1" ht="19.5" customHeight="1">
      <c r="A120" s="12"/>
      <c r="B120" s="41" t="s">
        <v>207</v>
      </c>
      <c r="C120" s="10"/>
      <c r="D120" s="10"/>
      <c r="E120" s="55"/>
    </row>
    <row r="121" spans="1:5" s="2" customFormat="1" ht="19.5" customHeight="1">
      <c r="A121" s="12"/>
      <c r="B121" s="41" t="s">
        <v>208</v>
      </c>
      <c r="C121" s="10"/>
      <c r="D121" s="10"/>
      <c r="E121" s="55"/>
    </row>
    <row r="122" spans="1:5" s="2" customFormat="1" ht="19.5" customHeight="1">
      <c r="A122" s="12"/>
      <c r="B122" s="41" t="s">
        <v>209</v>
      </c>
      <c r="C122" s="10"/>
      <c r="D122" s="10"/>
      <c r="E122" s="55"/>
    </row>
    <row r="123" spans="1:5" s="2" customFormat="1" ht="19.5" customHeight="1">
      <c r="A123" s="12"/>
      <c r="B123" s="41" t="s">
        <v>282</v>
      </c>
      <c r="C123" s="10"/>
      <c r="D123" s="10"/>
      <c r="E123" s="55"/>
    </row>
    <row r="124" spans="1:5" s="2" customFormat="1" ht="19.5" customHeight="1">
      <c r="A124" s="12"/>
      <c r="B124" s="27" t="s">
        <v>218</v>
      </c>
      <c r="C124" s="10"/>
      <c r="D124" s="10"/>
      <c r="E124" s="55"/>
    </row>
    <row r="125" spans="1:5" s="2" customFormat="1" ht="19.5" hidden="1" customHeight="1">
      <c r="A125" s="12"/>
      <c r="B125" s="27"/>
      <c r="C125" s="10"/>
      <c r="D125" s="10"/>
      <c r="E125" s="55"/>
    </row>
    <row r="126" spans="1:5" s="2" customFormat="1" ht="19.5" hidden="1" customHeight="1">
      <c r="A126" s="12"/>
      <c r="B126" s="27"/>
      <c r="C126" s="10"/>
      <c r="D126" s="10"/>
      <c r="E126" s="55"/>
    </row>
    <row r="127" spans="1:5" s="2" customFormat="1" ht="19.5" hidden="1" customHeight="1">
      <c r="A127" s="12"/>
      <c r="B127" s="41"/>
      <c r="C127" s="10"/>
      <c r="D127" s="10"/>
      <c r="E127" s="55"/>
    </row>
    <row r="128" spans="1:5" s="2" customFormat="1" ht="19.5" hidden="1" customHeight="1">
      <c r="A128" s="12"/>
      <c r="B128" s="11"/>
      <c r="C128" s="10"/>
      <c r="D128" s="10"/>
      <c r="E128" s="55"/>
    </row>
    <row r="129" spans="1:5" s="2" customFormat="1">
      <c r="A129" s="12">
        <v>3203</v>
      </c>
      <c r="B129" s="11" t="s">
        <v>85</v>
      </c>
      <c r="C129" s="10">
        <v>50</v>
      </c>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19.5" customHeight="1">
      <c r="A132" s="12">
        <v>3206</v>
      </c>
      <c r="B132" s="11" t="s">
        <v>82</v>
      </c>
      <c r="C132" s="10">
        <v>10</v>
      </c>
      <c r="D132" s="10"/>
      <c r="E132" s="55"/>
    </row>
    <row r="133" spans="1:5" s="2" customFormat="1" ht="19.5" customHeight="1">
      <c r="A133" s="12">
        <v>3207</v>
      </c>
      <c r="B133" s="11" t="s">
        <v>81</v>
      </c>
      <c r="C133" s="10"/>
      <c r="D133" s="10"/>
      <c r="E133" s="55"/>
    </row>
    <row r="134" spans="1:5" s="2" customFormat="1">
      <c r="A134" s="12">
        <v>3208</v>
      </c>
      <c r="B134" s="11" t="s">
        <v>80</v>
      </c>
      <c r="C134" s="10"/>
      <c r="D134" s="10"/>
      <c r="E134" s="55"/>
    </row>
    <row r="135" spans="1:5" s="2" customFormat="1" ht="19.5" customHeight="1">
      <c r="A135" s="12">
        <v>3298</v>
      </c>
      <c r="B135" s="11" t="s">
        <v>0</v>
      </c>
      <c r="C135" s="10">
        <v>10</v>
      </c>
      <c r="D135" s="10"/>
      <c r="E135" s="55"/>
    </row>
    <row r="136" spans="1:5" s="2" customFormat="1" ht="19.5" hidden="1" customHeight="1">
      <c r="A136" s="18">
        <v>4</v>
      </c>
      <c r="B136" s="17" t="s">
        <v>79</v>
      </c>
      <c r="C136" s="16">
        <f t="shared" ref="C136:D136" si="21">C137+C140+C143+C150+C155+C171</f>
        <v>61</v>
      </c>
      <c r="D136" s="16">
        <f t="shared" si="21"/>
        <v>0</v>
      </c>
      <c r="E136" s="55"/>
    </row>
    <row r="137" spans="1:5" s="2" customFormat="1" ht="19.5" hidden="1" customHeight="1">
      <c r="A137" s="15">
        <v>41</v>
      </c>
      <c r="B137" s="14" t="s">
        <v>78</v>
      </c>
      <c r="C137" s="13">
        <f t="shared" ref="C137:D137" si="22">SUM(C138:C139)</f>
        <v>0</v>
      </c>
      <c r="D137" s="13">
        <f t="shared" si="22"/>
        <v>0</v>
      </c>
      <c r="E137" s="55"/>
    </row>
    <row r="138" spans="1:5" s="2" customFormat="1" ht="19.5" hidden="1" customHeight="1">
      <c r="A138" s="12">
        <v>4101</v>
      </c>
      <c r="B138" s="11" t="s">
        <v>77</v>
      </c>
      <c r="C138" s="10"/>
      <c r="D138" s="10"/>
      <c r="E138" s="55"/>
    </row>
    <row r="139" spans="1:5" s="2" customFormat="1" ht="19.5" hidden="1" customHeight="1">
      <c r="A139" s="12">
        <v>4103</v>
      </c>
      <c r="B139" s="11" t="s">
        <v>76</v>
      </c>
      <c r="C139" s="10"/>
      <c r="D139" s="10"/>
      <c r="E139" s="55"/>
    </row>
    <row r="140" spans="1:5" s="2" customFormat="1" ht="19.5" hidden="1" customHeight="1">
      <c r="A140" s="15">
        <v>42</v>
      </c>
      <c r="B140" s="14" t="s">
        <v>75</v>
      </c>
      <c r="C140" s="13">
        <f t="shared" ref="C140:D140" si="23">SUM(C141:C142)</f>
        <v>0</v>
      </c>
      <c r="D140" s="13">
        <f t="shared" si="23"/>
        <v>0</v>
      </c>
      <c r="E140" s="55"/>
    </row>
    <row r="141" spans="1:5" s="2" customFormat="1" ht="19.5" hidden="1" customHeight="1">
      <c r="A141" s="12">
        <v>4201</v>
      </c>
      <c r="B141" s="11" t="s">
        <v>74</v>
      </c>
      <c r="C141" s="10"/>
      <c r="D141" s="10"/>
      <c r="E141" s="55"/>
    </row>
    <row r="142" spans="1:5" s="2" customFormat="1" ht="19.5" hidden="1" customHeight="1">
      <c r="A142" s="12">
        <v>4202</v>
      </c>
      <c r="B142" s="11" t="s">
        <v>73</v>
      </c>
      <c r="C142" s="10"/>
      <c r="D142" s="10"/>
      <c r="E142" s="55"/>
    </row>
    <row r="143" spans="1:5" s="2" customFormat="1" ht="19.5" hidden="1" customHeight="1">
      <c r="A143" s="15">
        <v>43</v>
      </c>
      <c r="B143" s="14" t="s">
        <v>72</v>
      </c>
      <c r="C143" s="13">
        <f t="shared" ref="C143:D143" si="24">C144+C149</f>
        <v>0</v>
      </c>
      <c r="D143" s="13">
        <f t="shared" si="24"/>
        <v>0</v>
      </c>
      <c r="E143" s="55"/>
    </row>
    <row r="144" spans="1:5" s="2" customFormat="1" ht="19.5" hidden="1" customHeight="1">
      <c r="A144" s="48">
        <v>4301</v>
      </c>
      <c r="B144" s="49" t="s">
        <v>71</v>
      </c>
      <c r="C144" s="50">
        <f t="shared" ref="C144:D144" si="25">SUM(C145:C148)</f>
        <v>0</v>
      </c>
      <c r="D144" s="50">
        <f t="shared" si="25"/>
        <v>0</v>
      </c>
      <c r="E144" s="55"/>
    </row>
    <row r="145" spans="1:5" s="2" customFormat="1" ht="19.5" hidden="1" customHeight="1">
      <c r="A145" s="12"/>
      <c r="B145" s="41" t="s">
        <v>188</v>
      </c>
      <c r="C145" s="10"/>
      <c r="D145" s="10"/>
      <c r="E145" s="55"/>
    </row>
    <row r="146" spans="1:5" s="2" customFormat="1" ht="19.5" hidden="1" customHeight="1">
      <c r="A146" s="12"/>
      <c r="B146" s="27" t="s">
        <v>218</v>
      </c>
      <c r="C146" s="10"/>
      <c r="D146" s="10"/>
      <c r="E146" s="55"/>
    </row>
    <row r="147" spans="1:5" s="2" customFormat="1" ht="19.5" hidden="1" customHeight="1">
      <c r="A147" s="12"/>
      <c r="B147" s="11"/>
      <c r="C147" s="10"/>
      <c r="D147" s="10"/>
      <c r="E147" s="55"/>
    </row>
    <row r="148" spans="1:5" s="2" customFormat="1" ht="19.5" hidden="1" customHeight="1">
      <c r="A148" s="12"/>
      <c r="B148" s="11"/>
      <c r="C148" s="10"/>
      <c r="D148" s="10"/>
      <c r="E148" s="55"/>
    </row>
    <row r="149" spans="1:5" s="2" customFormat="1" ht="19.5" hidden="1" customHeight="1">
      <c r="A149" s="12">
        <v>4302</v>
      </c>
      <c r="B149" s="11" t="s">
        <v>70</v>
      </c>
      <c r="C149" s="10"/>
      <c r="D149" s="10"/>
      <c r="E149" s="55"/>
    </row>
    <row r="150" spans="1:5" s="2" customFormat="1" ht="19.5" hidden="1" customHeight="1">
      <c r="A150" s="15">
        <v>44</v>
      </c>
      <c r="B150" s="24" t="s">
        <v>69</v>
      </c>
      <c r="C150" s="13">
        <f t="shared" ref="C150:D150" si="26">SUM(C151:C154)</f>
        <v>0</v>
      </c>
      <c r="D150" s="13">
        <f t="shared" si="26"/>
        <v>0</v>
      </c>
      <c r="E150" s="55"/>
    </row>
    <row r="151" spans="1:5" s="2" customFormat="1" ht="19.5" hidden="1" customHeight="1">
      <c r="A151" s="12">
        <v>4401</v>
      </c>
      <c r="B151" s="11" t="s">
        <v>68</v>
      </c>
      <c r="C151" s="10"/>
      <c r="D151" s="10"/>
      <c r="E151" s="55"/>
    </row>
    <row r="152" spans="1:5" s="2" customFormat="1" ht="19.5" hidden="1" customHeight="1">
      <c r="A152" s="12">
        <v>4402</v>
      </c>
      <c r="B152" s="11" t="s">
        <v>67</v>
      </c>
      <c r="C152" s="10"/>
      <c r="D152" s="10"/>
      <c r="E152" s="55"/>
    </row>
    <row r="153" spans="1:5" s="2" customFormat="1" ht="19.5" hidden="1" customHeight="1">
      <c r="A153" s="12">
        <v>4403</v>
      </c>
      <c r="B153" s="11" t="s">
        <v>66</v>
      </c>
      <c r="C153" s="10"/>
      <c r="D153" s="10"/>
      <c r="E153" s="55"/>
    </row>
    <row r="154" spans="1:5" s="2" customFormat="1" ht="19.5" hidden="1" customHeight="1">
      <c r="A154" s="12">
        <v>4406</v>
      </c>
      <c r="B154" s="11" t="s">
        <v>65</v>
      </c>
      <c r="C154" s="10"/>
      <c r="D154" s="10"/>
      <c r="E154" s="55"/>
    </row>
    <row r="155" spans="1:5" s="2" customFormat="1" ht="19.5" customHeight="1">
      <c r="A155" s="15">
        <v>45</v>
      </c>
      <c r="B155" s="14" t="s">
        <v>64</v>
      </c>
      <c r="C155" s="13">
        <f t="shared" ref="C155:D155" si="27">C156</f>
        <v>61</v>
      </c>
      <c r="D155" s="13">
        <f t="shared" si="27"/>
        <v>0</v>
      </c>
      <c r="E155" s="55"/>
    </row>
    <row r="156" spans="1:5" s="2" customFormat="1" ht="19.5" customHeight="1">
      <c r="A156" s="48">
        <v>4501</v>
      </c>
      <c r="B156" s="49" t="s">
        <v>63</v>
      </c>
      <c r="C156" s="50">
        <f t="shared" ref="C156:D156" si="28">SUM(C157:C170)</f>
        <v>61</v>
      </c>
      <c r="D156" s="50">
        <f t="shared" si="28"/>
        <v>0</v>
      </c>
      <c r="E156" s="55"/>
    </row>
    <row r="157" spans="1:5" s="2" customFormat="1" ht="19.5" hidden="1" customHeight="1">
      <c r="A157" s="12"/>
      <c r="B157" s="41" t="s">
        <v>198</v>
      </c>
      <c r="C157" s="10"/>
      <c r="D157" s="10"/>
      <c r="E157" s="55"/>
    </row>
    <row r="158" spans="1:5" s="2" customFormat="1" ht="19.5" hidden="1" customHeight="1">
      <c r="A158" s="12"/>
      <c r="B158" s="41" t="s">
        <v>199</v>
      </c>
      <c r="C158" s="10"/>
      <c r="D158" s="10"/>
      <c r="E158" s="55"/>
    </row>
    <row r="159" spans="1:5" s="2" customFormat="1" ht="19.5" customHeight="1">
      <c r="A159" s="12"/>
      <c r="B159" s="41" t="s">
        <v>200</v>
      </c>
      <c r="C159" s="10">
        <v>55</v>
      </c>
      <c r="D159" s="10"/>
      <c r="E159" s="55" t="s">
        <v>231</v>
      </c>
    </row>
    <row r="160" spans="1:5" s="2" customFormat="1" ht="19.5" hidden="1" customHeight="1">
      <c r="A160" s="12"/>
      <c r="B160" s="41" t="s">
        <v>203</v>
      </c>
      <c r="C160" s="10"/>
      <c r="D160" s="10"/>
      <c r="E160" s="55"/>
    </row>
    <row r="161" spans="1:5" s="2" customFormat="1" ht="19.5" hidden="1" customHeight="1">
      <c r="A161" s="12"/>
      <c r="B161" s="41" t="s">
        <v>204</v>
      </c>
      <c r="C161" s="10"/>
      <c r="D161" s="10"/>
      <c r="E161" s="55"/>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customHeight="1">
      <c r="A166" s="12"/>
      <c r="B166" s="27" t="s">
        <v>218</v>
      </c>
      <c r="C166" s="10">
        <v>6</v>
      </c>
      <c r="D166" s="10"/>
      <c r="E166" s="55"/>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customHeight="1">
      <c r="A171" s="15">
        <v>46</v>
      </c>
      <c r="B171" s="14" t="s">
        <v>62</v>
      </c>
      <c r="C171" s="13">
        <f t="shared" ref="C171:D171" si="29">C172</f>
        <v>0</v>
      </c>
      <c r="D171" s="13">
        <f t="shared" si="29"/>
        <v>0</v>
      </c>
      <c r="E171" s="55"/>
    </row>
    <row r="172" spans="1:5" s="2" customFormat="1" ht="19.5" customHeight="1">
      <c r="A172" s="12">
        <v>4698</v>
      </c>
      <c r="B172" s="11" t="s">
        <v>61</v>
      </c>
      <c r="C172" s="10"/>
      <c r="D172" s="10"/>
      <c r="E172" s="55"/>
    </row>
    <row r="173" spans="1:5" s="2" customFormat="1" ht="19.5" hidden="1" customHeight="1">
      <c r="A173" s="18">
        <v>5</v>
      </c>
      <c r="B173" s="17" t="s">
        <v>60</v>
      </c>
      <c r="C173" s="16">
        <f t="shared" ref="C173:D173" si="30">C174+C182+C184+C187+C189+C193</f>
        <v>0</v>
      </c>
      <c r="D173" s="16">
        <f t="shared" si="30"/>
        <v>0</v>
      </c>
      <c r="E173" s="55"/>
    </row>
    <row r="174" spans="1:5" s="2" customFormat="1" ht="19.5" hidden="1" customHeight="1">
      <c r="A174" s="21">
        <v>51</v>
      </c>
      <c r="B174" s="20" t="s">
        <v>59</v>
      </c>
      <c r="C174" s="13">
        <f t="shared" ref="C174:D174" si="31">SUM(C175:C181)</f>
        <v>0</v>
      </c>
      <c r="D174" s="13">
        <f t="shared" si="31"/>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32">C183</f>
        <v>0</v>
      </c>
      <c r="D182" s="13">
        <f t="shared" si="32"/>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33">SUM(C185:C186)</f>
        <v>0</v>
      </c>
      <c r="D184" s="13">
        <f t="shared" si="33"/>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34">C188</f>
        <v>0</v>
      </c>
      <c r="D187" s="13">
        <f t="shared" si="34"/>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35">SUM(C190:C192)</f>
        <v>0</v>
      </c>
      <c r="D189" s="13">
        <f t="shared" si="35"/>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36">SUM(C194:C195)</f>
        <v>0</v>
      </c>
      <c r="D193" s="13">
        <f t="shared" si="36"/>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7">C197+C199+C201+C205+C207</f>
        <v>16</v>
      </c>
      <c r="D196" s="16">
        <f t="shared" si="37"/>
        <v>0</v>
      </c>
      <c r="E196" s="55"/>
    </row>
    <row r="197" spans="1:5" s="2" customFormat="1" ht="19.5" hidden="1" customHeight="1">
      <c r="A197" s="15">
        <v>62</v>
      </c>
      <c r="B197" s="14" t="s">
        <v>36</v>
      </c>
      <c r="C197" s="13">
        <f t="shared" ref="C197:D197" si="38">C198</f>
        <v>0</v>
      </c>
      <c r="D197" s="13">
        <f t="shared" si="38"/>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39">C200</f>
        <v>0</v>
      </c>
      <c r="D199" s="13">
        <f t="shared" si="39"/>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40">SUM(C202:C204)</f>
        <v>0</v>
      </c>
      <c r="D201" s="13">
        <f t="shared" si="40"/>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41">C206</f>
        <v>0</v>
      </c>
      <c r="D205" s="13">
        <f t="shared" si="41"/>
        <v>0</v>
      </c>
      <c r="E205" s="55"/>
    </row>
    <row r="206" spans="1:5" s="2" customFormat="1" ht="19.5" hidden="1" customHeight="1">
      <c r="A206" s="12">
        <v>6698</v>
      </c>
      <c r="B206" s="11" t="s">
        <v>0</v>
      </c>
      <c r="C206" s="10"/>
      <c r="D206" s="10"/>
      <c r="E206" s="55"/>
    </row>
    <row r="207" spans="1:5" s="2" customFormat="1" ht="19.5" customHeight="1">
      <c r="A207" s="15">
        <v>68</v>
      </c>
      <c r="B207" s="14" t="s">
        <v>27</v>
      </c>
      <c r="C207" s="13">
        <f t="shared" ref="C207:D207" si="42">SUM(C208:C212)</f>
        <v>16</v>
      </c>
      <c r="D207" s="13">
        <f t="shared" si="42"/>
        <v>0</v>
      </c>
      <c r="E207" s="55"/>
    </row>
    <row r="208" spans="1:5" s="2" customFormat="1">
      <c r="A208" s="12">
        <v>6801</v>
      </c>
      <c r="B208" s="11" t="s">
        <v>26</v>
      </c>
      <c r="C208" s="10">
        <v>15</v>
      </c>
      <c r="D208" s="10"/>
      <c r="E208" s="55" t="s">
        <v>228</v>
      </c>
    </row>
    <row r="209" spans="1:5" s="2" customFormat="1" ht="19.5" customHeight="1">
      <c r="A209" s="12">
        <v>6802</v>
      </c>
      <c r="B209" s="11" t="s">
        <v>25</v>
      </c>
      <c r="C209" s="10"/>
      <c r="D209" s="10"/>
      <c r="E209" s="55"/>
    </row>
    <row r="210" spans="1:5" s="2" customFormat="1" ht="19.5" customHeight="1">
      <c r="A210" s="12">
        <v>6803</v>
      </c>
      <c r="B210" s="11" t="s">
        <v>24</v>
      </c>
      <c r="C210" s="10">
        <v>1</v>
      </c>
      <c r="D210" s="10"/>
      <c r="E210" s="58" t="s">
        <v>229</v>
      </c>
    </row>
    <row r="211" spans="1:5" s="2" customFormat="1">
      <c r="A211" s="12">
        <v>6805</v>
      </c>
      <c r="B211" s="11" t="s">
        <v>23</v>
      </c>
      <c r="C211" s="10"/>
      <c r="D211" s="10"/>
      <c r="E211" s="55"/>
    </row>
    <row r="212" spans="1:5" s="2" customFormat="1" ht="19.5" customHeight="1">
      <c r="A212" s="12">
        <v>6898</v>
      </c>
      <c r="B212" s="11" t="s">
        <v>0</v>
      </c>
      <c r="C212" s="10"/>
      <c r="D212" s="10"/>
      <c r="E212" s="55"/>
    </row>
    <row r="213" spans="1:5" s="2" customFormat="1" ht="50.1" hidden="1" customHeight="1">
      <c r="A213" s="18">
        <v>7</v>
      </c>
      <c r="B213" s="17" t="s">
        <v>22</v>
      </c>
      <c r="C213" s="16">
        <f t="shared" ref="C213:D213" si="43">C214+C228+C236+C239+C244</f>
        <v>0</v>
      </c>
      <c r="D213" s="16">
        <f t="shared" si="43"/>
        <v>0</v>
      </c>
      <c r="E213" s="55"/>
    </row>
    <row r="214" spans="1:5" s="2" customFormat="1" ht="19.5" hidden="1" customHeight="1">
      <c r="A214" s="15">
        <v>71</v>
      </c>
      <c r="B214" s="14" t="s">
        <v>21</v>
      </c>
      <c r="C214" s="13">
        <f t="shared" ref="C214:D214" si="44">C215+C216+C222</f>
        <v>0</v>
      </c>
      <c r="D214" s="13">
        <f t="shared" si="44"/>
        <v>0</v>
      </c>
      <c r="E214" s="55"/>
    </row>
    <row r="215" spans="1:5" s="2" customFormat="1" ht="19.5" hidden="1" customHeight="1">
      <c r="A215" s="12">
        <v>7101</v>
      </c>
      <c r="B215" s="11" t="s">
        <v>20</v>
      </c>
      <c r="C215" s="10"/>
      <c r="D215" s="10"/>
      <c r="E215" s="55"/>
    </row>
    <row r="216" spans="1:5" s="2" customFormat="1" ht="19.5" hidden="1" customHeight="1">
      <c r="A216" s="59">
        <v>7102</v>
      </c>
      <c r="B216" s="49" t="s">
        <v>19</v>
      </c>
      <c r="C216" s="61">
        <f t="shared" ref="C216:D216" si="45">SUM(C217:C221)</f>
        <v>0</v>
      </c>
      <c r="D216" s="61">
        <f t="shared" si="45"/>
        <v>0</v>
      </c>
      <c r="E216" s="55"/>
    </row>
    <row r="217" spans="1:5" s="2" customFormat="1" ht="19.5" hidden="1" customHeight="1">
      <c r="A217" s="12"/>
      <c r="B217" s="41" t="s">
        <v>182</v>
      </c>
      <c r="C217" s="10"/>
      <c r="D217" s="10"/>
      <c r="E217" s="55"/>
    </row>
    <row r="218" spans="1:5" s="2" customFormat="1" ht="19.5" hidden="1" customHeight="1">
      <c r="A218" s="12"/>
      <c r="B218" s="41" t="s">
        <v>205</v>
      </c>
      <c r="C218" s="10"/>
      <c r="D218" s="10"/>
      <c r="E218" s="55"/>
    </row>
    <row r="219" spans="1:5" s="2" customFormat="1" ht="19.5" hidden="1" customHeight="1">
      <c r="A219" s="12"/>
      <c r="B219" s="41" t="s">
        <v>245</v>
      </c>
      <c r="C219" s="10"/>
      <c r="D219" s="10"/>
      <c r="E219" s="55"/>
    </row>
    <row r="220" spans="1:5" s="2" customFormat="1" ht="19.5" hidden="1" customHeight="1">
      <c r="A220" s="12"/>
      <c r="B220" s="27" t="s">
        <v>218</v>
      </c>
      <c r="C220" s="10"/>
      <c r="D220" s="10"/>
      <c r="E220" s="55"/>
    </row>
    <row r="221" spans="1:5" s="2" customFormat="1" ht="19.5" hidden="1" customHeight="1">
      <c r="A221" s="12"/>
      <c r="B221" s="41"/>
      <c r="C221" s="10"/>
      <c r="D221" s="10"/>
      <c r="E221" s="55"/>
    </row>
    <row r="222" spans="1:5" s="2" customFormat="1" ht="19.5" hidden="1" customHeight="1">
      <c r="A222" s="59">
        <v>7103</v>
      </c>
      <c r="B222" s="49" t="s">
        <v>18</v>
      </c>
      <c r="C222" s="61">
        <f t="shared" ref="C222:D222" si="46">SUM(C223:C227)</f>
        <v>0</v>
      </c>
      <c r="D222" s="61">
        <f t="shared" si="46"/>
        <v>0</v>
      </c>
      <c r="E222" s="55"/>
    </row>
    <row r="223" spans="1:5" s="2" customFormat="1" ht="19.5" hidden="1" customHeight="1">
      <c r="A223" s="12"/>
      <c r="B223" s="41" t="s">
        <v>183</v>
      </c>
      <c r="C223" s="10"/>
      <c r="D223" s="10"/>
      <c r="E223" s="55"/>
    </row>
    <row r="224" spans="1:5" s="2" customFormat="1" ht="19.5" hidden="1" customHeight="1">
      <c r="A224" s="12"/>
      <c r="B224" s="41" t="s">
        <v>184</v>
      </c>
      <c r="C224" s="10"/>
      <c r="D224" s="10"/>
      <c r="E224" s="55"/>
    </row>
    <row r="225" spans="1:5" s="2" customFormat="1" ht="19.5" hidden="1" customHeight="1">
      <c r="A225" s="12"/>
      <c r="B225" s="27" t="s">
        <v>230</v>
      </c>
      <c r="C225" s="10"/>
      <c r="D225" s="10"/>
      <c r="E225" s="55"/>
    </row>
    <row r="226" spans="1:5" s="2" customFormat="1" ht="19.5" hidden="1" customHeight="1">
      <c r="A226" s="12"/>
      <c r="B226" s="41"/>
      <c r="C226" s="10"/>
      <c r="D226" s="10"/>
      <c r="E226" s="55"/>
    </row>
    <row r="227" spans="1:5" s="2" customFormat="1" ht="19.5" hidden="1" customHeight="1">
      <c r="A227" s="12"/>
      <c r="B227" s="41"/>
      <c r="C227" s="10"/>
      <c r="D227" s="10"/>
      <c r="E227" s="55"/>
    </row>
    <row r="228" spans="1:5" s="2" customFormat="1" ht="19.5" hidden="1" customHeight="1">
      <c r="A228" s="15">
        <v>72</v>
      </c>
      <c r="B228" s="14" t="s">
        <v>17</v>
      </c>
      <c r="C228" s="13">
        <f t="shared" ref="C228:D228" si="47">C229+C235</f>
        <v>0</v>
      </c>
      <c r="D228" s="13">
        <f t="shared" si="47"/>
        <v>0</v>
      </c>
      <c r="E228" s="55"/>
    </row>
    <row r="229" spans="1:5" s="2" customFormat="1" ht="19.5" hidden="1" customHeight="1">
      <c r="A229" s="59">
        <v>7206</v>
      </c>
      <c r="B229" s="49" t="s">
        <v>16</v>
      </c>
      <c r="C229" s="61">
        <f t="shared" ref="C229:D229" si="48">SUM(C230:C234)</f>
        <v>0</v>
      </c>
      <c r="D229" s="61">
        <f t="shared" si="48"/>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49">SUM(C237:C238)</f>
        <v>0</v>
      </c>
      <c r="D236" s="13">
        <f t="shared" si="49"/>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50">SUM(C240:C243)</f>
        <v>0</v>
      </c>
      <c r="D239" s="13">
        <f t="shared" si="50"/>
        <v>0</v>
      </c>
      <c r="E239" s="55"/>
    </row>
    <row r="240" spans="1:5" s="2" customFormat="1" ht="19.5" hidden="1" customHeight="1">
      <c r="A240" s="12">
        <v>7401</v>
      </c>
      <c r="B240" s="11" t="s">
        <v>11</v>
      </c>
      <c r="C240" s="10"/>
      <c r="D240" s="10"/>
      <c r="E240" s="55"/>
    </row>
    <row r="241" spans="1:7" s="2" customFormat="1" ht="19.5" hidden="1" customHeight="1">
      <c r="A241" s="12">
        <v>7406</v>
      </c>
      <c r="B241" s="11" t="s">
        <v>10</v>
      </c>
      <c r="C241" s="10"/>
      <c r="D241" s="10"/>
      <c r="E241" s="55"/>
    </row>
    <row r="242" spans="1:7" s="2" customFormat="1" hidden="1">
      <c r="A242" s="12">
        <v>7407</v>
      </c>
      <c r="B242" s="11" t="s">
        <v>9</v>
      </c>
      <c r="C242" s="10"/>
      <c r="D242" s="10"/>
      <c r="E242" s="55"/>
    </row>
    <row r="243" spans="1:7" s="2" customFormat="1" ht="19.5" hidden="1" customHeight="1">
      <c r="A243" s="12">
        <v>7498</v>
      </c>
      <c r="B243" s="11" t="s">
        <v>0</v>
      </c>
      <c r="C243" s="10"/>
      <c r="D243" s="10"/>
      <c r="E243" s="55"/>
    </row>
    <row r="244" spans="1:7" s="2" customFormat="1" ht="19.5" hidden="1" customHeight="1">
      <c r="A244" s="15">
        <v>75</v>
      </c>
      <c r="B244" s="14" t="s">
        <v>8</v>
      </c>
      <c r="C244" s="13">
        <f t="shared" ref="C244:D244" si="51">SUM(C245:C246)</f>
        <v>0</v>
      </c>
      <c r="D244" s="13">
        <f t="shared" si="51"/>
        <v>0</v>
      </c>
      <c r="E244" s="55"/>
    </row>
    <row r="245" spans="1:7" s="2" customFormat="1" ht="19.5" hidden="1" customHeight="1">
      <c r="A245" s="12">
        <v>7501</v>
      </c>
      <c r="B245" s="11" t="s">
        <v>7</v>
      </c>
      <c r="C245" s="10"/>
      <c r="D245" s="10"/>
      <c r="E245" s="55"/>
    </row>
    <row r="246" spans="1:7" s="2" customFormat="1" ht="19.5" hidden="1" customHeight="1">
      <c r="A246" s="12">
        <v>7502</v>
      </c>
      <c r="B246" s="11" t="s">
        <v>6</v>
      </c>
      <c r="C246" s="10"/>
      <c r="D246" s="10"/>
      <c r="E246" s="55"/>
    </row>
    <row r="247" spans="1:7" s="2" customFormat="1" ht="19.5" hidden="1" customHeight="1">
      <c r="A247" s="18">
        <v>8</v>
      </c>
      <c r="B247" s="17" t="s">
        <v>5</v>
      </c>
      <c r="C247" s="16">
        <f t="shared" ref="C247:D247" si="52">C248</f>
        <v>0</v>
      </c>
      <c r="D247" s="16">
        <f t="shared" si="52"/>
        <v>0</v>
      </c>
      <c r="E247" s="55"/>
    </row>
    <row r="248" spans="1:7" s="2" customFormat="1" ht="19.5" hidden="1" customHeight="1">
      <c r="A248" s="15">
        <v>81</v>
      </c>
      <c r="B248" s="14" t="s">
        <v>4</v>
      </c>
      <c r="C248" s="13">
        <f t="shared" ref="C248:D248" si="53">SUM(C249:C250)</f>
        <v>0</v>
      </c>
      <c r="D248" s="13">
        <f t="shared" si="53"/>
        <v>0</v>
      </c>
      <c r="E248" s="55"/>
    </row>
    <row r="249" spans="1:7" s="2" customFormat="1" ht="19.5" hidden="1" customHeight="1">
      <c r="A249" s="12">
        <v>8106</v>
      </c>
      <c r="B249" s="11" t="s">
        <v>3</v>
      </c>
      <c r="C249" s="10"/>
      <c r="D249" s="10"/>
      <c r="E249" s="55"/>
    </row>
    <row r="250" spans="1:7" s="2" customFormat="1" ht="19.5" hidden="1" customHeight="1">
      <c r="A250" s="12">
        <v>8109</v>
      </c>
      <c r="B250" s="11" t="s">
        <v>2</v>
      </c>
      <c r="C250" s="10"/>
      <c r="D250" s="10"/>
      <c r="E250" s="55"/>
    </row>
    <row r="251" spans="1:7" s="2" customFormat="1" ht="19.5" hidden="1" customHeight="1">
      <c r="A251" s="18">
        <v>9</v>
      </c>
      <c r="B251" s="17" t="s">
        <v>181</v>
      </c>
      <c r="C251" s="16">
        <f t="shared" ref="C251:D251" si="54">SUM(C252)</f>
        <v>0</v>
      </c>
      <c r="D251" s="16">
        <f t="shared" si="54"/>
        <v>0</v>
      </c>
      <c r="E251" s="55"/>
    </row>
    <row r="252" spans="1:7" s="2" customFormat="1" hidden="1">
      <c r="A252" s="15">
        <v>91</v>
      </c>
      <c r="B252" s="14" t="s">
        <v>1</v>
      </c>
      <c r="C252" s="13">
        <f t="shared" ref="C252:D252" si="55">C253</f>
        <v>0</v>
      </c>
      <c r="D252" s="13">
        <f t="shared" si="55"/>
        <v>0</v>
      </c>
      <c r="E252" s="55"/>
    </row>
    <row r="253" spans="1:7" s="2" customFormat="1" hidden="1">
      <c r="A253" s="12">
        <v>9198</v>
      </c>
      <c r="B253" s="11" t="s">
        <v>0</v>
      </c>
      <c r="C253" s="10"/>
      <c r="D253" s="10"/>
      <c r="E253" s="55"/>
    </row>
    <row r="254" spans="1:7" s="2" customFormat="1" ht="21">
      <c r="A254" s="1"/>
      <c r="B254" s="3"/>
      <c r="C254" s="1"/>
      <c r="D254" s="1"/>
      <c r="E254" s="55"/>
      <c r="G254" s="4"/>
    </row>
    <row r="255" spans="1:7">
      <c r="A255" s="131" t="s">
        <v>420</v>
      </c>
    </row>
  </sheetData>
  <mergeCells count="3">
    <mergeCell ref="A1:D1"/>
    <mergeCell ref="C5:C6"/>
    <mergeCell ref="D5:D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autoPageBreaks="0" fitToPage="1"/>
  </sheetPr>
  <dimension ref="A1:M11"/>
  <sheetViews>
    <sheetView workbookViewId="0">
      <selection activeCell="I12" sqref="I12"/>
    </sheetView>
  </sheetViews>
  <sheetFormatPr defaultRowHeight="12.75"/>
  <cols>
    <col min="1" max="1" width="3" style="497" customWidth="1"/>
    <col min="2" max="2" width="9.625" style="497" customWidth="1"/>
    <col min="3" max="3" width="7.875" style="497" customWidth="1"/>
    <col min="4" max="4" width="17.875" style="497" customWidth="1"/>
    <col min="5" max="5" width="16.125" style="497" customWidth="1"/>
    <col min="6" max="6" width="13.5" style="497" customWidth="1"/>
    <col min="7" max="7" width="21.125" style="497" customWidth="1"/>
    <col min="8" max="8" width="15.625" style="497" customWidth="1"/>
    <col min="9" max="9" width="13" style="497" customWidth="1"/>
    <col min="10" max="10" width="15.875" style="497" customWidth="1"/>
    <col min="11" max="12" width="9" style="497"/>
    <col min="13" max="13" width="9.25" style="497" customWidth="1"/>
    <col min="14" max="256" width="9" style="497"/>
    <col min="257" max="257" width="3" style="497" customWidth="1"/>
    <col min="258" max="258" width="9.625" style="497" customWidth="1"/>
    <col min="259" max="259" width="7.875" style="497" customWidth="1"/>
    <col min="260" max="260" width="17.875" style="497" customWidth="1"/>
    <col min="261" max="261" width="16.125" style="497" customWidth="1"/>
    <col min="262" max="262" width="13.5" style="497" customWidth="1"/>
    <col min="263" max="263" width="21.125" style="497" customWidth="1"/>
    <col min="264" max="264" width="15.625" style="497" customWidth="1"/>
    <col min="265" max="265" width="13" style="497" customWidth="1"/>
    <col min="266" max="266" width="15.875" style="497" customWidth="1"/>
    <col min="267" max="268" width="9" style="497"/>
    <col min="269" max="269" width="9.25" style="497" customWidth="1"/>
    <col min="270" max="512" width="9" style="497"/>
    <col min="513" max="513" width="3" style="497" customWidth="1"/>
    <col min="514" max="514" width="9.625" style="497" customWidth="1"/>
    <col min="515" max="515" width="7.875" style="497" customWidth="1"/>
    <col min="516" max="516" width="17.875" style="497" customWidth="1"/>
    <col min="517" max="517" width="16.125" style="497" customWidth="1"/>
    <col min="518" max="518" width="13.5" style="497" customWidth="1"/>
    <col min="519" max="519" width="21.125" style="497" customWidth="1"/>
    <col min="520" max="520" width="15.625" style="497" customWidth="1"/>
    <col min="521" max="521" width="13" style="497" customWidth="1"/>
    <col min="522" max="522" width="15.875" style="497" customWidth="1"/>
    <col min="523" max="524" width="9" style="497"/>
    <col min="525" max="525" width="9.25" style="497" customWidth="1"/>
    <col min="526" max="768" width="9" style="497"/>
    <col min="769" max="769" width="3" style="497" customWidth="1"/>
    <col min="770" max="770" width="9.625" style="497" customWidth="1"/>
    <col min="771" max="771" width="7.875" style="497" customWidth="1"/>
    <col min="772" max="772" width="17.875" style="497" customWidth="1"/>
    <col min="773" max="773" width="16.125" style="497" customWidth="1"/>
    <col min="774" max="774" width="13.5" style="497" customWidth="1"/>
    <col min="775" max="775" width="21.125" style="497" customWidth="1"/>
    <col min="776" max="776" width="15.625" style="497" customWidth="1"/>
    <col min="777" max="777" width="13" style="497" customWidth="1"/>
    <col min="778" max="778" width="15.875" style="497" customWidth="1"/>
    <col min="779" max="780" width="9" style="497"/>
    <col min="781" max="781" width="9.25" style="497" customWidth="1"/>
    <col min="782" max="1024" width="9" style="497"/>
    <col min="1025" max="1025" width="3" style="497" customWidth="1"/>
    <col min="1026" max="1026" width="9.625" style="497" customWidth="1"/>
    <col min="1027" max="1027" width="7.875" style="497" customWidth="1"/>
    <col min="1028" max="1028" width="17.875" style="497" customWidth="1"/>
    <col min="1029" max="1029" width="16.125" style="497" customWidth="1"/>
    <col min="1030" max="1030" width="13.5" style="497" customWidth="1"/>
    <col min="1031" max="1031" width="21.125" style="497" customWidth="1"/>
    <col min="1032" max="1032" width="15.625" style="497" customWidth="1"/>
    <col min="1033" max="1033" width="13" style="497" customWidth="1"/>
    <col min="1034" max="1034" width="15.875" style="497" customWidth="1"/>
    <col min="1035" max="1036" width="9" style="497"/>
    <col min="1037" max="1037" width="9.25" style="497" customWidth="1"/>
    <col min="1038" max="1280" width="9" style="497"/>
    <col min="1281" max="1281" width="3" style="497" customWidth="1"/>
    <col min="1282" max="1282" width="9.625" style="497" customWidth="1"/>
    <col min="1283" max="1283" width="7.875" style="497" customWidth="1"/>
    <col min="1284" max="1284" width="17.875" style="497" customWidth="1"/>
    <col min="1285" max="1285" width="16.125" style="497" customWidth="1"/>
    <col min="1286" max="1286" width="13.5" style="497" customWidth="1"/>
    <col min="1287" max="1287" width="21.125" style="497" customWidth="1"/>
    <col min="1288" max="1288" width="15.625" style="497" customWidth="1"/>
    <col min="1289" max="1289" width="13" style="497" customWidth="1"/>
    <col min="1290" max="1290" width="15.875" style="497" customWidth="1"/>
    <col min="1291" max="1292" width="9" style="497"/>
    <col min="1293" max="1293" width="9.25" style="497" customWidth="1"/>
    <col min="1294" max="1536" width="9" style="497"/>
    <col min="1537" max="1537" width="3" style="497" customWidth="1"/>
    <col min="1538" max="1538" width="9.625" style="497" customWidth="1"/>
    <col min="1539" max="1539" width="7.875" style="497" customWidth="1"/>
    <col min="1540" max="1540" width="17.875" style="497" customWidth="1"/>
    <col min="1541" max="1541" width="16.125" style="497" customWidth="1"/>
    <col min="1542" max="1542" width="13.5" style="497" customWidth="1"/>
    <col min="1543" max="1543" width="21.125" style="497" customWidth="1"/>
    <col min="1544" max="1544" width="15.625" style="497" customWidth="1"/>
    <col min="1545" max="1545" width="13" style="497" customWidth="1"/>
    <col min="1546" max="1546" width="15.875" style="497" customWidth="1"/>
    <col min="1547" max="1548" width="9" style="497"/>
    <col min="1549" max="1549" width="9.25" style="497" customWidth="1"/>
    <col min="1550" max="1792" width="9" style="497"/>
    <col min="1793" max="1793" width="3" style="497" customWidth="1"/>
    <col min="1794" max="1794" width="9.625" style="497" customWidth="1"/>
    <col min="1795" max="1795" width="7.875" style="497" customWidth="1"/>
    <col min="1796" max="1796" width="17.875" style="497" customWidth="1"/>
    <col min="1797" max="1797" width="16.125" style="497" customWidth="1"/>
    <col min="1798" max="1798" width="13.5" style="497" customWidth="1"/>
    <col min="1799" max="1799" width="21.125" style="497" customWidth="1"/>
    <col min="1800" max="1800" width="15.625" style="497" customWidth="1"/>
    <col min="1801" max="1801" width="13" style="497" customWidth="1"/>
    <col min="1802" max="1802" width="15.875" style="497" customWidth="1"/>
    <col min="1803" max="1804" width="9" style="497"/>
    <col min="1805" max="1805" width="9.25" style="497" customWidth="1"/>
    <col min="1806" max="2048" width="9" style="497"/>
    <col min="2049" max="2049" width="3" style="497" customWidth="1"/>
    <col min="2050" max="2050" width="9.625" style="497" customWidth="1"/>
    <col min="2051" max="2051" width="7.875" style="497" customWidth="1"/>
    <col min="2052" max="2052" width="17.875" style="497" customWidth="1"/>
    <col min="2053" max="2053" width="16.125" style="497" customWidth="1"/>
    <col min="2054" max="2054" width="13.5" style="497" customWidth="1"/>
    <col min="2055" max="2055" width="21.125" style="497" customWidth="1"/>
    <col min="2056" max="2056" width="15.625" style="497" customWidth="1"/>
    <col min="2057" max="2057" width="13" style="497" customWidth="1"/>
    <col min="2058" max="2058" width="15.875" style="497" customWidth="1"/>
    <col min="2059" max="2060" width="9" style="497"/>
    <col min="2061" max="2061" width="9.25" style="497" customWidth="1"/>
    <col min="2062" max="2304" width="9" style="497"/>
    <col min="2305" max="2305" width="3" style="497" customWidth="1"/>
    <col min="2306" max="2306" width="9.625" style="497" customWidth="1"/>
    <col min="2307" max="2307" width="7.875" style="497" customWidth="1"/>
    <col min="2308" max="2308" width="17.875" style="497" customWidth="1"/>
    <col min="2309" max="2309" width="16.125" style="497" customWidth="1"/>
    <col min="2310" max="2310" width="13.5" style="497" customWidth="1"/>
    <col min="2311" max="2311" width="21.125" style="497" customWidth="1"/>
    <col min="2312" max="2312" width="15.625" style="497" customWidth="1"/>
    <col min="2313" max="2313" width="13" style="497" customWidth="1"/>
    <col min="2314" max="2314" width="15.875" style="497" customWidth="1"/>
    <col min="2315" max="2316" width="9" style="497"/>
    <col min="2317" max="2317" width="9.25" style="497" customWidth="1"/>
    <col min="2318" max="2560" width="9" style="497"/>
    <col min="2561" max="2561" width="3" style="497" customWidth="1"/>
    <col min="2562" max="2562" width="9.625" style="497" customWidth="1"/>
    <col min="2563" max="2563" width="7.875" style="497" customWidth="1"/>
    <col min="2564" max="2564" width="17.875" style="497" customWidth="1"/>
    <col min="2565" max="2565" width="16.125" style="497" customWidth="1"/>
    <col min="2566" max="2566" width="13.5" style="497" customWidth="1"/>
    <col min="2567" max="2567" width="21.125" style="497" customWidth="1"/>
    <col min="2568" max="2568" width="15.625" style="497" customWidth="1"/>
    <col min="2569" max="2569" width="13" style="497" customWidth="1"/>
    <col min="2570" max="2570" width="15.875" style="497" customWidth="1"/>
    <col min="2571" max="2572" width="9" style="497"/>
    <col min="2573" max="2573" width="9.25" style="497" customWidth="1"/>
    <col min="2574" max="2816" width="9" style="497"/>
    <col min="2817" max="2817" width="3" style="497" customWidth="1"/>
    <col min="2818" max="2818" width="9.625" style="497" customWidth="1"/>
    <col min="2819" max="2819" width="7.875" style="497" customWidth="1"/>
    <col min="2820" max="2820" width="17.875" style="497" customWidth="1"/>
    <col min="2821" max="2821" width="16.125" style="497" customWidth="1"/>
    <col min="2822" max="2822" width="13.5" style="497" customWidth="1"/>
    <col min="2823" max="2823" width="21.125" style="497" customWidth="1"/>
    <col min="2824" max="2824" width="15.625" style="497" customWidth="1"/>
    <col min="2825" max="2825" width="13" style="497" customWidth="1"/>
    <col min="2826" max="2826" width="15.875" style="497" customWidth="1"/>
    <col min="2827" max="2828" width="9" style="497"/>
    <col min="2829" max="2829" width="9.25" style="497" customWidth="1"/>
    <col min="2830" max="3072" width="9" style="497"/>
    <col min="3073" max="3073" width="3" style="497" customWidth="1"/>
    <col min="3074" max="3074" width="9.625" style="497" customWidth="1"/>
    <col min="3075" max="3075" width="7.875" style="497" customWidth="1"/>
    <col min="3076" max="3076" width="17.875" style="497" customWidth="1"/>
    <col min="3077" max="3077" width="16.125" style="497" customWidth="1"/>
    <col min="3078" max="3078" width="13.5" style="497" customWidth="1"/>
    <col min="3079" max="3079" width="21.125" style="497" customWidth="1"/>
    <col min="3080" max="3080" width="15.625" style="497" customWidth="1"/>
    <col min="3081" max="3081" width="13" style="497" customWidth="1"/>
    <col min="3082" max="3082" width="15.875" style="497" customWidth="1"/>
    <col min="3083" max="3084" width="9" style="497"/>
    <col min="3085" max="3085" width="9.25" style="497" customWidth="1"/>
    <col min="3086" max="3328" width="9" style="497"/>
    <col min="3329" max="3329" width="3" style="497" customWidth="1"/>
    <col min="3330" max="3330" width="9.625" style="497" customWidth="1"/>
    <col min="3331" max="3331" width="7.875" style="497" customWidth="1"/>
    <col min="3332" max="3332" width="17.875" style="497" customWidth="1"/>
    <col min="3333" max="3333" width="16.125" style="497" customWidth="1"/>
    <col min="3334" max="3334" width="13.5" style="497" customWidth="1"/>
    <col min="3335" max="3335" width="21.125" style="497" customWidth="1"/>
    <col min="3336" max="3336" width="15.625" style="497" customWidth="1"/>
    <col min="3337" max="3337" width="13" style="497" customWidth="1"/>
    <col min="3338" max="3338" width="15.875" style="497" customWidth="1"/>
    <col min="3339" max="3340" width="9" style="497"/>
    <col min="3341" max="3341" width="9.25" style="497" customWidth="1"/>
    <col min="3342" max="3584" width="9" style="497"/>
    <col min="3585" max="3585" width="3" style="497" customWidth="1"/>
    <col min="3586" max="3586" width="9.625" style="497" customWidth="1"/>
    <col min="3587" max="3587" width="7.875" style="497" customWidth="1"/>
    <col min="3588" max="3588" width="17.875" style="497" customWidth="1"/>
    <col min="3589" max="3589" width="16.125" style="497" customWidth="1"/>
    <col min="3590" max="3590" width="13.5" style="497" customWidth="1"/>
    <col min="3591" max="3591" width="21.125" style="497" customWidth="1"/>
    <col min="3592" max="3592" width="15.625" style="497" customWidth="1"/>
    <col min="3593" max="3593" width="13" style="497" customWidth="1"/>
    <col min="3594" max="3594" width="15.875" style="497" customWidth="1"/>
    <col min="3595" max="3596" width="9" style="497"/>
    <col min="3597" max="3597" width="9.25" style="497" customWidth="1"/>
    <col min="3598" max="3840" width="9" style="497"/>
    <col min="3841" max="3841" width="3" style="497" customWidth="1"/>
    <col min="3842" max="3842" width="9.625" style="497" customWidth="1"/>
    <col min="3843" max="3843" width="7.875" style="497" customWidth="1"/>
    <col min="3844" max="3844" width="17.875" style="497" customWidth="1"/>
    <col min="3845" max="3845" width="16.125" style="497" customWidth="1"/>
    <col min="3846" max="3846" width="13.5" style="497" customWidth="1"/>
    <col min="3847" max="3847" width="21.125" style="497" customWidth="1"/>
    <col min="3848" max="3848" width="15.625" style="497" customWidth="1"/>
    <col min="3849" max="3849" width="13" style="497" customWidth="1"/>
    <col min="3850" max="3850" width="15.875" style="497" customWidth="1"/>
    <col min="3851" max="3852" width="9" style="497"/>
    <col min="3853" max="3853" width="9.25" style="497" customWidth="1"/>
    <col min="3854" max="4096" width="9" style="497"/>
    <col min="4097" max="4097" width="3" style="497" customWidth="1"/>
    <col min="4098" max="4098" width="9.625" style="497" customWidth="1"/>
    <col min="4099" max="4099" width="7.875" style="497" customWidth="1"/>
    <col min="4100" max="4100" width="17.875" style="497" customWidth="1"/>
    <col min="4101" max="4101" width="16.125" style="497" customWidth="1"/>
    <col min="4102" max="4102" width="13.5" style="497" customWidth="1"/>
    <col min="4103" max="4103" width="21.125" style="497" customWidth="1"/>
    <col min="4104" max="4104" width="15.625" style="497" customWidth="1"/>
    <col min="4105" max="4105" width="13" style="497" customWidth="1"/>
    <col min="4106" max="4106" width="15.875" style="497" customWidth="1"/>
    <col min="4107" max="4108" width="9" style="497"/>
    <col min="4109" max="4109" width="9.25" style="497" customWidth="1"/>
    <col min="4110" max="4352" width="9" style="497"/>
    <col min="4353" max="4353" width="3" style="497" customWidth="1"/>
    <col min="4354" max="4354" width="9.625" style="497" customWidth="1"/>
    <col min="4355" max="4355" width="7.875" style="497" customWidth="1"/>
    <col min="4356" max="4356" width="17.875" style="497" customWidth="1"/>
    <col min="4357" max="4357" width="16.125" style="497" customWidth="1"/>
    <col min="4358" max="4358" width="13.5" style="497" customWidth="1"/>
    <col min="4359" max="4359" width="21.125" style="497" customWidth="1"/>
    <col min="4360" max="4360" width="15.625" style="497" customWidth="1"/>
    <col min="4361" max="4361" width="13" style="497" customWidth="1"/>
    <col min="4362" max="4362" width="15.875" style="497" customWidth="1"/>
    <col min="4363" max="4364" width="9" style="497"/>
    <col min="4365" max="4365" width="9.25" style="497" customWidth="1"/>
    <col min="4366" max="4608" width="9" style="497"/>
    <col min="4609" max="4609" width="3" style="497" customWidth="1"/>
    <col min="4610" max="4610" width="9.625" style="497" customWidth="1"/>
    <col min="4611" max="4611" width="7.875" style="497" customWidth="1"/>
    <col min="4612" max="4612" width="17.875" style="497" customWidth="1"/>
    <col min="4613" max="4613" width="16.125" style="497" customWidth="1"/>
    <col min="4614" max="4614" width="13.5" style="497" customWidth="1"/>
    <col min="4615" max="4615" width="21.125" style="497" customWidth="1"/>
    <col min="4616" max="4616" width="15.625" style="497" customWidth="1"/>
    <col min="4617" max="4617" width="13" style="497" customWidth="1"/>
    <col min="4618" max="4618" width="15.875" style="497" customWidth="1"/>
    <col min="4619" max="4620" width="9" style="497"/>
    <col min="4621" max="4621" width="9.25" style="497" customWidth="1"/>
    <col min="4622" max="4864" width="9" style="497"/>
    <col min="4865" max="4865" width="3" style="497" customWidth="1"/>
    <col min="4866" max="4866" width="9.625" style="497" customWidth="1"/>
    <col min="4867" max="4867" width="7.875" style="497" customWidth="1"/>
    <col min="4868" max="4868" width="17.875" style="497" customWidth="1"/>
    <col min="4869" max="4869" width="16.125" style="497" customWidth="1"/>
    <col min="4870" max="4870" width="13.5" style="497" customWidth="1"/>
    <col min="4871" max="4871" width="21.125" style="497" customWidth="1"/>
    <col min="4872" max="4872" width="15.625" style="497" customWidth="1"/>
    <col min="4873" max="4873" width="13" style="497" customWidth="1"/>
    <col min="4874" max="4874" width="15.875" style="497" customWidth="1"/>
    <col min="4875" max="4876" width="9" style="497"/>
    <col min="4877" max="4877" width="9.25" style="497" customWidth="1"/>
    <col min="4878" max="5120" width="9" style="497"/>
    <col min="5121" max="5121" width="3" style="497" customWidth="1"/>
    <col min="5122" max="5122" width="9.625" style="497" customWidth="1"/>
    <col min="5123" max="5123" width="7.875" style="497" customWidth="1"/>
    <col min="5124" max="5124" width="17.875" style="497" customWidth="1"/>
    <col min="5125" max="5125" width="16.125" style="497" customWidth="1"/>
    <col min="5126" max="5126" width="13.5" style="497" customWidth="1"/>
    <col min="5127" max="5127" width="21.125" style="497" customWidth="1"/>
    <col min="5128" max="5128" width="15.625" style="497" customWidth="1"/>
    <col min="5129" max="5129" width="13" style="497" customWidth="1"/>
    <col min="5130" max="5130" width="15.875" style="497" customWidth="1"/>
    <col min="5131" max="5132" width="9" style="497"/>
    <col min="5133" max="5133" width="9.25" style="497" customWidth="1"/>
    <col min="5134" max="5376" width="9" style="497"/>
    <col min="5377" max="5377" width="3" style="497" customWidth="1"/>
    <col min="5378" max="5378" width="9.625" style="497" customWidth="1"/>
    <col min="5379" max="5379" width="7.875" style="497" customWidth="1"/>
    <col min="5380" max="5380" width="17.875" style="497" customWidth="1"/>
    <col min="5381" max="5381" width="16.125" style="497" customWidth="1"/>
    <col min="5382" max="5382" width="13.5" style="497" customWidth="1"/>
    <col min="5383" max="5383" width="21.125" style="497" customWidth="1"/>
    <col min="5384" max="5384" width="15.625" style="497" customWidth="1"/>
    <col min="5385" max="5385" width="13" style="497" customWidth="1"/>
    <col min="5386" max="5386" width="15.875" style="497" customWidth="1"/>
    <col min="5387" max="5388" width="9" style="497"/>
    <col min="5389" max="5389" width="9.25" style="497" customWidth="1"/>
    <col min="5390" max="5632" width="9" style="497"/>
    <col min="5633" max="5633" width="3" style="497" customWidth="1"/>
    <col min="5634" max="5634" width="9.625" style="497" customWidth="1"/>
    <col min="5635" max="5635" width="7.875" style="497" customWidth="1"/>
    <col min="5636" max="5636" width="17.875" style="497" customWidth="1"/>
    <col min="5637" max="5637" width="16.125" style="497" customWidth="1"/>
    <col min="5638" max="5638" width="13.5" style="497" customWidth="1"/>
    <col min="5639" max="5639" width="21.125" style="497" customWidth="1"/>
    <col min="5640" max="5640" width="15.625" style="497" customWidth="1"/>
    <col min="5641" max="5641" width="13" style="497" customWidth="1"/>
    <col min="5642" max="5642" width="15.875" style="497" customWidth="1"/>
    <col min="5643" max="5644" width="9" style="497"/>
    <col min="5645" max="5645" width="9.25" style="497" customWidth="1"/>
    <col min="5646" max="5888" width="9" style="497"/>
    <col min="5889" max="5889" width="3" style="497" customWidth="1"/>
    <col min="5890" max="5890" width="9.625" style="497" customWidth="1"/>
    <col min="5891" max="5891" width="7.875" style="497" customWidth="1"/>
    <col min="5892" max="5892" width="17.875" style="497" customWidth="1"/>
    <col min="5893" max="5893" width="16.125" style="497" customWidth="1"/>
    <col min="5894" max="5894" width="13.5" style="497" customWidth="1"/>
    <col min="5895" max="5895" width="21.125" style="497" customWidth="1"/>
    <col min="5896" max="5896" width="15.625" style="497" customWidth="1"/>
    <col min="5897" max="5897" width="13" style="497" customWidth="1"/>
    <col min="5898" max="5898" width="15.875" style="497" customWidth="1"/>
    <col min="5899" max="5900" width="9" style="497"/>
    <col min="5901" max="5901" width="9.25" style="497" customWidth="1"/>
    <col min="5902" max="6144" width="9" style="497"/>
    <col min="6145" max="6145" width="3" style="497" customWidth="1"/>
    <col min="6146" max="6146" width="9.625" style="497" customWidth="1"/>
    <col min="6147" max="6147" width="7.875" style="497" customWidth="1"/>
    <col min="6148" max="6148" width="17.875" style="497" customWidth="1"/>
    <col min="6149" max="6149" width="16.125" style="497" customWidth="1"/>
    <col min="6150" max="6150" width="13.5" style="497" customWidth="1"/>
    <col min="6151" max="6151" width="21.125" style="497" customWidth="1"/>
    <col min="6152" max="6152" width="15.625" style="497" customWidth="1"/>
    <col min="6153" max="6153" width="13" style="497" customWidth="1"/>
    <col min="6154" max="6154" width="15.875" style="497" customWidth="1"/>
    <col min="6155" max="6156" width="9" style="497"/>
    <col min="6157" max="6157" width="9.25" style="497" customWidth="1"/>
    <col min="6158" max="6400" width="9" style="497"/>
    <col min="6401" max="6401" width="3" style="497" customWidth="1"/>
    <col min="6402" max="6402" width="9.625" style="497" customWidth="1"/>
    <col min="6403" max="6403" width="7.875" style="497" customWidth="1"/>
    <col min="6404" max="6404" width="17.875" style="497" customWidth="1"/>
    <col min="6405" max="6405" width="16.125" style="497" customWidth="1"/>
    <col min="6406" max="6406" width="13.5" style="497" customWidth="1"/>
    <col min="6407" max="6407" width="21.125" style="497" customWidth="1"/>
    <col min="6408" max="6408" width="15.625" style="497" customWidth="1"/>
    <col min="6409" max="6409" width="13" style="497" customWidth="1"/>
    <col min="6410" max="6410" width="15.875" style="497" customWidth="1"/>
    <col min="6411" max="6412" width="9" style="497"/>
    <col min="6413" max="6413" width="9.25" style="497" customWidth="1"/>
    <col min="6414" max="6656" width="9" style="497"/>
    <col min="6657" max="6657" width="3" style="497" customWidth="1"/>
    <col min="6658" max="6658" width="9.625" style="497" customWidth="1"/>
    <col min="6659" max="6659" width="7.875" style="497" customWidth="1"/>
    <col min="6660" max="6660" width="17.875" style="497" customWidth="1"/>
    <col min="6661" max="6661" width="16.125" style="497" customWidth="1"/>
    <col min="6662" max="6662" width="13.5" style="497" customWidth="1"/>
    <col min="6663" max="6663" width="21.125" style="497" customWidth="1"/>
    <col min="6664" max="6664" width="15.625" style="497" customWidth="1"/>
    <col min="6665" max="6665" width="13" style="497" customWidth="1"/>
    <col min="6666" max="6666" width="15.875" style="497" customWidth="1"/>
    <col min="6667" max="6668" width="9" style="497"/>
    <col min="6669" max="6669" width="9.25" style="497" customWidth="1"/>
    <col min="6670" max="6912" width="9" style="497"/>
    <col min="6913" max="6913" width="3" style="497" customWidth="1"/>
    <col min="6914" max="6914" width="9.625" style="497" customWidth="1"/>
    <col min="6915" max="6915" width="7.875" style="497" customWidth="1"/>
    <col min="6916" max="6916" width="17.875" style="497" customWidth="1"/>
    <col min="6917" max="6917" width="16.125" style="497" customWidth="1"/>
    <col min="6918" max="6918" width="13.5" style="497" customWidth="1"/>
    <col min="6919" max="6919" width="21.125" style="497" customWidth="1"/>
    <col min="6920" max="6920" width="15.625" style="497" customWidth="1"/>
    <col min="6921" max="6921" width="13" style="497" customWidth="1"/>
    <col min="6922" max="6922" width="15.875" style="497" customWidth="1"/>
    <col min="6923" max="6924" width="9" style="497"/>
    <col min="6925" max="6925" width="9.25" style="497" customWidth="1"/>
    <col min="6926" max="7168" width="9" style="497"/>
    <col min="7169" max="7169" width="3" style="497" customWidth="1"/>
    <col min="7170" max="7170" width="9.625" style="497" customWidth="1"/>
    <col min="7171" max="7171" width="7.875" style="497" customWidth="1"/>
    <col min="7172" max="7172" width="17.875" style="497" customWidth="1"/>
    <col min="7173" max="7173" width="16.125" style="497" customWidth="1"/>
    <col min="7174" max="7174" width="13.5" style="497" customWidth="1"/>
    <col min="7175" max="7175" width="21.125" style="497" customWidth="1"/>
    <col min="7176" max="7176" width="15.625" style="497" customWidth="1"/>
    <col min="7177" max="7177" width="13" style="497" customWidth="1"/>
    <col min="7178" max="7178" width="15.875" style="497" customWidth="1"/>
    <col min="7179" max="7180" width="9" style="497"/>
    <col min="7181" max="7181" width="9.25" style="497" customWidth="1"/>
    <col min="7182" max="7424" width="9" style="497"/>
    <col min="7425" max="7425" width="3" style="497" customWidth="1"/>
    <col min="7426" max="7426" width="9.625" style="497" customWidth="1"/>
    <col min="7427" max="7427" width="7.875" style="497" customWidth="1"/>
    <col min="7428" max="7428" width="17.875" style="497" customWidth="1"/>
    <col min="7429" max="7429" width="16.125" style="497" customWidth="1"/>
    <col min="7430" max="7430" width="13.5" style="497" customWidth="1"/>
    <col min="7431" max="7431" width="21.125" style="497" customWidth="1"/>
    <col min="7432" max="7432" width="15.625" style="497" customWidth="1"/>
    <col min="7433" max="7433" width="13" style="497" customWidth="1"/>
    <col min="7434" max="7434" width="15.875" style="497" customWidth="1"/>
    <col min="7435" max="7436" width="9" style="497"/>
    <col min="7437" max="7437" width="9.25" style="497" customWidth="1"/>
    <col min="7438" max="7680" width="9" style="497"/>
    <col min="7681" max="7681" width="3" style="497" customWidth="1"/>
    <col min="7682" max="7682" width="9.625" style="497" customWidth="1"/>
    <col min="7683" max="7683" width="7.875" style="497" customWidth="1"/>
    <col min="7684" max="7684" width="17.875" style="497" customWidth="1"/>
    <col min="7685" max="7685" width="16.125" style="497" customWidth="1"/>
    <col min="7686" max="7686" width="13.5" style="497" customWidth="1"/>
    <col min="7687" max="7687" width="21.125" style="497" customWidth="1"/>
    <col min="7688" max="7688" width="15.625" style="497" customWidth="1"/>
    <col min="7689" max="7689" width="13" style="497" customWidth="1"/>
    <col min="7690" max="7690" width="15.875" style="497" customWidth="1"/>
    <col min="7691" max="7692" width="9" style="497"/>
    <col min="7693" max="7693" width="9.25" style="497" customWidth="1"/>
    <col min="7694" max="7936" width="9" style="497"/>
    <col min="7937" max="7937" width="3" style="497" customWidth="1"/>
    <col min="7938" max="7938" width="9.625" style="497" customWidth="1"/>
    <col min="7939" max="7939" width="7.875" style="497" customWidth="1"/>
    <col min="7940" max="7940" width="17.875" style="497" customWidth="1"/>
    <col min="7941" max="7941" width="16.125" style="497" customWidth="1"/>
    <col min="7942" max="7942" width="13.5" style="497" customWidth="1"/>
    <col min="7943" max="7943" width="21.125" style="497" customWidth="1"/>
    <col min="7944" max="7944" width="15.625" style="497" customWidth="1"/>
    <col min="7945" max="7945" width="13" style="497" customWidth="1"/>
    <col min="7946" max="7946" width="15.875" style="497" customWidth="1"/>
    <col min="7947" max="7948" width="9" style="497"/>
    <col min="7949" max="7949" width="9.25" style="497" customWidth="1"/>
    <col min="7950" max="8192" width="9" style="497"/>
    <col min="8193" max="8193" width="3" style="497" customWidth="1"/>
    <col min="8194" max="8194" width="9.625" style="497" customWidth="1"/>
    <col min="8195" max="8195" width="7.875" style="497" customWidth="1"/>
    <col min="8196" max="8196" width="17.875" style="497" customWidth="1"/>
    <col min="8197" max="8197" width="16.125" style="497" customWidth="1"/>
    <col min="8198" max="8198" width="13.5" style="497" customWidth="1"/>
    <col min="8199" max="8199" width="21.125" style="497" customWidth="1"/>
    <col min="8200" max="8200" width="15.625" style="497" customWidth="1"/>
    <col min="8201" max="8201" width="13" style="497" customWidth="1"/>
    <col min="8202" max="8202" width="15.875" style="497" customWidth="1"/>
    <col min="8203" max="8204" width="9" style="497"/>
    <col min="8205" max="8205" width="9.25" style="497" customWidth="1"/>
    <col min="8206" max="8448" width="9" style="497"/>
    <col min="8449" max="8449" width="3" style="497" customWidth="1"/>
    <col min="8450" max="8450" width="9.625" style="497" customWidth="1"/>
    <col min="8451" max="8451" width="7.875" style="497" customWidth="1"/>
    <col min="8452" max="8452" width="17.875" style="497" customWidth="1"/>
    <col min="8453" max="8453" width="16.125" style="497" customWidth="1"/>
    <col min="8454" max="8454" width="13.5" style="497" customWidth="1"/>
    <col min="8455" max="8455" width="21.125" style="497" customWidth="1"/>
    <col min="8456" max="8456" width="15.625" style="497" customWidth="1"/>
    <col min="8457" max="8457" width="13" style="497" customWidth="1"/>
    <col min="8458" max="8458" width="15.875" style="497" customWidth="1"/>
    <col min="8459" max="8460" width="9" style="497"/>
    <col min="8461" max="8461" width="9.25" style="497" customWidth="1"/>
    <col min="8462" max="8704" width="9" style="497"/>
    <col min="8705" max="8705" width="3" style="497" customWidth="1"/>
    <col min="8706" max="8706" width="9.625" style="497" customWidth="1"/>
    <col min="8707" max="8707" width="7.875" style="497" customWidth="1"/>
    <col min="8708" max="8708" width="17.875" style="497" customWidth="1"/>
    <col min="8709" max="8709" width="16.125" style="497" customWidth="1"/>
    <col min="8710" max="8710" width="13.5" style="497" customWidth="1"/>
    <col min="8711" max="8711" width="21.125" style="497" customWidth="1"/>
    <col min="8712" max="8712" width="15.625" style="497" customWidth="1"/>
    <col min="8713" max="8713" width="13" style="497" customWidth="1"/>
    <col min="8714" max="8714" width="15.875" style="497" customWidth="1"/>
    <col min="8715" max="8716" width="9" style="497"/>
    <col min="8717" max="8717" width="9.25" style="497" customWidth="1"/>
    <col min="8718" max="8960" width="9" style="497"/>
    <col min="8961" max="8961" width="3" style="497" customWidth="1"/>
    <col min="8962" max="8962" width="9.625" style="497" customWidth="1"/>
    <col min="8963" max="8963" width="7.875" style="497" customWidth="1"/>
    <col min="8964" max="8964" width="17.875" style="497" customWidth="1"/>
    <col min="8965" max="8965" width="16.125" style="497" customWidth="1"/>
    <col min="8966" max="8966" width="13.5" style="497" customWidth="1"/>
    <col min="8967" max="8967" width="21.125" style="497" customWidth="1"/>
    <col min="8968" max="8968" width="15.625" style="497" customWidth="1"/>
    <col min="8969" max="8969" width="13" style="497" customWidth="1"/>
    <col min="8970" max="8970" width="15.875" style="497" customWidth="1"/>
    <col min="8971" max="8972" width="9" style="497"/>
    <col min="8973" max="8973" width="9.25" style="497" customWidth="1"/>
    <col min="8974" max="9216" width="9" style="497"/>
    <col min="9217" max="9217" width="3" style="497" customWidth="1"/>
    <col min="9218" max="9218" width="9.625" style="497" customWidth="1"/>
    <col min="9219" max="9219" width="7.875" style="497" customWidth="1"/>
    <col min="9220" max="9220" width="17.875" style="497" customWidth="1"/>
    <col min="9221" max="9221" width="16.125" style="497" customWidth="1"/>
    <col min="9222" max="9222" width="13.5" style="497" customWidth="1"/>
    <col min="9223" max="9223" width="21.125" style="497" customWidth="1"/>
    <col min="9224" max="9224" width="15.625" style="497" customWidth="1"/>
    <col min="9225" max="9225" width="13" style="497" customWidth="1"/>
    <col min="9226" max="9226" width="15.875" style="497" customWidth="1"/>
    <col min="9227" max="9228" width="9" style="497"/>
    <col min="9229" max="9229" width="9.25" style="497" customWidth="1"/>
    <col min="9230" max="9472" width="9" style="497"/>
    <col min="9473" max="9473" width="3" style="497" customWidth="1"/>
    <col min="9474" max="9474" width="9.625" style="497" customWidth="1"/>
    <col min="9475" max="9475" width="7.875" style="497" customWidth="1"/>
    <col min="9476" max="9476" width="17.875" style="497" customWidth="1"/>
    <col min="9477" max="9477" width="16.125" style="497" customWidth="1"/>
    <col min="9478" max="9478" width="13.5" style="497" customWidth="1"/>
    <col min="9479" max="9479" width="21.125" style="497" customWidth="1"/>
    <col min="9480" max="9480" width="15.625" style="497" customWidth="1"/>
    <col min="9481" max="9481" width="13" style="497" customWidth="1"/>
    <col min="9482" max="9482" width="15.875" style="497" customWidth="1"/>
    <col min="9483" max="9484" width="9" style="497"/>
    <col min="9485" max="9485" width="9.25" style="497" customWidth="1"/>
    <col min="9486" max="9728" width="9" style="497"/>
    <col min="9729" max="9729" width="3" style="497" customWidth="1"/>
    <col min="9730" max="9730" width="9.625" style="497" customWidth="1"/>
    <col min="9731" max="9731" width="7.875" style="497" customWidth="1"/>
    <col min="9732" max="9732" width="17.875" style="497" customWidth="1"/>
    <col min="9733" max="9733" width="16.125" style="497" customWidth="1"/>
    <col min="9734" max="9734" width="13.5" style="497" customWidth="1"/>
    <col min="9735" max="9735" width="21.125" style="497" customWidth="1"/>
    <col min="9736" max="9736" width="15.625" style="497" customWidth="1"/>
    <col min="9737" max="9737" width="13" style="497" customWidth="1"/>
    <col min="9738" max="9738" width="15.875" style="497" customWidth="1"/>
    <col min="9739" max="9740" width="9" style="497"/>
    <col min="9741" max="9741" width="9.25" style="497" customWidth="1"/>
    <col min="9742" max="9984" width="9" style="497"/>
    <col min="9985" max="9985" width="3" style="497" customWidth="1"/>
    <col min="9986" max="9986" width="9.625" style="497" customWidth="1"/>
    <col min="9987" max="9987" width="7.875" style="497" customWidth="1"/>
    <col min="9988" max="9988" width="17.875" style="497" customWidth="1"/>
    <col min="9989" max="9989" width="16.125" style="497" customWidth="1"/>
    <col min="9990" max="9990" width="13.5" style="497" customWidth="1"/>
    <col min="9991" max="9991" width="21.125" style="497" customWidth="1"/>
    <col min="9992" max="9992" width="15.625" style="497" customWidth="1"/>
    <col min="9993" max="9993" width="13" style="497" customWidth="1"/>
    <col min="9994" max="9994" width="15.875" style="497" customWidth="1"/>
    <col min="9995" max="9996" width="9" style="497"/>
    <col min="9997" max="9997" width="9.25" style="497" customWidth="1"/>
    <col min="9998" max="10240" width="9" style="497"/>
    <col min="10241" max="10241" width="3" style="497" customWidth="1"/>
    <col min="10242" max="10242" width="9.625" style="497" customWidth="1"/>
    <col min="10243" max="10243" width="7.875" style="497" customWidth="1"/>
    <col min="10244" max="10244" width="17.875" style="497" customWidth="1"/>
    <col min="10245" max="10245" width="16.125" style="497" customWidth="1"/>
    <col min="10246" max="10246" width="13.5" style="497" customWidth="1"/>
    <col min="10247" max="10247" width="21.125" style="497" customWidth="1"/>
    <col min="10248" max="10248" width="15.625" style="497" customWidth="1"/>
    <col min="10249" max="10249" width="13" style="497" customWidth="1"/>
    <col min="10250" max="10250" width="15.875" style="497" customWidth="1"/>
    <col min="10251" max="10252" width="9" style="497"/>
    <col min="10253" max="10253" width="9.25" style="497" customWidth="1"/>
    <col min="10254" max="10496" width="9" style="497"/>
    <col min="10497" max="10497" width="3" style="497" customWidth="1"/>
    <col min="10498" max="10498" width="9.625" style="497" customWidth="1"/>
    <col min="10499" max="10499" width="7.875" style="497" customWidth="1"/>
    <col min="10500" max="10500" width="17.875" style="497" customWidth="1"/>
    <col min="10501" max="10501" width="16.125" style="497" customWidth="1"/>
    <col min="10502" max="10502" width="13.5" style="497" customWidth="1"/>
    <col min="10503" max="10503" width="21.125" style="497" customWidth="1"/>
    <col min="10504" max="10504" width="15.625" style="497" customWidth="1"/>
    <col min="10505" max="10505" width="13" style="497" customWidth="1"/>
    <col min="10506" max="10506" width="15.875" style="497" customWidth="1"/>
    <col min="10507" max="10508" width="9" style="497"/>
    <col min="10509" max="10509" width="9.25" style="497" customWidth="1"/>
    <col min="10510" max="10752" width="9" style="497"/>
    <col min="10753" max="10753" width="3" style="497" customWidth="1"/>
    <col min="10754" max="10754" width="9.625" style="497" customWidth="1"/>
    <col min="10755" max="10755" width="7.875" style="497" customWidth="1"/>
    <col min="10756" max="10756" width="17.875" style="497" customWidth="1"/>
    <col min="10757" max="10757" width="16.125" style="497" customWidth="1"/>
    <col min="10758" max="10758" width="13.5" style="497" customWidth="1"/>
    <col min="10759" max="10759" width="21.125" style="497" customWidth="1"/>
    <col min="10760" max="10760" width="15.625" style="497" customWidth="1"/>
    <col min="10761" max="10761" width="13" style="497" customWidth="1"/>
    <col min="10762" max="10762" width="15.875" style="497" customWidth="1"/>
    <col min="10763" max="10764" width="9" style="497"/>
    <col min="10765" max="10765" width="9.25" style="497" customWidth="1"/>
    <col min="10766" max="11008" width="9" style="497"/>
    <col min="11009" max="11009" width="3" style="497" customWidth="1"/>
    <col min="11010" max="11010" width="9.625" style="497" customWidth="1"/>
    <col min="11011" max="11011" width="7.875" style="497" customWidth="1"/>
    <col min="11012" max="11012" width="17.875" style="497" customWidth="1"/>
    <col min="11013" max="11013" width="16.125" style="497" customWidth="1"/>
    <col min="11014" max="11014" width="13.5" style="497" customWidth="1"/>
    <col min="11015" max="11015" width="21.125" style="497" customWidth="1"/>
    <col min="11016" max="11016" width="15.625" style="497" customWidth="1"/>
    <col min="11017" max="11017" width="13" style="497" customWidth="1"/>
    <col min="11018" max="11018" width="15.875" style="497" customWidth="1"/>
    <col min="11019" max="11020" width="9" style="497"/>
    <col min="11021" max="11021" width="9.25" style="497" customWidth="1"/>
    <col min="11022" max="11264" width="9" style="497"/>
    <col min="11265" max="11265" width="3" style="497" customWidth="1"/>
    <col min="11266" max="11266" width="9.625" style="497" customWidth="1"/>
    <col min="11267" max="11267" width="7.875" style="497" customWidth="1"/>
    <col min="11268" max="11268" width="17.875" style="497" customWidth="1"/>
    <col min="11269" max="11269" width="16.125" style="497" customWidth="1"/>
    <col min="11270" max="11270" width="13.5" style="497" customWidth="1"/>
    <col min="11271" max="11271" width="21.125" style="497" customWidth="1"/>
    <col min="11272" max="11272" width="15.625" style="497" customWidth="1"/>
    <col min="11273" max="11273" width="13" style="497" customWidth="1"/>
    <col min="11274" max="11274" width="15.875" style="497" customWidth="1"/>
    <col min="11275" max="11276" width="9" style="497"/>
    <col min="11277" max="11277" width="9.25" style="497" customWidth="1"/>
    <col min="11278" max="11520" width="9" style="497"/>
    <col min="11521" max="11521" width="3" style="497" customWidth="1"/>
    <col min="11522" max="11522" width="9.625" style="497" customWidth="1"/>
    <col min="11523" max="11523" width="7.875" style="497" customWidth="1"/>
    <col min="11524" max="11524" width="17.875" style="497" customWidth="1"/>
    <col min="11525" max="11525" width="16.125" style="497" customWidth="1"/>
    <col min="11526" max="11526" width="13.5" style="497" customWidth="1"/>
    <col min="11527" max="11527" width="21.125" style="497" customWidth="1"/>
    <col min="11528" max="11528" width="15.625" style="497" customWidth="1"/>
    <col min="11529" max="11529" width="13" style="497" customWidth="1"/>
    <col min="11530" max="11530" width="15.875" style="497" customWidth="1"/>
    <col min="11531" max="11532" width="9" style="497"/>
    <col min="11533" max="11533" width="9.25" style="497" customWidth="1"/>
    <col min="11534" max="11776" width="9" style="497"/>
    <col min="11777" max="11777" width="3" style="497" customWidth="1"/>
    <col min="11778" max="11778" width="9.625" style="497" customWidth="1"/>
    <col min="11779" max="11779" width="7.875" style="497" customWidth="1"/>
    <col min="11780" max="11780" width="17.875" style="497" customWidth="1"/>
    <col min="11781" max="11781" width="16.125" style="497" customWidth="1"/>
    <col min="11782" max="11782" width="13.5" style="497" customWidth="1"/>
    <col min="11783" max="11783" width="21.125" style="497" customWidth="1"/>
    <col min="11784" max="11784" width="15.625" style="497" customWidth="1"/>
    <col min="11785" max="11785" width="13" style="497" customWidth="1"/>
    <col min="11786" max="11786" width="15.875" style="497" customWidth="1"/>
    <col min="11787" max="11788" width="9" style="497"/>
    <col min="11789" max="11789" width="9.25" style="497" customWidth="1"/>
    <col min="11790" max="12032" width="9" style="497"/>
    <col min="12033" max="12033" width="3" style="497" customWidth="1"/>
    <col min="12034" max="12034" width="9.625" style="497" customWidth="1"/>
    <col min="12035" max="12035" width="7.875" style="497" customWidth="1"/>
    <col min="12036" max="12036" width="17.875" style="497" customWidth="1"/>
    <col min="12037" max="12037" width="16.125" style="497" customWidth="1"/>
    <col min="12038" max="12038" width="13.5" style="497" customWidth="1"/>
    <col min="12039" max="12039" width="21.125" style="497" customWidth="1"/>
    <col min="12040" max="12040" width="15.625" style="497" customWidth="1"/>
    <col min="12041" max="12041" width="13" style="497" customWidth="1"/>
    <col min="12042" max="12042" width="15.875" style="497" customWidth="1"/>
    <col min="12043" max="12044" width="9" style="497"/>
    <col min="12045" max="12045" width="9.25" style="497" customWidth="1"/>
    <col min="12046" max="12288" width="9" style="497"/>
    <col min="12289" max="12289" width="3" style="497" customWidth="1"/>
    <col min="12290" max="12290" width="9.625" style="497" customWidth="1"/>
    <col min="12291" max="12291" width="7.875" style="497" customWidth="1"/>
    <col min="12292" max="12292" width="17.875" style="497" customWidth="1"/>
    <col min="12293" max="12293" width="16.125" style="497" customWidth="1"/>
    <col min="12294" max="12294" width="13.5" style="497" customWidth="1"/>
    <col min="12295" max="12295" width="21.125" style="497" customWidth="1"/>
    <col min="12296" max="12296" width="15.625" style="497" customWidth="1"/>
    <col min="12297" max="12297" width="13" style="497" customWidth="1"/>
    <col min="12298" max="12298" width="15.875" style="497" customWidth="1"/>
    <col min="12299" max="12300" width="9" style="497"/>
    <col min="12301" max="12301" width="9.25" style="497" customWidth="1"/>
    <col min="12302" max="12544" width="9" style="497"/>
    <col min="12545" max="12545" width="3" style="497" customWidth="1"/>
    <col min="12546" max="12546" width="9.625" style="497" customWidth="1"/>
    <col min="12547" max="12547" width="7.875" style="497" customWidth="1"/>
    <col min="12548" max="12548" width="17.875" style="497" customWidth="1"/>
    <col min="12549" max="12549" width="16.125" style="497" customWidth="1"/>
    <col min="12550" max="12550" width="13.5" style="497" customWidth="1"/>
    <col min="12551" max="12551" width="21.125" style="497" customWidth="1"/>
    <col min="12552" max="12552" width="15.625" style="497" customWidth="1"/>
    <col min="12553" max="12553" width="13" style="497" customWidth="1"/>
    <col min="12554" max="12554" width="15.875" style="497" customWidth="1"/>
    <col min="12555" max="12556" width="9" style="497"/>
    <col min="12557" max="12557" width="9.25" style="497" customWidth="1"/>
    <col min="12558" max="12800" width="9" style="497"/>
    <col min="12801" max="12801" width="3" style="497" customWidth="1"/>
    <col min="12802" max="12802" width="9.625" style="497" customWidth="1"/>
    <col min="12803" max="12803" width="7.875" style="497" customWidth="1"/>
    <col min="12804" max="12804" width="17.875" style="497" customWidth="1"/>
    <col min="12805" max="12805" width="16.125" style="497" customWidth="1"/>
    <col min="12806" max="12806" width="13.5" style="497" customWidth="1"/>
    <col min="12807" max="12807" width="21.125" style="497" customWidth="1"/>
    <col min="12808" max="12808" width="15.625" style="497" customWidth="1"/>
    <col min="12809" max="12809" width="13" style="497" customWidth="1"/>
    <col min="12810" max="12810" width="15.875" style="497" customWidth="1"/>
    <col min="12811" max="12812" width="9" style="497"/>
    <col min="12813" max="12813" width="9.25" style="497" customWidth="1"/>
    <col min="12814" max="13056" width="9" style="497"/>
    <col min="13057" max="13057" width="3" style="497" customWidth="1"/>
    <col min="13058" max="13058" width="9.625" style="497" customWidth="1"/>
    <col min="13059" max="13059" width="7.875" style="497" customWidth="1"/>
    <col min="13060" max="13060" width="17.875" style="497" customWidth="1"/>
    <col min="13061" max="13061" width="16.125" style="497" customWidth="1"/>
    <col min="13062" max="13062" width="13.5" style="497" customWidth="1"/>
    <col min="13063" max="13063" width="21.125" style="497" customWidth="1"/>
    <col min="13064" max="13064" width="15.625" style="497" customWidth="1"/>
    <col min="13065" max="13065" width="13" style="497" customWidth="1"/>
    <col min="13066" max="13066" width="15.875" style="497" customWidth="1"/>
    <col min="13067" max="13068" width="9" style="497"/>
    <col min="13069" max="13069" width="9.25" style="497" customWidth="1"/>
    <col min="13070" max="13312" width="9" style="497"/>
    <col min="13313" max="13313" width="3" style="497" customWidth="1"/>
    <col min="13314" max="13314" width="9.625" style="497" customWidth="1"/>
    <col min="13315" max="13315" width="7.875" style="497" customWidth="1"/>
    <col min="13316" max="13316" width="17.875" style="497" customWidth="1"/>
    <col min="13317" max="13317" width="16.125" style="497" customWidth="1"/>
    <col min="13318" max="13318" width="13.5" style="497" customWidth="1"/>
    <col min="13319" max="13319" width="21.125" style="497" customWidth="1"/>
    <col min="13320" max="13320" width="15.625" style="497" customWidth="1"/>
    <col min="13321" max="13321" width="13" style="497" customWidth="1"/>
    <col min="13322" max="13322" width="15.875" style="497" customWidth="1"/>
    <col min="13323" max="13324" width="9" style="497"/>
    <col min="13325" max="13325" width="9.25" style="497" customWidth="1"/>
    <col min="13326" max="13568" width="9" style="497"/>
    <col min="13569" max="13569" width="3" style="497" customWidth="1"/>
    <col min="13570" max="13570" width="9.625" style="497" customWidth="1"/>
    <col min="13571" max="13571" width="7.875" style="497" customWidth="1"/>
    <col min="13572" max="13572" width="17.875" style="497" customWidth="1"/>
    <col min="13573" max="13573" width="16.125" style="497" customWidth="1"/>
    <col min="13574" max="13574" width="13.5" style="497" customWidth="1"/>
    <col min="13575" max="13575" width="21.125" style="497" customWidth="1"/>
    <col min="13576" max="13576" width="15.625" style="497" customWidth="1"/>
    <col min="13577" max="13577" width="13" style="497" customWidth="1"/>
    <col min="13578" max="13578" width="15.875" style="497" customWidth="1"/>
    <col min="13579" max="13580" width="9" style="497"/>
    <col min="13581" max="13581" width="9.25" style="497" customWidth="1"/>
    <col min="13582" max="13824" width="9" style="497"/>
    <col min="13825" max="13825" width="3" style="497" customWidth="1"/>
    <col min="13826" max="13826" width="9.625" style="497" customWidth="1"/>
    <col min="13827" max="13827" width="7.875" style="497" customWidth="1"/>
    <col min="13828" max="13828" width="17.875" style="497" customWidth="1"/>
    <col min="13829" max="13829" width="16.125" style="497" customWidth="1"/>
    <col min="13830" max="13830" width="13.5" style="497" customWidth="1"/>
    <col min="13831" max="13831" width="21.125" style="497" customWidth="1"/>
    <col min="13832" max="13832" width="15.625" style="497" customWidth="1"/>
    <col min="13833" max="13833" width="13" style="497" customWidth="1"/>
    <col min="13834" max="13834" width="15.875" style="497" customWidth="1"/>
    <col min="13835" max="13836" width="9" style="497"/>
    <col min="13837" max="13837" width="9.25" style="497" customWidth="1"/>
    <col min="13838" max="14080" width="9" style="497"/>
    <col min="14081" max="14081" width="3" style="497" customWidth="1"/>
    <col min="14082" max="14082" width="9.625" style="497" customWidth="1"/>
    <col min="14083" max="14083" width="7.875" style="497" customWidth="1"/>
    <col min="14084" max="14084" width="17.875" style="497" customWidth="1"/>
    <col min="14085" max="14085" width="16.125" style="497" customWidth="1"/>
    <col min="14086" max="14086" width="13.5" style="497" customWidth="1"/>
    <col min="14087" max="14087" width="21.125" style="497" customWidth="1"/>
    <col min="14088" max="14088" width="15.625" style="497" customWidth="1"/>
    <col min="14089" max="14089" width="13" style="497" customWidth="1"/>
    <col min="14090" max="14090" width="15.875" style="497" customWidth="1"/>
    <col min="14091" max="14092" width="9" style="497"/>
    <col min="14093" max="14093" width="9.25" style="497" customWidth="1"/>
    <col min="14094" max="14336" width="9" style="497"/>
    <col min="14337" max="14337" width="3" style="497" customWidth="1"/>
    <col min="14338" max="14338" width="9.625" style="497" customWidth="1"/>
    <col min="14339" max="14339" width="7.875" style="497" customWidth="1"/>
    <col min="14340" max="14340" width="17.875" style="497" customWidth="1"/>
    <col min="14341" max="14341" width="16.125" style="497" customWidth="1"/>
    <col min="14342" max="14342" width="13.5" style="497" customWidth="1"/>
    <col min="14343" max="14343" width="21.125" style="497" customWidth="1"/>
    <col min="14344" max="14344" width="15.625" style="497" customWidth="1"/>
    <col min="14345" max="14345" width="13" style="497" customWidth="1"/>
    <col min="14346" max="14346" width="15.875" style="497" customWidth="1"/>
    <col min="14347" max="14348" width="9" style="497"/>
    <col min="14349" max="14349" width="9.25" style="497" customWidth="1"/>
    <col min="14350" max="14592" width="9" style="497"/>
    <col min="14593" max="14593" width="3" style="497" customWidth="1"/>
    <col min="14594" max="14594" width="9.625" style="497" customWidth="1"/>
    <col min="14595" max="14595" width="7.875" style="497" customWidth="1"/>
    <col min="14596" max="14596" width="17.875" style="497" customWidth="1"/>
    <col min="14597" max="14597" width="16.125" style="497" customWidth="1"/>
    <col min="14598" max="14598" width="13.5" style="497" customWidth="1"/>
    <col min="14599" max="14599" width="21.125" style="497" customWidth="1"/>
    <col min="14600" max="14600" width="15.625" style="497" customWidth="1"/>
    <col min="14601" max="14601" width="13" style="497" customWidth="1"/>
    <col min="14602" max="14602" width="15.875" style="497" customWidth="1"/>
    <col min="14603" max="14604" width="9" style="497"/>
    <col min="14605" max="14605" width="9.25" style="497" customWidth="1"/>
    <col min="14606" max="14848" width="9" style="497"/>
    <col min="14849" max="14849" width="3" style="497" customWidth="1"/>
    <col min="14850" max="14850" width="9.625" style="497" customWidth="1"/>
    <col min="14851" max="14851" width="7.875" style="497" customWidth="1"/>
    <col min="14852" max="14852" width="17.875" style="497" customWidth="1"/>
    <col min="14853" max="14853" width="16.125" style="497" customWidth="1"/>
    <col min="14854" max="14854" width="13.5" style="497" customWidth="1"/>
    <col min="14855" max="14855" width="21.125" style="497" customWidth="1"/>
    <col min="14856" max="14856" width="15.625" style="497" customWidth="1"/>
    <col min="14857" max="14857" width="13" style="497" customWidth="1"/>
    <col min="14858" max="14858" width="15.875" style="497" customWidth="1"/>
    <col min="14859" max="14860" width="9" style="497"/>
    <col min="14861" max="14861" width="9.25" style="497" customWidth="1"/>
    <col min="14862" max="15104" width="9" style="497"/>
    <col min="15105" max="15105" width="3" style="497" customWidth="1"/>
    <col min="15106" max="15106" width="9.625" style="497" customWidth="1"/>
    <col min="15107" max="15107" width="7.875" style="497" customWidth="1"/>
    <col min="15108" max="15108" width="17.875" style="497" customWidth="1"/>
    <col min="15109" max="15109" width="16.125" style="497" customWidth="1"/>
    <col min="15110" max="15110" width="13.5" style="497" customWidth="1"/>
    <col min="15111" max="15111" width="21.125" style="497" customWidth="1"/>
    <col min="15112" max="15112" width="15.625" style="497" customWidth="1"/>
    <col min="15113" max="15113" width="13" style="497" customWidth="1"/>
    <col min="15114" max="15114" width="15.875" style="497" customWidth="1"/>
    <col min="15115" max="15116" width="9" style="497"/>
    <col min="15117" max="15117" width="9.25" style="497" customWidth="1"/>
    <col min="15118" max="15360" width="9" style="497"/>
    <col min="15361" max="15361" width="3" style="497" customWidth="1"/>
    <col min="15362" max="15362" width="9.625" style="497" customWidth="1"/>
    <col min="15363" max="15363" width="7.875" style="497" customWidth="1"/>
    <col min="15364" max="15364" width="17.875" style="497" customWidth="1"/>
    <col min="15365" max="15365" width="16.125" style="497" customWidth="1"/>
    <col min="15366" max="15366" width="13.5" style="497" customWidth="1"/>
    <col min="15367" max="15367" width="21.125" style="497" customWidth="1"/>
    <col min="15368" max="15368" width="15.625" style="497" customWidth="1"/>
    <col min="15369" max="15369" width="13" style="497" customWidth="1"/>
    <col min="15370" max="15370" width="15.875" style="497" customWidth="1"/>
    <col min="15371" max="15372" width="9" style="497"/>
    <col min="15373" max="15373" width="9.25" style="497" customWidth="1"/>
    <col min="15374" max="15616" width="9" style="497"/>
    <col min="15617" max="15617" width="3" style="497" customWidth="1"/>
    <col min="15618" max="15618" width="9.625" style="497" customWidth="1"/>
    <col min="15619" max="15619" width="7.875" style="497" customWidth="1"/>
    <col min="15620" max="15620" width="17.875" style="497" customWidth="1"/>
    <col min="15621" max="15621" width="16.125" style="497" customWidth="1"/>
    <col min="15622" max="15622" width="13.5" style="497" customWidth="1"/>
    <col min="15623" max="15623" width="21.125" style="497" customWidth="1"/>
    <col min="15624" max="15624" width="15.625" style="497" customWidth="1"/>
    <col min="15625" max="15625" width="13" style="497" customWidth="1"/>
    <col min="15626" max="15626" width="15.875" style="497" customWidth="1"/>
    <col min="15627" max="15628" width="9" style="497"/>
    <col min="15629" max="15629" width="9.25" style="497" customWidth="1"/>
    <col min="15630" max="15872" width="9" style="497"/>
    <col min="15873" max="15873" width="3" style="497" customWidth="1"/>
    <col min="15874" max="15874" width="9.625" style="497" customWidth="1"/>
    <col min="15875" max="15875" width="7.875" style="497" customWidth="1"/>
    <col min="15876" max="15876" width="17.875" style="497" customWidth="1"/>
    <col min="15877" max="15877" width="16.125" style="497" customWidth="1"/>
    <col min="15878" max="15878" width="13.5" style="497" customWidth="1"/>
    <col min="15879" max="15879" width="21.125" style="497" customWidth="1"/>
    <col min="15880" max="15880" width="15.625" style="497" customWidth="1"/>
    <col min="15881" max="15881" width="13" style="497" customWidth="1"/>
    <col min="15882" max="15882" width="15.875" style="497" customWidth="1"/>
    <col min="15883" max="15884" width="9" style="497"/>
    <col min="15885" max="15885" width="9.25" style="497" customWidth="1"/>
    <col min="15886" max="16128" width="9" style="497"/>
    <col min="16129" max="16129" width="3" style="497" customWidth="1"/>
    <col min="16130" max="16130" width="9.625" style="497" customWidth="1"/>
    <col min="16131" max="16131" width="7.875" style="497" customWidth="1"/>
    <col min="16132" max="16132" width="17.875" style="497" customWidth="1"/>
    <col min="16133" max="16133" width="16.125" style="497" customWidth="1"/>
    <col min="16134" max="16134" width="13.5" style="497" customWidth="1"/>
    <col min="16135" max="16135" width="21.125" style="497" customWidth="1"/>
    <col min="16136" max="16136" width="15.625" style="497" customWidth="1"/>
    <col min="16137" max="16137" width="13" style="497" customWidth="1"/>
    <col min="16138" max="16138" width="15.875" style="497" customWidth="1"/>
    <col min="16139" max="16140" width="9" style="497"/>
    <col min="16141" max="16141" width="9.25" style="497" customWidth="1"/>
    <col min="16142" max="16384" width="9" style="497"/>
  </cols>
  <sheetData>
    <row r="1" spans="1:13" ht="27.75" customHeight="1">
      <c r="A1" s="491" t="s">
        <v>694</v>
      </c>
      <c r="B1" s="491" t="s">
        <v>695</v>
      </c>
      <c r="C1" s="491" t="s">
        <v>696</v>
      </c>
      <c r="D1" s="492" t="s">
        <v>697</v>
      </c>
      <c r="E1" s="491" t="s">
        <v>698</v>
      </c>
      <c r="F1" s="493" t="s">
        <v>699</v>
      </c>
      <c r="G1" s="491"/>
      <c r="H1" s="494" t="s">
        <v>700</v>
      </c>
      <c r="I1" s="495">
        <v>13851227</v>
      </c>
      <c r="J1" s="850"/>
      <c r="K1" s="851"/>
      <c r="L1" s="851"/>
      <c r="M1" s="496"/>
    </row>
    <row r="2" spans="1:13" ht="37.5" customHeight="1">
      <c r="A2" s="491" t="s">
        <v>701</v>
      </c>
      <c r="B2" s="498">
        <v>22676</v>
      </c>
      <c r="C2" s="498">
        <v>33791</v>
      </c>
      <c r="D2" s="499" t="s">
        <v>702</v>
      </c>
      <c r="E2" s="495">
        <v>41730</v>
      </c>
      <c r="F2" s="495">
        <v>1698960</v>
      </c>
      <c r="G2" s="491"/>
      <c r="H2" s="500" t="s">
        <v>703</v>
      </c>
      <c r="I2" s="491">
        <f>2*17819+10*18542</f>
        <v>221058</v>
      </c>
      <c r="J2" s="501" t="s">
        <v>704</v>
      </c>
      <c r="K2" s="496"/>
      <c r="L2" s="496"/>
      <c r="M2" s="496"/>
    </row>
    <row r="3" spans="1:13" ht="33">
      <c r="A3" s="491" t="s">
        <v>705</v>
      </c>
      <c r="B3" s="498">
        <v>22427</v>
      </c>
      <c r="C3" s="498">
        <v>34865</v>
      </c>
      <c r="D3" s="499" t="s">
        <v>706</v>
      </c>
      <c r="E3" s="495">
        <v>41730</v>
      </c>
      <c r="F3" s="495">
        <v>1695998</v>
      </c>
      <c r="G3" s="491"/>
      <c r="H3" s="494" t="s">
        <v>707</v>
      </c>
      <c r="I3" s="502">
        <f>SUM(I1:I2)</f>
        <v>14072285</v>
      </c>
      <c r="J3" s="501"/>
      <c r="K3" s="496"/>
      <c r="L3" s="496"/>
      <c r="M3" s="496"/>
    </row>
    <row r="4" spans="1:13" ht="16.5">
      <c r="A4" s="491" t="s">
        <v>708</v>
      </c>
      <c r="B4" s="498">
        <v>22326</v>
      </c>
      <c r="C4" s="498">
        <v>33664</v>
      </c>
      <c r="D4" s="499" t="s">
        <v>709</v>
      </c>
      <c r="E4" s="495">
        <v>41730</v>
      </c>
      <c r="F4" s="495">
        <v>1673803</v>
      </c>
      <c r="G4" s="491"/>
      <c r="H4" s="500"/>
      <c r="I4" s="502"/>
      <c r="J4" s="501"/>
      <c r="K4" s="496"/>
      <c r="L4" s="496"/>
      <c r="M4" s="496"/>
    </row>
    <row r="5" spans="1:13" ht="16.5">
      <c r="A5" s="491" t="s">
        <v>710</v>
      </c>
      <c r="B5" s="498">
        <v>21997</v>
      </c>
      <c r="C5" s="498">
        <v>33792</v>
      </c>
      <c r="D5" s="499" t="s">
        <v>711</v>
      </c>
      <c r="E5" s="495">
        <v>41730</v>
      </c>
      <c r="F5" s="495">
        <v>1698960</v>
      </c>
      <c r="G5" s="491"/>
      <c r="H5" s="503" t="s">
        <v>712</v>
      </c>
      <c r="I5" s="504">
        <f>F11-I3-I4</f>
        <v>511646</v>
      </c>
    </row>
    <row r="6" spans="1:13" ht="16.5">
      <c r="A6" s="491" t="s">
        <v>713</v>
      </c>
      <c r="B6" s="498">
        <v>21684</v>
      </c>
      <c r="C6" s="498">
        <v>34881</v>
      </c>
      <c r="D6" s="499" t="s">
        <v>714</v>
      </c>
      <c r="E6" s="495">
        <v>38710</v>
      </c>
      <c r="F6" s="495">
        <v>1575710</v>
      </c>
      <c r="G6" s="491"/>
      <c r="H6" s="505"/>
      <c r="I6" s="506"/>
    </row>
    <row r="7" spans="1:13" ht="16.5">
      <c r="A7" s="491" t="s">
        <v>715</v>
      </c>
      <c r="B7" s="498">
        <v>23409</v>
      </c>
      <c r="C7" s="498">
        <v>34151</v>
      </c>
      <c r="D7" s="499" t="s">
        <v>716</v>
      </c>
      <c r="E7" s="495">
        <v>38710</v>
      </c>
      <c r="F7" s="495">
        <v>1570010</v>
      </c>
      <c r="G7" s="491"/>
    </row>
    <row r="8" spans="1:13" ht="16.5">
      <c r="A8" s="491" t="s">
        <v>717</v>
      </c>
      <c r="B8" s="498">
        <v>25624</v>
      </c>
      <c r="C8" s="498">
        <v>34151</v>
      </c>
      <c r="D8" s="499" t="s">
        <v>718</v>
      </c>
      <c r="E8" s="495">
        <v>38710</v>
      </c>
      <c r="F8" s="495">
        <v>1570010</v>
      </c>
      <c r="G8" s="491"/>
    </row>
    <row r="9" spans="1:13" ht="16.5">
      <c r="A9" s="491" t="s">
        <v>719</v>
      </c>
      <c r="B9" s="498">
        <v>21035</v>
      </c>
      <c r="C9" s="498">
        <v>34881</v>
      </c>
      <c r="D9" s="499" t="s">
        <v>720</v>
      </c>
      <c r="E9" s="495">
        <v>38710</v>
      </c>
      <c r="F9" s="495">
        <v>1537000</v>
      </c>
      <c r="G9" s="491"/>
    </row>
    <row r="10" spans="1:13" ht="16.5">
      <c r="A10" s="491" t="s">
        <v>721</v>
      </c>
      <c r="B10" s="498">
        <v>22183</v>
      </c>
      <c r="C10" s="498">
        <v>35709</v>
      </c>
      <c r="D10" s="499" t="s">
        <v>722</v>
      </c>
      <c r="E10" s="495">
        <v>38710</v>
      </c>
      <c r="F10" s="495">
        <v>1563480</v>
      </c>
      <c r="G10" s="491"/>
    </row>
    <row r="11" spans="1:13" ht="16.5">
      <c r="E11" s="507"/>
      <c r="F11" s="507">
        <f>SUM(F2:F10)</f>
        <v>14583931</v>
      </c>
      <c r="G11" s="497" t="s">
        <v>723</v>
      </c>
    </row>
  </sheetData>
  <mergeCells count="1">
    <mergeCell ref="J1:L1"/>
  </mergeCells>
  <phoneticPr fontId="4" type="noConversion"/>
  <pageMargins left="0.75" right="0.75" top="1" bottom="1" header="0.5" footer="0.5"/>
  <pageSetup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5"/>
  <sheetViews>
    <sheetView zoomScaleNormal="100" workbookViewId="0">
      <selection activeCell="J21" sqref="J21"/>
    </sheetView>
  </sheetViews>
  <sheetFormatPr defaultColWidth="9" defaultRowHeight="16.5"/>
  <cols>
    <col min="1" max="1" width="9" style="417"/>
    <col min="2" max="2" width="11.875" style="417" customWidth="1"/>
    <col min="3" max="3" width="11.5" style="417" customWidth="1"/>
    <col min="4" max="4" width="11.875" style="417" customWidth="1"/>
    <col min="5" max="16384" width="9" style="417"/>
  </cols>
  <sheetData>
    <row r="1" spans="1:14" ht="49.5" customHeight="1">
      <c r="A1" s="852" t="s">
        <v>796</v>
      </c>
      <c r="B1" s="853"/>
      <c r="C1" s="853"/>
      <c r="D1" s="853"/>
      <c r="E1" s="853"/>
      <c r="F1" s="853"/>
      <c r="G1" s="853"/>
      <c r="H1" s="853"/>
      <c r="I1" s="853"/>
      <c r="J1" s="853"/>
      <c r="K1" s="853"/>
      <c r="L1" s="853"/>
      <c r="M1" s="853"/>
      <c r="N1" s="853"/>
    </row>
    <row r="3" spans="1:14" ht="21">
      <c r="A3" s="490" t="s">
        <v>693</v>
      </c>
    </row>
    <row r="4" spans="1:14">
      <c r="A4" s="854" t="s">
        <v>692</v>
      </c>
      <c r="B4" s="857" t="s">
        <v>691</v>
      </c>
      <c r="C4" s="857" t="s">
        <v>690</v>
      </c>
      <c r="D4" s="857" t="s">
        <v>689</v>
      </c>
    </row>
    <row r="5" spans="1:14">
      <c r="A5" s="855"/>
      <c r="B5" s="858"/>
      <c r="C5" s="860"/>
      <c r="D5" s="860"/>
    </row>
    <row r="6" spans="1:14">
      <c r="A6" s="856"/>
      <c r="B6" s="859"/>
      <c r="C6" s="861"/>
      <c r="D6" s="861"/>
    </row>
    <row r="7" spans="1:14">
      <c r="A7" s="489" t="s">
        <v>687</v>
      </c>
      <c r="B7" s="488" t="s">
        <v>688</v>
      </c>
      <c r="C7" s="487"/>
      <c r="D7" s="487"/>
    </row>
    <row r="8" spans="1:14">
      <c r="A8" s="489" t="s">
        <v>687</v>
      </c>
      <c r="B8" s="488" t="s">
        <v>684</v>
      </c>
      <c r="C8" s="487"/>
      <c r="D8" s="487"/>
    </row>
    <row r="9" spans="1:14">
      <c r="A9" s="489" t="s">
        <v>685</v>
      </c>
      <c r="B9" s="488" t="s">
        <v>686</v>
      </c>
      <c r="C9" s="487"/>
      <c r="D9" s="487"/>
    </row>
    <row r="10" spans="1:14">
      <c r="A10" s="489" t="s">
        <v>685</v>
      </c>
      <c r="B10" s="488" t="s">
        <v>684</v>
      </c>
      <c r="C10" s="487"/>
      <c r="D10" s="487"/>
    </row>
    <row r="11" spans="1:14">
      <c r="A11" s="486" t="s">
        <v>683</v>
      </c>
      <c r="B11" s="476"/>
      <c r="C11" s="485">
        <f>SUM(C7:C10)</f>
        <v>0</v>
      </c>
      <c r="D11" s="485">
        <f>SUM(D7:D10)</f>
        <v>0</v>
      </c>
    </row>
    <row r="13" spans="1:14" ht="19.5">
      <c r="A13" s="131" t="s">
        <v>682</v>
      </c>
    </row>
    <row r="14" spans="1:14" ht="19.5">
      <c r="A14" s="484" t="s">
        <v>681</v>
      </c>
    </row>
    <row r="15" spans="1:14" ht="19.5">
      <c r="A15" s="483" t="s">
        <v>680</v>
      </c>
    </row>
  </sheetData>
  <mergeCells count="5">
    <mergeCell ref="A1:N1"/>
    <mergeCell ref="A4:A6"/>
    <mergeCell ref="B4:B6"/>
    <mergeCell ref="C4:C6"/>
    <mergeCell ref="D4:D6"/>
  </mergeCells>
  <phoneticPr fontId="4" type="noConversion"/>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216"/>
  <sheetViews>
    <sheetView zoomScale="80" zoomScaleNormal="80" workbookViewId="0">
      <pane xSplit="2" ySplit="8" topLeftCell="C133" activePane="bottomRight" state="frozen"/>
      <selection pane="topRight" activeCell="C1" sqref="C1"/>
      <selection pane="bottomLeft" activeCell="A9" sqref="A9"/>
      <selection pane="bottomRight" activeCell="C215" sqref="C215"/>
    </sheetView>
  </sheetViews>
  <sheetFormatPr defaultRowHeight="19.5"/>
  <cols>
    <col min="1" max="1" width="7.5" style="1" bestFit="1" customWidth="1"/>
    <col min="2" max="2" width="83.25" style="3" customWidth="1"/>
    <col min="3" max="3" width="18" style="72" customWidth="1"/>
    <col min="4" max="6" width="18" style="3" customWidth="1"/>
    <col min="7" max="13" width="18" style="1" customWidth="1"/>
    <col min="14" max="14" width="22.5" style="2" customWidth="1"/>
    <col min="15" max="95" width="9" style="2"/>
    <col min="96" max="16384" width="9" style="1"/>
  </cols>
  <sheetData>
    <row r="1" spans="1:95" ht="21" customHeight="1">
      <c r="A1" s="722" t="s">
        <v>378</v>
      </c>
      <c r="B1" s="722"/>
      <c r="C1" s="722"/>
      <c r="D1" s="722"/>
      <c r="E1" s="722"/>
      <c r="F1" s="722"/>
      <c r="G1" s="722"/>
      <c r="H1" s="722"/>
      <c r="I1" s="722"/>
      <c r="J1" s="722"/>
      <c r="K1" s="722"/>
      <c r="L1" s="722"/>
      <c r="M1" s="722"/>
    </row>
    <row r="2" spans="1:95" ht="20.100000000000001" customHeight="1">
      <c r="A2" s="39"/>
      <c r="B2" s="38" t="s">
        <v>326</v>
      </c>
      <c r="C2" s="81"/>
      <c r="D2" s="81"/>
      <c r="E2" s="81"/>
      <c r="F2" s="81"/>
      <c r="G2" s="81"/>
      <c r="H2" s="81"/>
      <c r="I2" s="81"/>
      <c r="J2" s="81"/>
      <c r="K2" s="81"/>
      <c r="L2" s="81"/>
      <c r="M2" s="81"/>
    </row>
    <row r="3" spans="1:95" ht="20.100000000000001" customHeight="1">
      <c r="A3" s="39"/>
      <c r="B3" s="38" t="s">
        <v>178</v>
      </c>
      <c r="C3" s="723" t="s">
        <v>176</v>
      </c>
      <c r="D3" s="724"/>
      <c r="E3" s="724"/>
      <c r="F3" s="724"/>
      <c r="G3" s="724"/>
      <c r="H3" s="724"/>
      <c r="I3" s="724"/>
      <c r="J3" s="724"/>
      <c r="K3" s="724"/>
      <c r="L3" s="724"/>
      <c r="M3" s="724"/>
    </row>
    <row r="4" spans="1:95" s="40" customFormat="1" ht="29.25" customHeight="1">
      <c r="A4" s="39"/>
      <c r="B4" s="38" t="s">
        <v>175</v>
      </c>
      <c r="C4" s="85"/>
      <c r="D4" s="85"/>
      <c r="E4" s="85"/>
      <c r="F4" s="85"/>
      <c r="G4" s="85"/>
      <c r="H4" s="85"/>
      <c r="I4" s="85"/>
      <c r="J4" s="85"/>
      <c r="K4" s="85"/>
      <c r="L4" s="85"/>
      <c r="M4" s="85"/>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29.25" customHeight="1">
      <c r="A5" s="39"/>
      <c r="B5" s="38" t="s">
        <v>173</v>
      </c>
      <c r="C5" s="64" t="s">
        <v>269</v>
      </c>
      <c r="D5" s="64" t="s">
        <v>274</v>
      </c>
      <c r="E5" s="64" t="s">
        <v>274</v>
      </c>
      <c r="F5" s="64" t="s">
        <v>274</v>
      </c>
      <c r="G5" s="64" t="s">
        <v>263</v>
      </c>
      <c r="H5" s="64" t="s">
        <v>263</v>
      </c>
      <c r="I5" s="64" t="s">
        <v>271</v>
      </c>
      <c r="J5" s="64" t="s">
        <v>271</v>
      </c>
      <c r="K5" s="64" t="s">
        <v>261</v>
      </c>
      <c r="L5" s="64" t="s">
        <v>261</v>
      </c>
      <c r="M5" s="64" t="s">
        <v>261</v>
      </c>
    </row>
    <row r="6" spans="1:95" ht="29.25" customHeight="1">
      <c r="A6" s="36" t="s">
        <v>172</v>
      </c>
      <c r="B6" s="35" t="s">
        <v>171</v>
      </c>
      <c r="C6" s="65" t="s">
        <v>270</v>
      </c>
      <c r="D6" s="65" t="s">
        <v>277</v>
      </c>
      <c r="E6" s="65" t="s">
        <v>275</v>
      </c>
      <c r="F6" s="65" t="s">
        <v>276</v>
      </c>
      <c r="G6" s="65" t="s">
        <v>265</v>
      </c>
      <c r="H6" s="65" t="s">
        <v>264</v>
      </c>
      <c r="I6" s="65" t="s">
        <v>273</v>
      </c>
      <c r="J6" s="65" t="s">
        <v>272</v>
      </c>
      <c r="K6" s="65" t="s">
        <v>268</v>
      </c>
      <c r="L6" s="65" t="s">
        <v>267</v>
      </c>
      <c r="M6" s="65" t="s">
        <v>262</v>
      </c>
    </row>
    <row r="7" spans="1:95" ht="31.5" customHeight="1">
      <c r="A7" s="36"/>
      <c r="B7" s="73" t="s">
        <v>266</v>
      </c>
      <c r="C7" s="80"/>
      <c r="D7" s="80"/>
      <c r="E7" s="74"/>
      <c r="F7" s="74"/>
      <c r="G7" s="66"/>
      <c r="H7" s="66"/>
      <c r="I7" s="66"/>
      <c r="J7" s="66"/>
      <c r="K7" s="66"/>
      <c r="L7" s="66"/>
      <c r="M7" s="66"/>
    </row>
    <row r="8" spans="1:95">
      <c r="A8" s="33"/>
      <c r="B8" s="97" t="s">
        <v>380</v>
      </c>
      <c r="C8" s="31">
        <f t="shared" ref="C8:F8" si="0">SUM(C9,C41,C112,C130,C149,C172,C189,C208,C212)</f>
        <v>0</v>
      </c>
      <c r="D8" s="31">
        <f t="shared" si="0"/>
        <v>0</v>
      </c>
      <c r="E8" s="31">
        <f t="shared" si="0"/>
        <v>0</v>
      </c>
      <c r="F8" s="31">
        <f t="shared" si="0"/>
        <v>0</v>
      </c>
      <c r="G8" s="31">
        <f t="shared" ref="G8:M8" si="1">SUM(G9,G41,G112,G130,G149,G172,G189,G208,G212)</f>
        <v>0</v>
      </c>
      <c r="H8" s="31">
        <f t="shared" si="1"/>
        <v>0</v>
      </c>
      <c r="I8" s="31">
        <f t="shared" si="1"/>
        <v>0</v>
      </c>
      <c r="J8" s="31">
        <f t="shared" si="1"/>
        <v>0</v>
      </c>
      <c r="K8" s="31">
        <f t="shared" si="1"/>
        <v>0</v>
      </c>
      <c r="L8" s="31">
        <f t="shared" si="1"/>
        <v>0</v>
      </c>
      <c r="M8" s="31">
        <f t="shared" si="1"/>
        <v>0</v>
      </c>
    </row>
    <row r="9" spans="1:95" ht="19.5" customHeight="1">
      <c r="A9" s="30">
        <v>1</v>
      </c>
      <c r="B9" s="29" t="s">
        <v>166</v>
      </c>
      <c r="C9" s="16">
        <f t="shared" ref="C9:F9" si="2">C10+C14+C19+C22+C25+C29+C33+C39</f>
        <v>0</v>
      </c>
      <c r="D9" s="16">
        <f t="shared" si="2"/>
        <v>0</v>
      </c>
      <c r="E9" s="16">
        <f t="shared" si="2"/>
        <v>0</v>
      </c>
      <c r="F9" s="16">
        <f t="shared" si="2"/>
        <v>0</v>
      </c>
      <c r="G9" s="16">
        <f t="shared" ref="G9:H9" si="3">G10+G14+G19+G22+G25+G29+G33+G39</f>
        <v>0</v>
      </c>
      <c r="H9" s="16">
        <f t="shared" si="3"/>
        <v>0</v>
      </c>
      <c r="I9" s="16">
        <f t="shared" ref="I9:M9" si="4">I10+I14+I19+I22+I25+I29+I33+I39</f>
        <v>0</v>
      </c>
      <c r="J9" s="16">
        <f t="shared" si="4"/>
        <v>0</v>
      </c>
      <c r="K9" s="16">
        <f t="shared" si="4"/>
        <v>0</v>
      </c>
      <c r="L9" s="16">
        <f t="shared" si="4"/>
        <v>0</v>
      </c>
      <c r="M9" s="16">
        <f t="shared" si="4"/>
        <v>0</v>
      </c>
    </row>
    <row r="10" spans="1:95" ht="19.5" hidden="1" customHeight="1">
      <c r="A10" s="15">
        <v>11</v>
      </c>
      <c r="B10" s="14" t="s">
        <v>165</v>
      </c>
      <c r="C10" s="13">
        <f t="shared" ref="C10:F10" si="5">SUM(C11:C13)</f>
        <v>0</v>
      </c>
      <c r="D10" s="13">
        <f t="shared" si="5"/>
        <v>0</v>
      </c>
      <c r="E10" s="13">
        <f t="shared" si="5"/>
        <v>0</v>
      </c>
      <c r="F10" s="13">
        <f t="shared" si="5"/>
        <v>0</v>
      </c>
      <c r="G10" s="13">
        <f t="shared" ref="G10:H10" si="6">SUM(G11:G13)</f>
        <v>0</v>
      </c>
      <c r="H10" s="13">
        <f t="shared" si="6"/>
        <v>0</v>
      </c>
      <c r="I10" s="13">
        <f t="shared" ref="I10:M10" si="7">SUM(I11:I13)</f>
        <v>0</v>
      </c>
      <c r="J10" s="13">
        <f t="shared" si="7"/>
        <v>0</v>
      </c>
      <c r="K10" s="13">
        <f t="shared" si="7"/>
        <v>0</v>
      </c>
      <c r="L10" s="13">
        <f t="shared" si="7"/>
        <v>0</v>
      </c>
      <c r="M10" s="13">
        <f t="shared" si="7"/>
        <v>0</v>
      </c>
    </row>
    <row r="11" spans="1:95" ht="19.5" hidden="1" customHeight="1">
      <c r="A11" s="12">
        <v>1101</v>
      </c>
      <c r="B11" s="11" t="s">
        <v>164</v>
      </c>
      <c r="C11" s="67"/>
      <c r="D11" s="11"/>
      <c r="E11" s="11"/>
      <c r="F11" s="11"/>
      <c r="G11" s="10"/>
      <c r="H11" s="10"/>
      <c r="I11" s="10"/>
      <c r="J11" s="10"/>
      <c r="K11" s="10"/>
      <c r="L11" s="10"/>
      <c r="M11" s="10"/>
    </row>
    <row r="12" spans="1:95" ht="19.5" hidden="1" customHeight="1">
      <c r="A12" s="12">
        <v>1103</v>
      </c>
      <c r="B12" s="11" t="s">
        <v>163</v>
      </c>
      <c r="C12" s="67"/>
      <c r="D12" s="11"/>
      <c r="E12" s="11"/>
      <c r="F12" s="11"/>
      <c r="G12" s="10"/>
      <c r="H12" s="10"/>
      <c r="I12" s="10"/>
      <c r="J12" s="10"/>
      <c r="K12" s="10"/>
      <c r="L12" s="10"/>
      <c r="M12" s="10"/>
    </row>
    <row r="13" spans="1:95" ht="19.5" hidden="1" customHeight="1">
      <c r="A13" s="12">
        <v>1104</v>
      </c>
      <c r="B13" s="11" t="s">
        <v>162</v>
      </c>
      <c r="C13" s="67"/>
      <c r="D13" s="11"/>
      <c r="E13" s="11"/>
      <c r="F13" s="11"/>
      <c r="G13" s="10"/>
      <c r="H13" s="10"/>
      <c r="I13" s="10"/>
      <c r="J13" s="10"/>
      <c r="K13" s="10"/>
      <c r="L13" s="10"/>
      <c r="M13" s="10"/>
    </row>
    <row r="14" spans="1:95" ht="19.5" customHeight="1">
      <c r="A14" s="15">
        <v>12</v>
      </c>
      <c r="B14" s="14" t="s">
        <v>161</v>
      </c>
      <c r="C14" s="13">
        <f t="shared" ref="C14:F14" si="8">SUM(C15:C18)</f>
        <v>0</v>
      </c>
      <c r="D14" s="13">
        <f t="shared" si="8"/>
        <v>0</v>
      </c>
      <c r="E14" s="13">
        <f t="shared" si="8"/>
        <v>0</v>
      </c>
      <c r="F14" s="13">
        <f t="shared" si="8"/>
        <v>0</v>
      </c>
      <c r="G14" s="13">
        <f t="shared" ref="G14:M14" si="9">SUM(G15:G18)</f>
        <v>0</v>
      </c>
      <c r="H14" s="13">
        <f t="shared" si="9"/>
        <v>0</v>
      </c>
      <c r="I14" s="13">
        <f t="shared" si="9"/>
        <v>0</v>
      </c>
      <c r="J14" s="13">
        <f t="shared" si="9"/>
        <v>0</v>
      </c>
      <c r="K14" s="13">
        <f t="shared" si="9"/>
        <v>0</v>
      </c>
      <c r="L14" s="13">
        <f t="shared" si="9"/>
        <v>0</v>
      </c>
      <c r="M14" s="13">
        <f t="shared" si="9"/>
        <v>0</v>
      </c>
    </row>
    <row r="15" spans="1:95" ht="19.5" hidden="1" customHeight="1">
      <c r="A15" s="12">
        <v>1201</v>
      </c>
      <c r="B15" s="11" t="s">
        <v>160</v>
      </c>
      <c r="C15" s="67"/>
      <c r="D15" s="11"/>
      <c r="E15" s="11"/>
      <c r="F15" s="11"/>
      <c r="G15" s="10"/>
      <c r="H15" s="10"/>
      <c r="I15" s="10"/>
      <c r="J15" s="10"/>
      <c r="K15" s="10"/>
      <c r="L15" s="10"/>
      <c r="M15" s="10"/>
    </row>
    <row r="16" spans="1:95" ht="19.5" hidden="1" customHeight="1">
      <c r="A16" s="12">
        <v>1202</v>
      </c>
      <c r="B16" s="11" t="s">
        <v>159</v>
      </c>
      <c r="C16" s="67"/>
      <c r="D16" s="11"/>
      <c r="E16" s="11"/>
      <c r="F16" s="11"/>
      <c r="G16" s="10"/>
      <c r="H16" s="10"/>
      <c r="I16" s="10"/>
      <c r="J16" s="10"/>
      <c r="K16" s="10"/>
      <c r="L16" s="10"/>
      <c r="M16" s="10"/>
    </row>
    <row r="17" spans="1:13" s="2" customFormat="1" ht="19.5" hidden="1" customHeight="1">
      <c r="A17" s="12">
        <v>1203</v>
      </c>
      <c r="B17" s="11" t="s">
        <v>158</v>
      </c>
      <c r="C17" s="67"/>
      <c r="D17" s="11"/>
      <c r="E17" s="11"/>
      <c r="F17" s="11"/>
      <c r="G17" s="10"/>
      <c r="H17" s="10"/>
      <c r="I17" s="10"/>
      <c r="J17" s="10"/>
      <c r="K17" s="10"/>
      <c r="L17" s="10"/>
      <c r="M17" s="10"/>
    </row>
    <row r="18" spans="1:13" s="2" customFormat="1" ht="19.5" customHeight="1">
      <c r="A18" s="12">
        <v>1204</v>
      </c>
      <c r="B18" s="11" t="s">
        <v>157</v>
      </c>
      <c r="C18" s="67"/>
      <c r="D18" s="11"/>
      <c r="E18" s="84"/>
      <c r="F18" s="84"/>
      <c r="G18" s="10"/>
      <c r="H18" s="10"/>
      <c r="I18" s="10"/>
      <c r="J18" s="10"/>
      <c r="K18" s="10"/>
      <c r="L18" s="10"/>
      <c r="M18" s="10"/>
    </row>
    <row r="19" spans="1:13" s="2" customFormat="1" ht="19.5" customHeight="1">
      <c r="A19" s="15">
        <v>13</v>
      </c>
      <c r="B19" s="14" t="s">
        <v>156</v>
      </c>
      <c r="C19" s="13">
        <f t="shared" ref="C19:F19" si="10">SUM(C20:C21)</f>
        <v>0</v>
      </c>
      <c r="D19" s="13">
        <f t="shared" si="10"/>
        <v>0</v>
      </c>
      <c r="E19" s="13">
        <f t="shared" si="10"/>
        <v>0</v>
      </c>
      <c r="F19" s="13">
        <f t="shared" si="10"/>
        <v>0</v>
      </c>
      <c r="G19" s="13">
        <f t="shared" ref="G19:M19" si="11">SUM(G20:G21)</f>
        <v>0</v>
      </c>
      <c r="H19" s="13">
        <f t="shared" si="11"/>
        <v>0</v>
      </c>
      <c r="I19" s="13">
        <f t="shared" si="11"/>
        <v>0</v>
      </c>
      <c r="J19" s="13">
        <f t="shared" si="11"/>
        <v>0</v>
      </c>
      <c r="K19" s="13">
        <f t="shared" si="11"/>
        <v>0</v>
      </c>
      <c r="L19" s="13">
        <f t="shared" si="11"/>
        <v>0</v>
      </c>
      <c r="M19" s="13">
        <f t="shared" si="11"/>
        <v>0</v>
      </c>
    </row>
    <row r="20" spans="1:13" s="2" customFormat="1" ht="19.5" customHeight="1">
      <c r="A20" s="12">
        <v>1301</v>
      </c>
      <c r="B20" s="11" t="s">
        <v>327</v>
      </c>
      <c r="C20" s="67"/>
      <c r="D20" s="11"/>
      <c r="E20" s="11"/>
      <c r="F20" s="11"/>
      <c r="G20" s="10"/>
      <c r="H20" s="10"/>
      <c r="I20" s="10"/>
      <c r="J20" s="10"/>
      <c r="K20" s="10"/>
      <c r="L20" s="10"/>
      <c r="M20" s="10"/>
    </row>
    <row r="21" spans="1:13" s="2" customFormat="1" ht="19.5" customHeight="1">
      <c r="A21" s="12">
        <v>1302</v>
      </c>
      <c r="B21" s="11" t="s">
        <v>155</v>
      </c>
      <c r="C21" s="67"/>
      <c r="D21" s="11"/>
      <c r="E21" s="11"/>
      <c r="F21" s="11"/>
      <c r="G21" s="10"/>
      <c r="H21" s="10"/>
      <c r="I21" s="10"/>
      <c r="J21" s="10"/>
      <c r="K21" s="10"/>
      <c r="L21" s="10"/>
      <c r="M21" s="10"/>
    </row>
    <row r="22" spans="1:13" s="2" customFormat="1" ht="19.5" hidden="1" customHeight="1">
      <c r="A22" s="15">
        <v>14</v>
      </c>
      <c r="B22" s="14" t="s">
        <v>154</v>
      </c>
      <c r="C22" s="13">
        <f t="shared" ref="C22:F22" si="12">SUM(C23:C24)</f>
        <v>0</v>
      </c>
      <c r="D22" s="13">
        <f t="shared" si="12"/>
        <v>0</v>
      </c>
      <c r="E22" s="13">
        <f t="shared" si="12"/>
        <v>0</v>
      </c>
      <c r="F22" s="13">
        <f t="shared" si="12"/>
        <v>0</v>
      </c>
      <c r="G22" s="13">
        <f t="shared" ref="G22:M22" si="13">SUM(G23:G24)</f>
        <v>0</v>
      </c>
      <c r="H22" s="13">
        <f t="shared" si="13"/>
        <v>0</v>
      </c>
      <c r="I22" s="13">
        <f t="shared" si="13"/>
        <v>0</v>
      </c>
      <c r="J22" s="13">
        <f t="shared" si="13"/>
        <v>0</v>
      </c>
      <c r="K22" s="13">
        <f t="shared" si="13"/>
        <v>0</v>
      </c>
      <c r="L22" s="13">
        <f t="shared" si="13"/>
        <v>0</v>
      </c>
      <c r="M22" s="13">
        <f t="shared" si="13"/>
        <v>0</v>
      </c>
    </row>
    <row r="23" spans="1:13" s="2" customFormat="1" ht="19.5" hidden="1" customHeight="1">
      <c r="A23" s="12">
        <v>1403</v>
      </c>
      <c r="B23" s="11" t="s">
        <v>153</v>
      </c>
      <c r="C23" s="67"/>
      <c r="D23" s="11"/>
      <c r="E23" s="11"/>
      <c r="F23" s="11"/>
      <c r="G23" s="10"/>
      <c r="H23" s="10"/>
      <c r="I23" s="10"/>
      <c r="J23" s="10"/>
      <c r="K23" s="10"/>
      <c r="L23" s="10"/>
      <c r="M23" s="10"/>
    </row>
    <row r="24" spans="1:13" s="2" customFormat="1" ht="19.5" hidden="1" customHeight="1">
      <c r="A24" s="12">
        <v>1498</v>
      </c>
      <c r="B24" s="11" t="s">
        <v>152</v>
      </c>
      <c r="C24" s="67"/>
      <c r="D24" s="11"/>
      <c r="E24" s="11"/>
      <c r="F24" s="11"/>
      <c r="G24" s="10"/>
      <c r="H24" s="10"/>
      <c r="I24" s="10"/>
      <c r="J24" s="10"/>
      <c r="K24" s="10"/>
      <c r="L24" s="10"/>
      <c r="M24" s="10"/>
    </row>
    <row r="25" spans="1:13" s="2" customFormat="1" ht="19.5" hidden="1" customHeight="1">
      <c r="A25" s="15">
        <v>15</v>
      </c>
      <c r="B25" s="14" t="s">
        <v>151</v>
      </c>
      <c r="C25" s="13">
        <f t="shared" ref="C25:F25" si="14">SUM(C26:C28)</f>
        <v>0</v>
      </c>
      <c r="D25" s="13">
        <f t="shared" si="14"/>
        <v>0</v>
      </c>
      <c r="E25" s="13">
        <f t="shared" si="14"/>
        <v>0</v>
      </c>
      <c r="F25" s="13">
        <f t="shared" si="14"/>
        <v>0</v>
      </c>
      <c r="G25" s="13">
        <f t="shared" ref="G25:M25" si="15">SUM(G26:G28)</f>
        <v>0</v>
      </c>
      <c r="H25" s="13">
        <f t="shared" si="15"/>
        <v>0</v>
      </c>
      <c r="I25" s="13">
        <f t="shared" si="15"/>
        <v>0</v>
      </c>
      <c r="J25" s="13">
        <f t="shared" si="15"/>
        <v>0</v>
      </c>
      <c r="K25" s="13">
        <f t="shared" si="15"/>
        <v>0</v>
      </c>
      <c r="L25" s="13">
        <f t="shared" si="15"/>
        <v>0</v>
      </c>
      <c r="M25" s="13">
        <f t="shared" si="15"/>
        <v>0</v>
      </c>
    </row>
    <row r="26" spans="1:13" s="2" customFormat="1" ht="19.5" hidden="1" customHeight="1">
      <c r="A26" s="12">
        <v>1502</v>
      </c>
      <c r="B26" s="11" t="s">
        <v>150</v>
      </c>
      <c r="C26" s="67"/>
      <c r="D26" s="11"/>
      <c r="E26" s="11"/>
      <c r="F26" s="11"/>
      <c r="G26" s="10"/>
      <c r="H26" s="10"/>
      <c r="I26" s="10"/>
      <c r="J26" s="10"/>
      <c r="K26" s="10"/>
      <c r="L26" s="10"/>
      <c r="M26" s="10"/>
    </row>
    <row r="27" spans="1:13" s="2" customFormat="1" ht="19.5" hidden="1" customHeight="1">
      <c r="A27" s="12">
        <v>1503</v>
      </c>
      <c r="B27" s="11" t="s">
        <v>149</v>
      </c>
      <c r="C27" s="67"/>
      <c r="D27" s="11"/>
      <c r="E27" s="11"/>
      <c r="F27" s="11"/>
      <c r="G27" s="10"/>
      <c r="H27" s="10"/>
      <c r="I27" s="10"/>
      <c r="J27" s="10"/>
      <c r="K27" s="10"/>
      <c r="L27" s="10"/>
      <c r="M27" s="10"/>
    </row>
    <row r="28" spans="1:13" s="2" customFormat="1" ht="19.5" hidden="1" customHeight="1">
      <c r="A28" s="12">
        <v>1598</v>
      </c>
      <c r="B28" s="11" t="s">
        <v>148</v>
      </c>
      <c r="C28" s="67"/>
      <c r="D28" s="11"/>
      <c r="E28" s="11"/>
      <c r="F28" s="11"/>
      <c r="G28" s="10"/>
      <c r="H28" s="10"/>
      <c r="I28" s="10"/>
      <c r="J28" s="10"/>
      <c r="K28" s="10"/>
      <c r="L28" s="10"/>
      <c r="M28" s="10"/>
    </row>
    <row r="29" spans="1:13" s="2" customFormat="1" ht="19.5" hidden="1" customHeight="1">
      <c r="A29" s="15">
        <v>16</v>
      </c>
      <c r="B29" s="14" t="s">
        <v>147</v>
      </c>
      <c r="C29" s="13">
        <f t="shared" ref="C29:F29" si="16">SUM(C30:C32)</f>
        <v>0</v>
      </c>
      <c r="D29" s="13">
        <f t="shared" si="16"/>
        <v>0</v>
      </c>
      <c r="E29" s="13">
        <f t="shared" si="16"/>
        <v>0</v>
      </c>
      <c r="F29" s="13">
        <f t="shared" si="16"/>
        <v>0</v>
      </c>
      <c r="G29" s="13">
        <f t="shared" ref="G29:M29" si="17">SUM(G30:G32)</f>
        <v>0</v>
      </c>
      <c r="H29" s="13">
        <f t="shared" si="17"/>
        <v>0</v>
      </c>
      <c r="I29" s="13">
        <f t="shared" si="17"/>
        <v>0</v>
      </c>
      <c r="J29" s="13">
        <f t="shared" si="17"/>
        <v>0</v>
      </c>
      <c r="K29" s="13">
        <f t="shared" si="17"/>
        <v>0</v>
      </c>
      <c r="L29" s="13">
        <f t="shared" si="17"/>
        <v>0</v>
      </c>
      <c r="M29" s="13">
        <f t="shared" si="17"/>
        <v>0</v>
      </c>
    </row>
    <row r="30" spans="1:13" s="2" customFormat="1" ht="19.5" hidden="1" customHeight="1">
      <c r="A30" s="12">
        <v>1601</v>
      </c>
      <c r="B30" s="11" t="s">
        <v>146</v>
      </c>
      <c r="C30" s="67"/>
      <c r="D30" s="11"/>
      <c r="E30" s="11"/>
      <c r="F30" s="11"/>
      <c r="G30" s="10"/>
      <c r="H30" s="10"/>
      <c r="I30" s="10"/>
      <c r="J30" s="10"/>
      <c r="K30" s="10"/>
      <c r="L30" s="10"/>
      <c r="M30" s="10"/>
    </row>
    <row r="31" spans="1:13" s="2" customFormat="1" ht="19.5" hidden="1" customHeight="1">
      <c r="A31" s="12">
        <v>1602</v>
      </c>
      <c r="B31" s="11" t="s">
        <v>145</v>
      </c>
      <c r="C31" s="67"/>
      <c r="D31" s="11"/>
      <c r="E31" s="11"/>
      <c r="F31" s="11"/>
      <c r="G31" s="10"/>
      <c r="H31" s="10"/>
      <c r="I31" s="10"/>
      <c r="J31" s="10"/>
      <c r="K31" s="10"/>
      <c r="L31" s="10"/>
      <c r="M31" s="10"/>
    </row>
    <row r="32" spans="1:13" s="2" customFormat="1" ht="19.5" hidden="1" customHeight="1">
      <c r="A32" s="12">
        <v>1603</v>
      </c>
      <c r="B32" s="11" t="s">
        <v>144</v>
      </c>
      <c r="C32" s="67"/>
      <c r="D32" s="11"/>
      <c r="E32" s="11"/>
      <c r="F32" s="11"/>
      <c r="G32" s="10"/>
      <c r="H32" s="10"/>
      <c r="I32" s="10"/>
      <c r="J32" s="10"/>
      <c r="K32" s="10"/>
      <c r="L32" s="10"/>
      <c r="M32" s="10"/>
    </row>
    <row r="33" spans="1:14" s="2" customFormat="1" ht="19.5" customHeight="1">
      <c r="A33" s="15">
        <v>18</v>
      </c>
      <c r="B33" s="14" t="s">
        <v>143</v>
      </c>
      <c r="C33" s="13">
        <f t="shared" ref="C33:F33" si="18">SUM(C34:C38)</f>
        <v>0</v>
      </c>
      <c r="D33" s="13">
        <f t="shared" si="18"/>
        <v>0</v>
      </c>
      <c r="E33" s="13">
        <f t="shared" si="18"/>
        <v>0</v>
      </c>
      <c r="F33" s="13">
        <f t="shared" si="18"/>
        <v>0</v>
      </c>
      <c r="G33" s="13">
        <f t="shared" ref="G33:M33" si="19">SUM(G34:G38)</f>
        <v>0</v>
      </c>
      <c r="H33" s="13">
        <f t="shared" si="19"/>
        <v>0</v>
      </c>
      <c r="I33" s="13">
        <f t="shared" si="19"/>
        <v>0</v>
      </c>
      <c r="J33" s="13">
        <f t="shared" si="19"/>
        <v>0</v>
      </c>
      <c r="K33" s="13">
        <f t="shared" si="19"/>
        <v>0</v>
      </c>
      <c r="L33" s="13">
        <f t="shared" si="19"/>
        <v>0</v>
      </c>
      <c r="M33" s="13">
        <f t="shared" si="19"/>
        <v>0</v>
      </c>
    </row>
    <row r="34" spans="1:14" s="2" customFormat="1" ht="19.5" customHeight="1">
      <c r="A34" s="12">
        <v>1801</v>
      </c>
      <c r="B34" s="11" t="s">
        <v>142</v>
      </c>
      <c r="C34" s="67"/>
      <c r="D34" s="11"/>
      <c r="E34" s="84"/>
      <c r="F34" s="84"/>
      <c r="G34" s="10"/>
      <c r="H34" s="10"/>
      <c r="I34" s="10"/>
      <c r="J34" s="10"/>
      <c r="K34" s="10"/>
      <c r="L34" s="10"/>
      <c r="M34" s="10"/>
    </row>
    <row r="35" spans="1:14" s="2" customFormat="1" hidden="1">
      <c r="A35" s="12">
        <v>1802</v>
      </c>
      <c r="B35" s="11" t="s">
        <v>141</v>
      </c>
      <c r="C35" s="67"/>
      <c r="D35" s="11"/>
      <c r="E35" s="11"/>
      <c r="F35" s="11"/>
      <c r="G35" s="10"/>
      <c r="H35" s="10"/>
      <c r="I35" s="10"/>
      <c r="J35" s="10"/>
      <c r="K35" s="10"/>
      <c r="L35" s="10"/>
      <c r="M35" s="10"/>
    </row>
    <row r="36" spans="1:14" s="2" customFormat="1" ht="19.5" hidden="1" customHeight="1">
      <c r="A36" s="12">
        <v>1803</v>
      </c>
      <c r="B36" s="11" t="s">
        <v>140</v>
      </c>
      <c r="C36" s="67"/>
      <c r="D36" s="11"/>
      <c r="E36" s="11"/>
      <c r="F36" s="11"/>
      <c r="G36" s="10"/>
      <c r="H36" s="10"/>
      <c r="I36" s="10"/>
      <c r="J36" s="10"/>
      <c r="K36" s="10"/>
      <c r="L36" s="10"/>
      <c r="M36" s="10"/>
    </row>
    <row r="37" spans="1:14" s="2" customFormat="1" ht="19.5" hidden="1" customHeight="1">
      <c r="A37" s="12">
        <v>1805</v>
      </c>
      <c r="B37" s="11" t="s">
        <v>139</v>
      </c>
      <c r="C37" s="67"/>
      <c r="D37" s="11"/>
      <c r="E37" s="11"/>
      <c r="F37" s="11"/>
      <c r="G37" s="10"/>
      <c r="H37" s="10"/>
      <c r="I37" s="10"/>
      <c r="J37" s="10"/>
      <c r="K37" s="10"/>
      <c r="L37" s="10"/>
      <c r="M37" s="10"/>
    </row>
    <row r="38" spans="1:14" s="2" customFormat="1" ht="19.5" hidden="1" customHeight="1">
      <c r="A38" s="12">
        <v>1898</v>
      </c>
      <c r="B38" s="11" t="s">
        <v>138</v>
      </c>
      <c r="C38" s="67"/>
      <c r="D38" s="11"/>
      <c r="E38" s="11"/>
      <c r="F38" s="11"/>
      <c r="G38" s="10"/>
      <c r="H38" s="10"/>
      <c r="I38" s="10"/>
      <c r="J38" s="10"/>
      <c r="K38" s="10"/>
      <c r="L38" s="10"/>
      <c r="M38" s="10"/>
    </row>
    <row r="39" spans="1:14" s="2" customFormat="1" ht="19.5" customHeight="1">
      <c r="A39" s="15">
        <v>19</v>
      </c>
      <c r="B39" s="14" t="s">
        <v>137</v>
      </c>
      <c r="C39" s="13">
        <f t="shared" ref="C39:F39" si="20">C40</f>
        <v>0</v>
      </c>
      <c r="D39" s="13">
        <f t="shared" si="20"/>
        <v>0</v>
      </c>
      <c r="E39" s="13">
        <f t="shared" si="20"/>
        <v>0</v>
      </c>
      <c r="F39" s="13">
        <f t="shared" si="20"/>
        <v>0</v>
      </c>
      <c r="G39" s="13">
        <f t="shared" ref="G39:M39" si="21">G40</f>
        <v>0</v>
      </c>
      <c r="H39" s="13">
        <f t="shared" si="21"/>
        <v>0</v>
      </c>
      <c r="I39" s="13">
        <f t="shared" si="21"/>
        <v>0</v>
      </c>
      <c r="J39" s="13">
        <f t="shared" si="21"/>
        <v>0</v>
      </c>
      <c r="K39" s="13">
        <f t="shared" si="21"/>
        <v>0</v>
      </c>
      <c r="L39" s="13">
        <f t="shared" si="21"/>
        <v>0</v>
      </c>
      <c r="M39" s="13">
        <f t="shared" si="21"/>
        <v>0</v>
      </c>
    </row>
    <row r="40" spans="1:14" s="2" customFormat="1" ht="19.5" customHeight="1">
      <c r="A40" s="12">
        <v>1901</v>
      </c>
      <c r="B40" s="11" t="s">
        <v>136</v>
      </c>
      <c r="C40" s="67"/>
      <c r="D40" s="11"/>
      <c r="E40" s="11"/>
      <c r="F40" s="11"/>
      <c r="G40" s="10"/>
      <c r="H40" s="10"/>
      <c r="I40" s="10"/>
      <c r="J40" s="10"/>
      <c r="K40" s="10"/>
      <c r="L40" s="10"/>
      <c r="M40" s="10"/>
    </row>
    <row r="41" spans="1:14" s="2" customFormat="1" ht="19.5" customHeight="1">
      <c r="A41" s="18">
        <v>2</v>
      </c>
      <c r="B41" s="17" t="s">
        <v>135</v>
      </c>
      <c r="C41" s="16">
        <f>C42+C49+C53+C61+C66+C74+C84+C95+C107+C110+C210</f>
        <v>0</v>
      </c>
      <c r="D41" s="16">
        <f t="shared" ref="D41:M41" si="22">D42+D49+D53+D61+D66+D74+D84+D95+D107+D110+D210</f>
        <v>0</v>
      </c>
      <c r="E41" s="16">
        <f t="shared" si="22"/>
        <v>0</v>
      </c>
      <c r="F41" s="16">
        <f t="shared" si="22"/>
        <v>0</v>
      </c>
      <c r="G41" s="16">
        <f t="shared" si="22"/>
        <v>0</v>
      </c>
      <c r="H41" s="16">
        <f t="shared" si="22"/>
        <v>0</v>
      </c>
      <c r="I41" s="16">
        <f t="shared" si="22"/>
        <v>0</v>
      </c>
      <c r="J41" s="16">
        <f t="shared" si="22"/>
        <v>0</v>
      </c>
      <c r="K41" s="16">
        <f t="shared" si="22"/>
        <v>0</v>
      </c>
      <c r="L41" s="16">
        <f t="shared" si="22"/>
        <v>0</v>
      </c>
      <c r="M41" s="16">
        <f t="shared" si="22"/>
        <v>0</v>
      </c>
    </row>
    <row r="42" spans="1:14" s="2" customFormat="1" ht="19.5" customHeight="1">
      <c r="A42" s="15">
        <v>21</v>
      </c>
      <c r="B42" s="14" t="s">
        <v>334</v>
      </c>
      <c r="C42" s="13">
        <f t="shared" ref="C42:F42" si="23">SUM(C43:C48)</f>
        <v>0</v>
      </c>
      <c r="D42" s="13">
        <f t="shared" si="23"/>
        <v>0</v>
      </c>
      <c r="E42" s="13">
        <f t="shared" si="23"/>
        <v>0</v>
      </c>
      <c r="F42" s="13">
        <f t="shared" si="23"/>
        <v>0</v>
      </c>
      <c r="G42" s="13">
        <f t="shared" ref="G42:H42" si="24">SUM(G43:G48)</f>
        <v>0</v>
      </c>
      <c r="H42" s="13">
        <f t="shared" si="24"/>
        <v>0</v>
      </c>
      <c r="I42" s="13">
        <f t="shared" ref="I42:M42" si="25">SUM(I43:I48)</f>
        <v>0</v>
      </c>
      <c r="J42" s="13">
        <f t="shared" si="25"/>
        <v>0</v>
      </c>
      <c r="K42" s="13">
        <f t="shared" si="25"/>
        <v>0</v>
      </c>
      <c r="L42" s="13">
        <f t="shared" si="25"/>
        <v>0</v>
      </c>
      <c r="M42" s="13">
        <f t="shared" si="25"/>
        <v>0</v>
      </c>
    </row>
    <row r="43" spans="1:14" s="2" customFormat="1">
      <c r="A43" s="12">
        <v>2101</v>
      </c>
      <c r="B43" s="11" t="s">
        <v>134</v>
      </c>
      <c r="C43" s="67"/>
      <c r="D43" s="11"/>
      <c r="E43" s="11"/>
      <c r="F43" s="11"/>
      <c r="G43" s="10"/>
      <c r="H43" s="10"/>
      <c r="I43" s="10"/>
      <c r="J43" s="10"/>
      <c r="K43" s="10"/>
      <c r="L43" s="10"/>
      <c r="M43" s="10"/>
    </row>
    <row r="44" spans="1:14" s="2" customFormat="1">
      <c r="A44" s="12">
        <v>2102</v>
      </c>
      <c r="B44" s="11" t="s">
        <v>314</v>
      </c>
      <c r="C44" s="67"/>
      <c r="D44" s="11"/>
      <c r="E44" s="84"/>
      <c r="F44" s="84"/>
      <c r="G44" s="10"/>
      <c r="H44" s="10"/>
      <c r="I44" s="10"/>
      <c r="J44" s="10"/>
      <c r="K44" s="10"/>
      <c r="L44" s="10"/>
      <c r="M44" s="10"/>
      <c r="N44" s="83"/>
    </row>
    <row r="45" spans="1:14" s="2" customFormat="1" ht="19.5" hidden="1" customHeight="1">
      <c r="A45" s="12">
        <v>2103</v>
      </c>
      <c r="B45" s="11" t="s">
        <v>133</v>
      </c>
      <c r="C45" s="67"/>
      <c r="D45" s="11"/>
      <c r="E45" s="11"/>
      <c r="F45" s="11"/>
      <c r="G45" s="10"/>
      <c r="H45" s="10"/>
      <c r="I45" s="10"/>
      <c r="J45" s="10"/>
      <c r="K45" s="10"/>
      <c r="L45" s="10"/>
      <c r="M45" s="10"/>
    </row>
    <row r="46" spans="1:14" s="2" customFormat="1" ht="19.5" hidden="1" customHeight="1">
      <c r="A46" s="12">
        <v>2104</v>
      </c>
      <c r="B46" s="11" t="s">
        <v>132</v>
      </c>
      <c r="C46" s="67"/>
      <c r="D46" s="11"/>
      <c r="E46" s="11"/>
      <c r="F46" s="11"/>
      <c r="G46" s="10"/>
      <c r="H46" s="10"/>
      <c r="I46" s="10"/>
      <c r="J46" s="10"/>
      <c r="K46" s="10"/>
      <c r="L46" s="10"/>
      <c r="M46" s="10"/>
    </row>
    <row r="47" spans="1:14" s="2" customFormat="1" ht="19.5" hidden="1" customHeight="1">
      <c r="A47" s="12">
        <v>2105</v>
      </c>
      <c r="B47" s="11" t="s">
        <v>131</v>
      </c>
      <c r="C47" s="67"/>
      <c r="D47" s="11"/>
      <c r="E47" s="11"/>
      <c r="F47" s="11"/>
      <c r="G47" s="10"/>
      <c r="H47" s="10"/>
      <c r="I47" s="10"/>
      <c r="J47" s="10"/>
      <c r="K47" s="10"/>
      <c r="L47" s="10"/>
      <c r="M47" s="10"/>
    </row>
    <row r="48" spans="1:14" s="2" customFormat="1" ht="19.5" hidden="1" customHeight="1">
      <c r="A48" s="12">
        <v>2106</v>
      </c>
      <c r="B48" s="11" t="s">
        <v>130</v>
      </c>
      <c r="C48" s="67"/>
      <c r="D48" s="11"/>
      <c r="E48" s="11"/>
      <c r="F48" s="11"/>
      <c r="G48" s="10"/>
      <c r="H48" s="10"/>
      <c r="I48" s="10"/>
      <c r="J48" s="10"/>
      <c r="K48" s="10"/>
      <c r="L48" s="10"/>
      <c r="M48" s="10"/>
    </row>
    <row r="49" spans="1:13" s="2" customFormat="1" ht="19.5" customHeight="1">
      <c r="A49" s="15">
        <v>22</v>
      </c>
      <c r="B49" s="14" t="s">
        <v>335</v>
      </c>
      <c r="C49" s="13">
        <f t="shared" ref="C49:F49" si="26">SUM(C50:C52)</f>
        <v>0</v>
      </c>
      <c r="D49" s="13">
        <f t="shared" si="26"/>
        <v>0</v>
      </c>
      <c r="E49" s="13">
        <f t="shared" si="26"/>
        <v>0</v>
      </c>
      <c r="F49" s="13">
        <f t="shared" si="26"/>
        <v>0</v>
      </c>
      <c r="G49" s="13">
        <f t="shared" ref="G49:M49" si="27">SUM(G50:G52)</f>
        <v>0</v>
      </c>
      <c r="H49" s="13">
        <f t="shared" si="27"/>
        <v>0</v>
      </c>
      <c r="I49" s="13">
        <f t="shared" si="27"/>
        <v>0</v>
      </c>
      <c r="J49" s="13">
        <f t="shared" si="27"/>
        <v>0</v>
      </c>
      <c r="K49" s="13">
        <f t="shared" si="27"/>
        <v>0</v>
      </c>
      <c r="L49" s="13">
        <f t="shared" si="27"/>
        <v>0</v>
      </c>
      <c r="M49" s="13">
        <f t="shared" si="27"/>
        <v>0</v>
      </c>
    </row>
    <row r="50" spans="1:13" s="2" customFormat="1" ht="19.5" hidden="1" customHeight="1">
      <c r="A50" s="12">
        <v>2201</v>
      </c>
      <c r="B50" s="11" t="s">
        <v>315</v>
      </c>
      <c r="C50" s="67"/>
      <c r="D50" s="11"/>
      <c r="E50" s="11"/>
      <c r="F50" s="11"/>
      <c r="G50" s="10"/>
      <c r="H50" s="10"/>
      <c r="I50" s="10"/>
      <c r="J50" s="10"/>
      <c r="K50" s="10"/>
      <c r="L50" s="10"/>
      <c r="M50" s="10"/>
    </row>
    <row r="51" spans="1:13" s="2" customFormat="1" ht="19.5" hidden="1" customHeight="1">
      <c r="A51" s="12">
        <v>2202</v>
      </c>
      <c r="B51" s="11" t="s">
        <v>129</v>
      </c>
      <c r="C51" s="67"/>
      <c r="D51" s="11"/>
      <c r="E51" s="11"/>
      <c r="F51" s="11"/>
      <c r="G51" s="10"/>
      <c r="H51" s="10"/>
      <c r="I51" s="10"/>
      <c r="J51" s="10"/>
      <c r="K51" s="10"/>
      <c r="L51" s="10"/>
      <c r="M51" s="10"/>
    </row>
    <row r="52" spans="1:13" s="2" customFormat="1" ht="19.5" customHeight="1">
      <c r="A52" s="12">
        <v>2204</v>
      </c>
      <c r="B52" s="11" t="s">
        <v>128</v>
      </c>
      <c r="C52" s="67"/>
      <c r="D52" s="11"/>
      <c r="E52" s="11"/>
      <c r="F52" s="11"/>
      <c r="G52" s="10"/>
      <c r="H52" s="10"/>
      <c r="I52" s="10"/>
      <c r="J52" s="10"/>
      <c r="K52" s="10"/>
      <c r="L52" s="10"/>
      <c r="M52" s="10"/>
    </row>
    <row r="53" spans="1:13" s="2" customFormat="1" ht="19.5" hidden="1" customHeight="1">
      <c r="A53" s="15">
        <v>23</v>
      </c>
      <c r="B53" s="14" t="s">
        <v>127</v>
      </c>
      <c r="C53" s="13">
        <f t="shared" ref="C53:F53" si="28">SUM(C54:C60)</f>
        <v>0</v>
      </c>
      <c r="D53" s="13">
        <f t="shared" si="28"/>
        <v>0</v>
      </c>
      <c r="E53" s="13">
        <f t="shared" si="28"/>
        <v>0</v>
      </c>
      <c r="F53" s="13">
        <f t="shared" si="28"/>
        <v>0</v>
      </c>
      <c r="G53" s="13">
        <f t="shared" ref="G53:M53" si="29">SUM(G54:G60)</f>
        <v>0</v>
      </c>
      <c r="H53" s="13">
        <f t="shared" si="29"/>
        <v>0</v>
      </c>
      <c r="I53" s="13">
        <f t="shared" si="29"/>
        <v>0</v>
      </c>
      <c r="J53" s="13">
        <f t="shared" si="29"/>
        <v>0</v>
      </c>
      <c r="K53" s="13">
        <f t="shared" si="29"/>
        <v>0</v>
      </c>
      <c r="L53" s="13">
        <f t="shared" si="29"/>
        <v>0</v>
      </c>
      <c r="M53" s="13">
        <f t="shared" si="29"/>
        <v>0</v>
      </c>
    </row>
    <row r="54" spans="1:13" s="2" customFormat="1" ht="19.5" hidden="1" customHeight="1">
      <c r="A54" s="12">
        <v>2301</v>
      </c>
      <c r="B54" s="11" t="s">
        <v>330</v>
      </c>
      <c r="C54" s="67"/>
      <c r="D54" s="11"/>
      <c r="E54" s="11"/>
      <c r="F54" s="11"/>
      <c r="G54" s="10"/>
      <c r="H54" s="10"/>
      <c r="I54" s="10"/>
      <c r="J54" s="10"/>
      <c r="K54" s="10"/>
      <c r="L54" s="10"/>
      <c r="M54" s="10"/>
    </row>
    <row r="55" spans="1:13" s="2" customFormat="1" ht="19.5" hidden="1" customHeight="1">
      <c r="A55" s="12">
        <v>2302</v>
      </c>
      <c r="B55" s="11" t="s">
        <v>328</v>
      </c>
      <c r="C55" s="67"/>
      <c r="D55" s="11"/>
      <c r="E55" s="11"/>
      <c r="F55" s="11"/>
      <c r="G55" s="10"/>
      <c r="H55" s="10"/>
      <c r="I55" s="10"/>
      <c r="J55" s="10"/>
      <c r="K55" s="10"/>
      <c r="L55" s="10"/>
      <c r="M55" s="10"/>
    </row>
    <row r="56" spans="1:13" s="2" customFormat="1" ht="19.5" hidden="1" customHeight="1">
      <c r="A56" s="12">
        <v>2303</v>
      </c>
      <c r="B56" s="11" t="s">
        <v>329</v>
      </c>
      <c r="C56" s="67"/>
      <c r="D56" s="11"/>
      <c r="E56" s="11"/>
      <c r="F56" s="11"/>
      <c r="G56" s="10"/>
      <c r="H56" s="10"/>
      <c r="I56" s="10"/>
      <c r="J56" s="10"/>
      <c r="K56" s="10"/>
      <c r="L56" s="10"/>
      <c r="M56" s="10"/>
    </row>
    <row r="57" spans="1:13" s="2" customFormat="1" ht="19.5" hidden="1" customHeight="1">
      <c r="A57" s="12">
        <v>2304</v>
      </c>
      <c r="B57" s="11" t="s">
        <v>126</v>
      </c>
      <c r="C57" s="67"/>
      <c r="D57" s="11"/>
      <c r="E57" s="11"/>
      <c r="F57" s="11"/>
      <c r="G57" s="10"/>
      <c r="H57" s="10"/>
      <c r="I57" s="10"/>
      <c r="J57" s="10"/>
      <c r="K57" s="10"/>
      <c r="L57" s="10"/>
      <c r="M57" s="10"/>
    </row>
    <row r="58" spans="1:13" s="2" customFormat="1" ht="19.5" hidden="1" customHeight="1">
      <c r="A58" s="12">
        <v>2305</v>
      </c>
      <c r="B58" s="11" t="s">
        <v>125</v>
      </c>
      <c r="C58" s="67"/>
      <c r="D58" s="11"/>
      <c r="E58" s="11"/>
      <c r="F58" s="11"/>
      <c r="G58" s="10"/>
      <c r="H58" s="10"/>
      <c r="I58" s="10"/>
      <c r="J58" s="10"/>
      <c r="K58" s="10"/>
      <c r="L58" s="10"/>
      <c r="M58" s="10"/>
    </row>
    <row r="59" spans="1:13" s="2" customFormat="1" ht="19.5" hidden="1" customHeight="1">
      <c r="A59" s="12">
        <v>2306</v>
      </c>
      <c r="B59" s="11" t="s">
        <v>124</v>
      </c>
      <c r="C59" s="67"/>
      <c r="D59" s="11"/>
      <c r="E59" s="11"/>
      <c r="F59" s="11"/>
      <c r="G59" s="10"/>
      <c r="H59" s="10"/>
      <c r="I59" s="10"/>
      <c r="J59" s="10"/>
      <c r="K59" s="10"/>
      <c r="L59" s="10"/>
      <c r="M59" s="10"/>
    </row>
    <row r="60" spans="1:13" s="2" customFormat="1" ht="19.5" hidden="1" customHeight="1">
      <c r="A60" s="12">
        <v>2398</v>
      </c>
      <c r="B60" s="11" t="s">
        <v>123</v>
      </c>
      <c r="C60" s="67"/>
      <c r="D60" s="11"/>
      <c r="E60" s="11"/>
      <c r="F60" s="11"/>
      <c r="G60" s="10"/>
      <c r="H60" s="10"/>
      <c r="I60" s="10"/>
      <c r="J60" s="10"/>
      <c r="K60" s="10"/>
      <c r="L60" s="10"/>
      <c r="M60" s="10"/>
    </row>
    <row r="61" spans="1:13" s="2" customFormat="1" ht="19.5" customHeight="1">
      <c r="A61" s="15">
        <v>24</v>
      </c>
      <c r="B61" s="14" t="s">
        <v>331</v>
      </c>
      <c r="C61" s="13">
        <f t="shared" ref="C61:F61" si="30">SUM(C62:C65)</f>
        <v>0</v>
      </c>
      <c r="D61" s="13">
        <f t="shared" si="30"/>
        <v>0</v>
      </c>
      <c r="E61" s="13">
        <f t="shared" si="30"/>
        <v>0</v>
      </c>
      <c r="F61" s="13">
        <f t="shared" si="30"/>
        <v>0</v>
      </c>
      <c r="G61" s="13">
        <f t="shared" ref="G61:M61" si="31">SUM(G62:G65)</f>
        <v>0</v>
      </c>
      <c r="H61" s="13">
        <f t="shared" si="31"/>
        <v>0</v>
      </c>
      <c r="I61" s="13">
        <f t="shared" si="31"/>
        <v>0</v>
      </c>
      <c r="J61" s="13">
        <f t="shared" si="31"/>
        <v>0</v>
      </c>
      <c r="K61" s="13">
        <f t="shared" si="31"/>
        <v>0</v>
      </c>
      <c r="L61" s="13">
        <f t="shared" si="31"/>
        <v>0</v>
      </c>
      <c r="M61" s="13">
        <f t="shared" si="31"/>
        <v>0</v>
      </c>
    </row>
    <row r="62" spans="1:13" s="2" customFormat="1" ht="19.5" customHeight="1">
      <c r="A62" s="12">
        <v>2401</v>
      </c>
      <c r="B62" s="11" t="s">
        <v>332</v>
      </c>
      <c r="C62" s="67"/>
      <c r="D62" s="11"/>
      <c r="E62" s="11"/>
      <c r="F62" s="11"/>
      <c r="G62" s="10"/>
      <c r="H62" s="10"/>
      <c r="I62" s="10"/>
      <c r="J62" s="10"/>
      <c r="K62" s="10"/>
      <c r="L62" s="10"/>
      <c r="M62" s="10"/>
    </row>
    <row r="63" spans="1:13" s="2" customFormat="1" ht="19.5" hidden="1" customHeight="1">
      <c r="A63" s="12">
        <v>2402</v>
      </c>
      <c r="B63" s="27" t="s">
        <v>336</v>
      </c>
      <c r="C63" s="68"/>
      <c r="D63" s="27"/>
      <c r="E63" s="27"/>
      <c r="F63" s="27"/>
      <c r="G63" s="10"/>
      <c r="H63" s="10"/>
      <c r="I63" s="10"/>
      <c r="J63" s="10"/>
      <c r="K63" s="10"/>
      <c r="L63" s="10"/>
      <c r="M63" s="10"/>
    </row>
    <row r="64" spans="1:13" s="2" customFormat="1" ht="19.5" hidden="1" customHeight="1">
      <c r="A64" s="12">
        <v>2404</v>
      </c>
      <c r="B64" s="11" t="s">
        <v>122</v>
      </c>
      <c r="C64" s="67"/>
      <c r="D64" s="11"/>
      <c r="E64" s="11"/>
      <c r="F64" s="11"/>
      <c r="G64" s="10"/>
      <c r="H64" s="10"/>
      <c r="I64" s="10"/>
      <c r="J64" s="10"/>
      <c r="K64" s="10"/>
      <c r="L64" s="10"/>
      <c r="M64" s="10"/>
    </row>
    <row r="65" spans="1:14" s="2" customFormat="1" ht="19.5" hidden="1" customHeight="1">
      <c r="A65" s="28">
        <v>2405</v>
      </c>
      <c r="B65" s="82" t="s">
        <v>333</v>
      </c>
      <c r="C65" s="68"/>
      <c r="D65" s="27"/>
      <c r="E65" s="27"/>
      <c r="F65" s="27"/>
      <c r="G65" s="10"/>
      <c r="H65" s="10"/>
      <c r="I65" s="10"/>
      <c r="J65" s="10"/>
      <c r="K65" s="10"/>
      <c r="L65" s="10"/>
      <c r="M65" s="10"/>
    </row>
    <row r="66" spans="1:14" s="2" customFormat="1" ht="19.5" customHeight="1">
      <c r="A66" s="15">
        <v>25</v>
      </c>
      <c r="B66" s="14" t="s">
        <v>121</v>
      </c>
      <c r="C66" s="13">
        <f t="shared" ref="C66:F66" si="32">SUM(C67:C73)</f>
        <v>0</v>
      </c>
      <c r="D66" s="13">
        <f t="shared" si="32"/>
        <v>0</v>
      </c>
      <c r="E66" s="13">
        <f t="shared" si="32"/>
        <v>0</v>
      </c>
      <c r="F66" s="13">
        <f t="shared" si="32"/>
        <v>0</v>
      </c>
      <c r="G66" s="13">
        <f t="shared" ref="G66:M66" si="33">SUM(G67:G73)</f>
        <v>0</v>
      </c>
      <c r="H66" s="13">
        <f t="shared" si="33"/>
        <v>0</v>
      </c>
      <c r="I66" s="13">
        <f t="shared" si="33"/>
        <v>0</v>
      </c>
      <c r="J66" s="13">
        <f t="shared" si="33"/>
        <v>0</v>
      </c>
      <c r="K66" s="13">
        <f t="shared" si="33"/>
        <v>0</v>
      </c>
      <c r="L66" s="13">
        <f t="shared" si="33"/>
        <v>0</v>
      </c>
      <c r="M66" s="13">
        <f t="shared" si="33"/>
        <v>0</v>
      </c>
    </row>
    <row r="67" spans="1:14" s="2" customFormat="1" ht="19.5" customHeight="1">
      <c r="A67" s="12">
        <v>2501</v>
      </c>
      <c r="B67" s="11" t="s">
        <v>120</v>
      </c>
      <c r="C67" s="67"/>
      <c r="D67" s="11"/>
      <c r="E67" s="11"/>
      <c r="F67" s="11"/>
      <c r="G67" s="10"/>
      <c r="H67" s="10"/>
      <c r="I67" s="10"/>
      <c r="J67" s="10"/>
      <c r="K67" s="10"/>
      <c r="L67" s="10"/>
      <c r="M67" s="10"/>
    </row>
    <row r="68" spans="1:14" s="2" customFormat="1" ht="19.5" customHeight="1">
      <c r="A68" s="12">
        <v>2502</v>
      </c>
      <c r="B68" s="11" t="s">
        <v>119</v>
      </c>
      <c r="C68" s="67"/>
      <c r="D68" s="11"/>
      <c r="E68" s="11"/>
      <c r="F68" s="11"/>
      <c r="G68" s="10"/>
      <c r="H68" s="10"/>
      <c r="I68" s="10"/>
      <c r="J68" s="10"/>
      <c r="K68" s="10"/>
      <c r="L68" s="10"/>
      <c r="M68" s="10"/>
    </row>
    <row r="69" spans="1:14" s="2" customFormat="1" ht="19.5" customHeight="1">
      <c r="A69" s="12">
        <v>2503</v>
      </c>
      <c r="B69" s="11" t="s">
        <v>118</v>
      </c>
      <c r="C69" s="67"/>
      <c r="D69" s="11"/>
      <c r="E69" s="11"/>
      <c r="F69" s="11"/>
      <c r="G69" s="10"/>
      <c r="H69" s="10"/>
      <c r="I69" s="10"/>
      <c r="J69" s="10"/>
      <c r="K69" s="10"/>
      <c r="L69" s="10"/>
      <c r="M69" s="10"/>
    </row>
    <row r="70" spans="1:14" s="2" customFormat="1">
      <c r="A70" s="12">
        <v>2504</v>
      </c>
      <c r="B70" s="11" t="s">
        <v>117</v>
      </c>
      <c r="C70" s="67"/>
      <c r="D70" s="11"/>
      <c r="E70" s="11"/>
      <c r="F70" s="11"/>
      <c r="G70" s="10"/>
      <c r="H70" s="10"/>
      <c r="I70" s="10"/>
      <c r="J70" s="10"/>
      <c r="K70" s="10"/>
      <c r="L70" s="10"/>
      <c r="M70" s="10"/>
      <c r="N70" s="83"/>
    </row>
    <row r="71" spans="1:14" s="2" customFormat="1" ht="30" customHeight="1">
      <c r="A71" s="12">
        <v>2505</v>
      </c>
      <c r="B71" s="11" t="s">
        <v>116</v>
      </c>
      <c r="C71" s="67"/>
      <c r="D71" s="11"/>
      <c r="E71" s="11"/>
      <c r="F71" s="11"/>
      <c r="G71" s="10"/>
      <c r="H71" s="10"/>
      <c r="I71" s="10"/>
      <c r="J71" s="10"/>
      <c r="K71" s="10"/>
      <c r="L71" s="10"/>
      <c r="M71" s="10"/>
    </row>
    <row r="72" spans="1:14" s="2" customFormat="1" ht="19.5" customHeight="1">
      <c r="A72" s="12">
        <v>2506</v>
      </c>
      <c r="B72" s="11" t="s">
        <v>115</v>
      </c>
      <c r="C72" s="67"/>
      <c r="D72" s="11"/>
      <c r="E72" s="11"/>
      <c r="F72" s="11"/>
      <c r="G72" s="10"/>
      <c r="H72" s="10"/>
      <c r="I72" s="10"/>
      <c r="J72" s="10"/>
      <c r="K72" s="10"/>
      <c r="L72" s="10"/>
      <c r="M72" s="10"/>
    </row>
    <row r="73" spans="1:14" s="2" customFormat="1" ht="19.5" customHeight="1">
      <c r="A73" s="12">
        <v>2507</v>
      </c>
      <c r="B73" s="11" t="s">
        <v>114</v>
      </c>
      <c r="C73" s="67"/>
      <c r="D73" s="11"/>
      <c r="E73" s="11"/>
      <c r="F73" s="11"/>
      <c r="G73" s="10"/>
      <c r="H73" s="10"/>
      <c r="I73" s="10"/>
      <c r="J73" s="10"/>
      <c r="K73" s="10"/>
      <c r="L73" s="10"/>
      <c r="M73" s="10"/>
    </row>
    <row r="74" spans="1:14" s="2" customFormat="1" ht="19.5" hidden="1" customHeight="1">
      <c r="A74" s="15">
        <v>26</v>
      </c>
      <c r="B74" s="14" t="s">
        <v>113</v>
      </c>
      <c r="C74" s="13">
        <f t="shared" ref="C74:F74" si="34">SUM(C75:C83)</f>
        <v>0</v>
      </c>
      <c r="D74" s="13">
        <f t="shared" si="34"/>
        <v>0</v>
      </c>
      <c r="E74" s="13">
        <f t="shared" si="34"/>
        <v>0</v>
      </c>
      <c r="F74" s="13">
        <f t="shared" si="34"/>
        <v>0</v>
      </c>
      <c r="G74" s="13">
        <f t="shared" ref="G74:M74" si="35">SUM(G75:G83)</f>
        <v>0</v>
      </c>
      <c r="H74" s="13">
        <f t="shared" si="35"/>
        <v>0</v>
      </c>
      <c r="I74" s="13">
        <f t="shared" si="35"/>
        <v>0</v>
      </c>
      <c r="J74" s="13">
        <f t="shared" si="35"/>
        <v>0</v>
      </c>
      <c r="K74" s="13">
        <f t="shared" si="35"/>
        <v>0</v>
      </c>
      <c r="L74" s="13">
        <f t="shared" si="35"/>
        <v>0</v>
      </c>
      <c r="M74" s="13">
        <f t="shared" si="35"/>
        <v>0</v>
      </c>
    </row>
    <row r="75" spans="1:14" s="2" customFormat="1" ht="19.5" hidden="1" customHeight="1">
      <c r="A75" s="12">
        <v>2601</v>
      </c>
      <c r="B75" s="11" t="s">
        <v>112</v>
      </c>
      <c r="C75" s="67"/>
      <c r="D75" s="11"/>
      <c r="E75" s="11"/>
      <c r="F75" s="11"/>
      <c r="G75" s="10"/>
      <c r="H75" s="10"/>
      <c r="I75" s="10"/>
      <c r="J75" s="10"/>
      <c r="K75" s="10"/>
      <c r="L75" s="10"/>
      <c r="M75" s="10"/>
    </row>
    <row r="76" spans="1:14" s="2" customFormat="1" ht="19.5" hidden="1" customHeight="1">
      <c r="A76" s="12">
        <v>2602</v>
      </c>
      <c r="B76" s="11" t="s">
        <v>111</v>
      </c>
      <c r="C76" s="67"/>
      <c r="D76" s="11"/>
      <c r="E76" s="11"/>
      <c r="F76" s="11"/>
      <c r="G76" s="10"/>
      <c r="H76" s="10"/>
      <c r="I76" s="10"/>
      <c r="J76" s="10"/>
      <c r="K76" s="10"/>
      <c r="L76" s="10"/>
      <c r="M76" s="10"/>
    </row>
    <row r="77" spans="1:14" s="2" customFormat="1" ht="19.5" hidden="1" customHeight="1">
      <c r="A77" s="12">
        <v>2603</v>
      </c>
      <c r="B77" s="11" t="s">
        <v>110</v>
      </c>
      <c r="C77" s="67"/>
      <c r="D77" s="11"/>
      <c r="E77" s="11"/>
      <c r="F77" s="11"/>
      <c r="G77" s="10"/>
      <c r="H77" s="10"/>
      <c r="I77" s="10"/>
      <c r="J77" s="10"/>
      <c r="K77" s="10"/>
      <c r="L77" s="10"/>
      <c r="M77" s="10"/>
    </row>
    <row r="78" spans="1:14" s="2" customFormat="1" ht="19.5" hidden="1" customHeight="1">
      <c r="A78" s="12">
        <v>2604</v>
      </c>
      <c r="B78" s="11" t="s">
        <v>109</v>
      </c>
      <c r="C78" s="67"/>
      <c r="D78" s="11"/>
      <c r="E78" s="11"/>
      <c r="F78" s="11"/>
      <c r="G78" s="10"/>
      <c r="H78" s="10"/>
      <c r="I78" s="10"/>
      <c r="J78" s="10"/>
      <c r="K78" s="10"/>
      <c r="L78" s="10"/>
      <c r="M78" s="10"/>
    </row>
    <row r="79" spans="1:14" s="2" customFormat="1" ht="19.5" hidden="1" customHeight="1">
      <c r="A79" s="12">
        <v>2605</v>
      </c>
      <c r="B79" s="11" t="s">
        <v>108</v>
      </c>
      <c r="C79" s="67"/>
      <c r="D79" s="11"/>
      <c r="E79" s="11"/>
      <c r="F79" s="11"/>
      <c r="G79" s="10"/>
      <c r="H79" s="10"/>
      <c r="I79" s="10"/>
      <c r="J79" s="10"/>
      <c r="K79" s="10"/>
      <c r="L79" s="10"/>
      <c r="M79" s="10"/>
    </row>
    <row r="80" spans="1:14" s="2" customFormat="1" ht="19.5" hidden="1" customHeight="1">
      <c r="A80" s="26">
        <v>266</v>
      </c>
      <c r="B80" s="25" t="s">
        <v>107</v>
      </c>
      <c r="C80" s="69"/>
      <c r="D80" s="25"/>
      <c r="E80" s="25"/>
      <c r="F80" s="25"/>
      <c r="G80" s="10"/>
      <c r="H80" s="10"/>
      <c r="I80" s="10"/>
      <c r="J80" s="10"/>
      <c r="K80" s="10"/>
      <c r="L80" s="10"/>
      <c r="M80" s="10"/>
    </row>
    <row r="81" spans="1:13" s="2" customFormat="1" ht="19.5" hidden="1" customHeight="1">
      <c r="A81" s="12">
        <v>2606</v>
      </c>
      <c r="B81" s="11" t="s">
        <v>106</v>
      </c>
      <c r="C81" s="67"/>
      <c r="D81" s="11"/>
      <c r="E81" s="11"/>
      <c r="F81" s="11"/>
      <c r="G81" s="10"/>
      <c r="H81" s="10"/>
      <c r="I81" s="10"/>
      <c r="J81" s="10"/>
      <c r="K81" s="10"/>
      <c r="L81" s="10"/>
      <c r="M81" s="10"/>
    </row>
    <row r="82" spans="1:13" s="2" customFormat="1" ht="19.5" hidden="1" customHeight="1">
      <c r="A82" s="12">
        <v>2607</v>
      </c>
      <c r="B82" s="11" t="s">
        <v>105</v>
      </c>
      <c r="C82" s="67"/>
      <c r="D82" s="11"/>
      <c r="E82" s="11"/>
      <c r="F82" s="11"/>
      <c r="G82" s="10"/>
      <c r="H82" s="10"/>
      <c r="I82" s="10"/>
      <c r="J82" s="10"/>
      <c r="K82" s="10"/>
      <c r="L82" s="10"/>
      <c r="M82" s="10"/>
    </row>
    <row r="83" spans="1:13" s="2" customFormat="1" ht="19.5" hidden="1" customHeight="1">
      <c r="A83" s="12">
        <v>2698</v>
      </c>
      <c r="B83" s="11" t="s">
        <v>104</v>
      </c>
      <c r="C83" s="67"/>
      <c r="D83" s="11"/>
      <c r="E83" s="11"/>
      <c r="F83" s="11"/>
      <c r="G83" s="10"/>
      <c r="H83" s="10"/>
      <c r="I83" s="10"/>
      <c r="J83" s="10"/>
      <c r="K83" s="10"/>
      <c r="L83" s="10"/>
      <c r="M83" s="10"/>
    </row>
    <row r="84" spans="1:13" s="2" customFormat="1" ht="19.5" customHeight="1">
      <c r="A84" s="15">
        <v>27</v>
      </c>
      <c r="B84" s="14" t="s">
        <v>337</v>
      </c>
      <c r="C84" s="13">
        <f t="shared" ref="C84:F84" si="36">SUM(C85:C94)</f>
        <v>0</v>
      </c>
      <c r="D84" s="13">
        <f t="shared" si="36"/>
        <v>0</v>
      </c>
      <c r="E84" s="13">
        <f t="shared" si="36"/>
        <v>0</v>
      </c>
      <c r="F84" s="13">
        <f t="shared" si="36"/>
        <v>0</v>
      </c>
      <c r="G84" s="13">
        <f t="shared" ref="G84:M84" si="37">SUM(G85:G94)</f>
        <v>0</v>
      </c>
      <c r="H84" s="13">
        <f t="shared" si="37"/>
        <v>0</v>
      </c>
      <c r="I84" s="13">
        <f t="shared" si="37"/>
        <v>0</v>
      </c>
      <c r="J84" s="13">
        <f t="shared" si="37"/>
        <v>0</v>
      </c>
      <c r="K84" s="13">
        <f t="shared" si="37"/>
        <v>0</v>
      </c>
      <c r="L84" s="13">
        <f t="shared" si="37"/>
        <v>0</v>
      </c>
      <c r="M84" s="13">
        <f t="shared" si="37"/>
        <v>0</v>
      </c>
    </row>
    <row r="85" spans="1:13" s="2" customFormat="1" ht="19.5" hidden="1" customHeight="1">
      <c r="A85" s="12">
        <v>2702</v>
      </c>
      <c r="B85" s="11" t="s">
        <v>316</v>
      </c>
      <c r="C85" s="67"/>
      <c r="D85" s="11"/>
      <c r="E85" s="11"/>
      <c r="F85" s="11"/>
      <c r="G85" s="10"/>
      <c r="H85" s="10"/>
      <c r="I85" s="10"/>
      <c r="J85" s="10"/>
      <c r="K85" s="10"/>
      <c r="L85" s="10"/>
      <c r="M85" s="10"/>
    </row>
    <row r="86" spans="1:13" s="2" customFormat="1" ht="19.5" hidden="1" customHeight="1">
      <c r="A86" s="12">
        <v>2705</v>
      </c>
      <c r="B86" s="11" t="s">
        <v>317</v>
      </c>
      <c r="C86" s="67"/>
      <c r="D86" s="11"/>
      <c r="E86" s="11"/>
      <c r="F86" s="11"/>
      <c r="G86" s="10"/>
      <c r="H86" s="10"/>
      <c r="I86" s="10"/>
      <c r="J86" s="10"/>
      <c r="K86" s="10"/>
      <c r="L86" s="10"/>
      <c r="M86" s="10"/>
    </row>
    <row r="87" spans="1:13" s="2" customFormat="1" ht="39" hidden="1">
      <c r="A87" s="12">
        <v>2706</v>
      </c>
      <c r="B87" s="11" t="s">
        <v>318</v>
      </c>
      <c r="C87" s="67"/>
      <c r="D87" s="11"/>
      <c r="E87" s="11"/>
      <c r="F87" s="11"/>
      <c r="G87" s="10"/>
      <c r="H87" s="10"/>
      <c r="I87" s="10"/>
      <c r="J87" s="10"/>
      <c r="K87" s="10"/>
      <c r="L87" s="10"/>
      <c r="M87" s="10"/>
    </row>
    <row r="88" spans="1:13" s="2" customFormat="1" ht="19.5" hidden="1" customHeight="1">
      <c r="A88" s="12">
        <v>2707</v>
      </c>
      <c r="B88" s="11" t="s">
        <v>319</v>
      </c>
      <c r="C88" s="67"/>
      <c r="D88" s="11"/>
      <c r="E88" s="11"/>
      <c r="F88" s="11"/>
      <c r="G88" s="10"/>
      <c r="H88" s="10"/>
      <c r="I88" s="10"/>
      <c r="J88" s="10"/>
      <c r="K88" s="10"/>
      <c r="L88" s="10"/>
      <c r="M88" s="10"/>
    </row>
    <row r="89" spans="1:13" s="2" customFormat="1" ht="19.5" hidden="1" customHeight="1">
      <c r="A89" s="12">
        <v>2708</v>
      </c>
      <c r="B89" s="11" t="s">
        <v>320</v>
      </c>
      <c r="C89" s="67"/>
      <c r="D89" s="11"/>
      <c r="E89" s="11"/>
      <c r="F89" s="11"/>
      <c r="G89" s="10"/>
      <c r="H89" s="10"/>
      <c r="I89" s="10"/>
      <c r="J89" s="10"/>
      <c r="K89" s="10"/>
      <c r="L89" s="10"/>
      <c r="M89" s="10"/>
    </row>
    <row r="90" spans="1:13" s="2" customFormat="1" ht="19.5" hidden="1" customHeight="1">
      <c r="A90" s="12">
        <v>2709</v>
      </c>
      <c r="B90" s="11" t="s">
        <v>321</v>
      </c>
      <c r="C90" s="67"/>
      <c r="D90" s="11"/>
      <c r="E90" s="11"/>
      <c r="F90" s="11"/>
      <c r="G90" s="10"/>
      <c r="H90" s="10"/>
      <c r="I90" s="10"/>
      <c r="J90" s="10"/>
      <c r="K90" s="10"/>
      <c r="L90" s="10"/>
      <c r="M90" s="10"/>
    </row>
    <row r="91" spans="1:13" s="2" customFormat="1" ht="19.5" hidden="1" customHeight="1">
      <c r="A91" s="12">
        <v>2710</v>
      </c>
      <c r="B91" s="11" t="s">
        <v>322</v>
      </c>
      <c r="C91" s="67"/>
      <c r="D91" s="11"/>
      <c r="E91" s="11"/>
      <c r="F91" s="11"/>
      <c r="G91" s="10"/>
      <c r="H91" s="10"/>
      <c r="I91" s="10"/>
      <c r="J91" s="10"/>
      <c r="K91" s="10"/>
      <c r="L91" s="10"/>
      <c r="M91" s="10"/>
    </row>
    <row r="92" spans="1:13" s="2" customFormat="1" ht="19.5" hidden="1" customHeight="1">
      <c r="A92" s="12">
        <v>2711</v>
      </c>
      <c r="B92" s="11" t="s">
        <v>323</v>
      </c>
      <c r="C92" s="67"/>
      <c r="D92" s="11"/>
      <c r="E92" s="11"/>
      <c r="F92" s="11"/>
      <c r="G92" s="10"/>
      <c r="H92" s="10"/>
      <c r="I92" s="10"/>
      <c r="J92" s="10"/>
      <c r="K92" s="10"/>
      <c r="L92" s="10"/>
      <c r="M92" s="10"/>
    </row>
    <row r="93" spans="1:13" s="2" customFormat="1" ht="19.5" customHeight="1">
      <c r="A93" s="12">
        <v>2713</v>
      </c>
      <c r="B93" s="11" t="s">
        <v>342</v>
      </c>
      <c r="C93" s="67"/>
      <c r="D93" s="11"/>
      <c r="E93" s="11"/>
      <c r="F93" s="11"/>
      <c r="G93" s="10"/>
      <c r="H93" s="10"/>
      <c r="I93" s="10"/>
      <c r="J93" s="10"/>
      <c r="K93" s="10"/>
      <c r="L93" s="10"/>
      <c r="M93" s="10"/>
    </row>
    <row r="94" spans="1:13" s="2" customFormat="1" ht="19.5" customHeight="1">
      <c r="A94" s="12">
        <v>2714</v>
      </c>
      <c r="B94" s="11" t="s">
        <v>343</v>
      </c>
      <c r="C94" s="67"/>
      <c r="D94" s="11"/>
      <c r="E94" s="11"/>
      <c r="F94" s="11"/>
      <c r="G94" s="10"/>
      <c r="H94" s="10"/>
      <c r="I94" s="10"/>
      <c r="J94" s="10"/>
      <c r="K94" s="10"/>
      <c r="L94" s="10"/>
      <c r="M94" s="10"/>
    </row>
    <row r="95" spans="1:13" s="2" customFormat="1" ht="19.5" customHeight="1">
      <c r="A95" s="15">
        <v>28</v>
      </c>
      <c r="B95" s="14" t="s">
        <v>103</v>
      </c>
      <c r="C95" s="13">
        <f t="shared" ref="C95:F95" si="38">SUM(C96:C106)</f>
        <v>0</v>
      </c>
      <c r="D95" s="13">
        <f t="shared" si="38"/>
        <v>0</v>
      </c>
      <c r="E95" s="13">
        <f t="shared" si="38"/>
        <v>0</v>
      </c>
      <c r="F95" s="13">
        <f t="shared" si="38"/>
        <v>0</v>
      </c>
      <c r="G95" s="13">
        <f t="shared" ref="G95:M95" si="39">SUM(G96:G106)</f>
        <v>0</v>
      </c>
      <c r="H95" s="13">
        <f t="shared" si="39"/>
        <v>0</v>
      </c>
      <c r="I95" s="13">
        <f t="shared" si="39"/>
        <v>0</v>
      </c>
      <c r="J95" s="13">
        <f t="shared" si="39"/>
        <v>0</v>
      </c>
      <c r="K95" s="13">
        <f t="shared" si="39"/>
        <v>0</v>
      </c>
      <c r="L95" s="13">
        <f t="shared" si="39"/>
        <v>0</v>
      </c>
      <c r="M95" s="13">
        <f t="shared" si="39"/>
        <v>0</v>
      </c>
    </row>
    <row r="96" spans="1:13" s="2" customFormat="1" ht="19.5" hidden="1" customHeight="1">
      <c r="A96" s="12">
        <v>2801</v>
      </c>
      <c r="B96" s="11" t="s">
        <v>102</v>
      </c>
      <c r="C96" s="67"/>
      <c r="D96" s="11"/>
      <c r="E96" s="11"/>
      <c r="F96" s="11"/>
      <c r="G96" s="10"/>
      <c r="H96" s="10"/>
      <c r="I96" s="10"/>
      <c r="J96" s="10"/>
      <c r="K96" s="10"/>
      <c r="L96" s="10"/>
      <c r="M96" s="10"/>
    </row>
    <row r="97" spans="1:133" s="2" customFormat="1" ht="19.5" hidden="1" customHeight="1">
      <c r="A97" s="12">
        <v>2802</v>
      </c>
      <c r="B97" s="11" t="s">
        <v>344</v>
      </c>
      <c r="C97" s="67"/>
      <c r="D97" s="11"/>
      <c r="E97" s="11"/>
      <c r="F97" s="11"/>
      <c r="G97" s="10"/>
      <c r="H97" s="10"/>
      <c r="I97" s="10"/>
      <c r="J97" s="10"/>
      <c r="K97" s="10"/>
      <c r="L97" s="10"/>
      <c r="M97" s="10"/>
    </row>
    <row r="98" spans="1:133" s="2" customFormat="1" ht="19.5" hidden="1" customHeight="1">
      <c r="A98" s="12">
        <v>2803</v>
      </c>
      <c r="B98" s="11" t="s">
        <v>101</v>
      </c>
      <c r="C98" s="67"/>
      <c r="D98" s="11"/>
      <c r="E98" s="11"/>
      <c r="F98" s="11"/>
      <c r="G98" s="10"/>
      <c r="H98" s="10"/>
      <c r="I98" s="10"/>
      <c r="J98" s="10"/>
      <c r="K98" s="10"/>
      <c r="L98" s="10"/>
      <c r="M98" s="10"/>
    </row>
    <row r="99" spans="1:133" s="2" customFormat="1" ht="19.5" hidden="1" customHeight="1">
      <c r="A99" s="12">
        <v>2804</v>
      </c>
      <c r="B99" s="11" t="s">
        <v>345</v>
      </c>
      <c r="C99" s="67"/>
      <c r="D99" s="11"/>
      <c r="E99" s="11"/>
      <c r="F99" s="11"/>
      <c r="G99" s="10"/>
      <c r="H99" s="10"/>
      <c r="I99" s="10"/>
      <c r="J99" s="10"/>
      <c r="K99" s="10"/>
      <c r="L99" s="10"/>
      <c r="M99" s="10"/>
    </row>
    <row r="100" spans="1:133" s="2" customFormat="1">
      <c r="A100" s="12">
        <v>2805</v>
      </c>
      <c r="B100" s="11" t="s">
        <v>100</v>
      </c>
      <c r="C100" s="67"/>
      <c r="D100" s="11"/>
      <c r="E100" s="11"/>
      <c r="F100" s="11"/>
      <c r="G100" s="10"/>
      <c r="H100" s="10"/>
      <c r="I100" s="10"/>
      <c r="J100" s="10"/>
      <c r="K100" s="10"/>
      <c r="L100" s="10"/>
      <c r="M100" s="10"/>
    </row>
    <row r="101" spans="1:133" s="2" customFormat="1" ht="19.5" hidden="1" customHeight="1">
      <c r="A101" s="12">
        <v>2806</v>
      </c>
      <c r="B101" s="11" t="s">
        <v>346</v>
      </c>
      <c r="C101" s="67"/>
      <c r="D101" s="11"/>
      <c r="E101" s="11"/>
      <c r="F101" s="11"/>
      <c r="G101" s="10"/>
      <c r="H101" s="10"/>
      <c r="I101" s="10"/>
      <c r="J101" s="10"/>
      <c r="K101" s="10"/>
      <c r="L101" s="10"/>
      <c r="M101" s="10"/>
    </row>
    <row r="102" spans="1:133" s="2" customFormat="1" hidden="1">
      <c r="A102" s="12">
        <v>2807</v>
      </c>
      <c r="B102" s="11" t="s">
        <v>99</v>
      </c>
      <c r="C102" s="67"/>
      <c r="D102" s="11"/>
      <c r="E102" s="11"/>
      <c r="F102" s="11"/>
      <c r="G102" s="10"/>
      <c r="H102" s="10"/>
      <c r="I102" s="10"/>
      <c r="J102" s="10"/>
      <c r="K102" s="10"/>
      <c r="L102" s="10"/>
      <c r="M102" s="10"/>
    </row>
    <row r="103" spans="1:133" s="2" customFormat="1" ht="19.5" hidden="1" customHeight="1">
      <c r="A103" s="12">
        <v>2808</v>
      </c>
      <c r="B103" s="11" t="s">
        <v>98</v>
      </c>
      <c r="C103" s="67"/>
      <c r="D103" s="11"/>
      <c r="E103" s="11"/>
      <c r="F103" s="11"/>
      <c r="G103" s="10"/>
      <c r="H103" s="10"/>
      <c r="I103" s="10"/>
      <c r="J103" s="10"/>
      <c r="K103" s="10"/>
      <c r="L103" s="10"/>
      <c r="M103" s="10"/>
    </row>
    <row r="104" spans="1:133" s="2" customFormat="1" ht="19.5" hidden="1" customHeight="1">
      <c r="A104" s="12">
        <v>2809</v>
      </c>
      <c r="B104" s="11" t="s">
        <v>97</v>
      </c>
      <c r="C104" s="67"/>
      <c r="D104" s="11"/>
      <c r="E104" s="11"/>
      <c r="F104" s="11"/>
      <c r="G104" s="10"/>
      <c r="H104" s="10"/>
      <c r="I104" s="10"/>
      <c r="J104" s="10"/>
      <c r="K104" s="10"/>
      <c r="L104" s="10"/>
      <c r="M104" s="10"/>
    </row>
    <row r="105" spans="1:133" s="2" customFormat="1" ht="19.5" customHeight="1">
      <c r="A105" s="12">
        <v>2810</v>
      </c>
      <c r="B105" s="11" t="s">
        <v>96</v>
      </c>
      <c r="C105" s="67"/>
      <c r="D105" s="11"/>
      <c r="E105" s="11"/>
      <c r="F105" s="11"/>
      <c r="G105" s="10"/>
      <c r="H105" s="10"/>
      <c r="I105" s="10"/>
      <c r="J105" s="10"/>
      <c r="K105" s="10"/>
      <c r="L105" s="10"/>
      <c r="M105" s="10"/>
    </row>
    <row r="106" spans="1:133" s="2" customFormat="1" ht="19.5" customHeight="1">
      <c r="A106" s="12">
        <v>2898</v>
      </c>
      <c r="B106" s="11" t="s">
        <v>0</v>
      </c>
      <c r="C106" s="67"/>
      <c r="D106" s="11"/>
      <c r="E106" s="11"/>
      <c r="F106" s="11"/>
      <c r="G106" s="10"/>
      <c r="H106" s="10"/>
      <c r="I106" s="10"/>
      <c r="J106" s="10"/>
      <c r="K106" s="10"/>
      <c r="L106" s="10"/>
      <c r="M106" s="10"/>
    </row>
    <row r="107" spans="1:133" s="2" customFormat="1" ht="19.5" hidden="1" customHeight="1">
      <c r="A107" s="15">
        <v>29</v>
      </c>
      <c r="B107" s="14" t="s">
        <v>347</v>
      </c>
      <c r="C107" s="13">
        <f t="shared" ref="C107:F107" si="40">C108</f>
        <v>0</v>
      </c>
      <c r="D107" s="13">
        <f t="shared" si="40"/>
        <v>0</v>
      </c>
      <c r="E107" s="13">
        <f t="shared" si="40"/>
        <v>0</v>
      </c>
      <c r="F107" s="13">
        <f t="shared" si="40"/>
        <v>0</v>
      </c>
      <c r="G107" s="13">
        <f t="shared" ref="G107:M107" si="41">G108</f>
        <v>0</v>
      </c>
      <c r="H107" s="13">
        <f t="shared" si="41"/>
        <v>0</v>
      </c>
      <c r="I107" s="13">
        <f t="shared" si="41"/>
        <v>0</v>
      </c>
      <c r="J107" s="13">
        <f t="shared" si="41"/>
        <v>0</v>
      </c>
      <c r="K107" s="13">
        <f t="shared" si="41"/>
        <v>0</v>
      </c>
      <c r="L107" s="13">
        <f t="shared" si="41"/>
        <v>0</v>
      </c>
      <c r="M107" s="13">
        <f t="shared" si="41"/>
        <v>0</v>
      </c>
    </row>
    <row r="108" spans="1:133" s="2" customFormat="1" ht="19.5" hidden="1" customHeight="1">
      <c r="A108" s="12">
        <v>2901</v>
      </c>
      <c r="B108" s="11" t="s">
        <v>324</v>
      </c>
      <c r="C108" s="67"/>
      <c r="D108" s="11"/>
      <c r="E108" s="11"/>
      <c r="F108" s="11"/>
      <c r="G108" s="10"/>
      <c r="H108" s="10"/>
      <c r="I108" s="10"/>
      <c r="J108" s="10"/>
      <c r="K108" s="10"/>
      <c r="L108" s="10"/>
      <c r="M108" s="10"/>
    </row>
    <row r="109" spans="1:133" s="2" customFormat="1" ht="19.5" hidden="1" customHeight="1">
      <c r="A109" s="12">
        <v>2902</v>
      </c>
      <c r="B109" s="11" t="s">
        <v>325</v>
      </c>
      <c r="C109" s="67"/>
      <c r="D109" s="11"/>
      <c r="E109" s="11"/>
      <c r="F109" s="11"/>
      <c r="G109" s="10"/>
      <c r="H109" s="10"/>
      <c r="I109" s="10"/>
      <c r="J109" s="10"/>
      <c r="K109" s="10"/>
      <c r="L109" s="10"/>
      <c r="M109" s="10"/>
    </row>
    <row r="110" spans="1:133" ht="19.5" hidden="1" customHeight="1">
      <c r="A110" s="15" t="s">
        <v>293</v>
      </c>
      <c r="B110" s="14" t="s">
        <v>294</v>
      </c>
      <c r="C110" s="13">
        <f>C111</f>
        <v>0</v>
      </c>
      <c r="D110" s="13">
        <f t="shared" ref="D110:M110" si="42">D111</f>
        <v>0</v>
      </c>
      <c r="E110" s="13">
        <f t="shared" si="42"/>
        <v>0</v>
      </c>
      <c r="F110" s="13">
        <f t="shared" si="42"/>
        <v>0</v>
      </c>
      <c r="G110" s="13">
        <f t="shared" si="42"/>
        <v>0</v>
      </c>
      <c r="H110" s="13">
        <f t="shared" si="42"/>
        <v>0</v>
      </c>
      <c r="I110" s="13">
        <f t="shared" si="42"/>
        <v>0</v>
      </c>
      <c r="J110" s="13">
        <f t="shared" si="42"/>
        <v>0</v>
      </c>
      <c r="K110" s="13">
        <f t="shared" si="42"/>
        <v>0</v>
      </c>
      <c r="L110" s="13">
        <f t="shared" si="42"/>
        <v>0</v>
      </c>
      <c r="M110" s="13">
        <f t="shared" si="42"/>
        <v>0</v>
      </c>
      <c r="Y110" s="8"/>
      <c r="Z110" s="7"/>
      <c r="AA110" s="7"/>
      <c r="AB110" s="7"/>
      <c r="AC110" s="7"/>
      <c r="AD110" s="7"/>
      <c r="AE110" s="7"/>
      <c r="AF110" s="5" t="e">
        <f>#REF!+W110</f>
        <v>#REF!</v>
      </c>
      <c r="AG110" s="5">
        <f>I110</f>
        <v>0</v>
      </c>
      <c r="AH110" s="5">
        <f t="shared" ref="AH110" si="43">N110</f>
        <v>0</v>
      </c>
      <c r="AI110" s="6"/>
      <c r="AJ110" s="5" t="e">
        <f>C110+#REF!+J110+O110</f>
        <v>#REF!</v>
      </c>
      <c r="AK110" s="5" t="e">
        <f>#REF!+K110+P110</f>
        <v>#REF!</v>
      </c>
      <c r="AL110" s="5">
        <f t="shared" ref="AL110" si="44">Q110</f>
        <v>0</v>
      </c>
      <c r="AM110" s="5" t="e">
        <f>D110+#REF!+L110+R110</f>
        <v>#REF!</v>
      </c>
      <c r="AN110" s="5" t="e">
        <f>E110+#REF!+M110+S110</f>
        <v>#REF!</v>
      </c>
      <c r="AO110" s="5" t="e">
        <f>F110+#REF!+#REF!+T110</f>
        <v>#REF!</v>
      </c>
      <c r="AP110" s="5" t="e">
        <f>#REF!+G110+#REF!+U110</f>
        <v>#REF!</v>
      </c>
      <c r="AQ110" s="5" t="e">
        <f>#REF!+H110+#REF!+V110</f>
        <v>#REF!</v>
      </c>
      <c r="AR110" s="6"/>
      <c r="AS110" s="5" t="e">
        <f t="shared" ref="AS110" si="45">AJ110+AK110+AL110</f>
        <v>#REF!</v>
      </c>
      <c r="AT110" s="5" t="e">
        <f t="shared" ref="AT110" si="46">AM110+AN110</f>
        <v>#REF!</v>
      </c>
      <c r="AU110" s="5" t="e">
        <f t="shared" ref="AU110:AW110" si="47">AO110</f>
        <v>#REF!</v>
      </c>
      <c r="AV110" s="5" t="e">
        <f t="shared" si="47"/>
        <v>#REF!</v>
      </c>
      <c r="AW110" s="5" t="e">
        <f t="shared" si="47"/>
        <v>#REF!</v>
      </c>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row>
    <row r="111" spans="1:133" ht="19.5" hidden="1" customHeight="1">
      <c r="A111" s="12" t="s">
        <v>295</v>
      </c>
      <c r="B111" s="11" t="s">
        <v>296</v>
      </c>
      <c r="C111" s="10"/>
      <c r="D111" s="10"/>
      <c r="E111" s="10"/>
      <c r="F111" s="10"/>
      <c r="G111" s="10"/>
      <c r="H111" s="10"/>
      <c r="I111" s="9"/>
      <c r="J111" s="10"/>
      <c r="K111" s="10"/>
      <c r="L111" s="10"/>
      <c r="M111" s="10"/>
      <c r="Y111" s="8"/>
      <c r="Z111" s="7"/>
      <c r="AA111" s="7"/>
      <c r="AB111" s="7"/>
      <c r="AC111" s="7"/>
      <c r="AD111" s="7"/>
      <c r="AE111" s="7"/>
      <c r="AF111" s="5"/>
      <c r="AG111" s="5"/>
      <c r="AH111" s="5"/>
      <c r="AI111" s="6"/>
      <c r="AJ111" s="5"/>
      <c r="AK111" s="5"/>
      <c r="AL111" s="5"/>
      <c r="AM111" s="5"/>
      <c r="AN111" s="5"/>
      <c r="AO111" s="5"/>
      <c r="AP111" s="5"/>
      <c r="AQ111" s="5"/>
      <c r="AR111" s="6"/>
      <c r="AS111" s="5"/>
      <c r="AT111" s="5"/>
      <c r="AU111" s="5"/>
      <c r="AV111" s="5"/>
      <c r="AW111" s="5"/>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row>
    <row r="112" spans="1:133" s="2" customFormat="1" ht="19.5" customHeight="1">
      <c r="A112" s="18">
        <v>3</v>
      </c>
      <c r="B112" s="17" t="s">
        <v>95</v>
      </c>
      <c r="C112" s="16">
        <f t="shared" ref="C112:F112" si="48">C113+C120</f>
        <v>0</v>
      </c>
      <c r="D112" s="16">
        <f t="shared" si="48"/>
        <v>0</v>
      </c>
      <c r="E112" s="16">
        <f t="shared" si="48"/>
        <v>0</v>
      </c>
      <c r="F112" s="16">
        <f t="shared" si="48"/>
        <v>0</v>
      </c>
      <c r="G112" s="16">
        <f t="shared" ref="G112" si="49">G113+G120</f>
        <v>0</v>
      </c>
      <c r="H112" s="16">
        <f t="shared" ref="H112:M112" si="50">H113+H120</f>
        <v>0</v>
      </c>
      <c r="I112" s="16">
        <f t="shared" si="50"/>
        <v>0</v>
      </c>
      <c r="J112" s="16">
        <f t="shared" si="50"/>
        <v>0</v>
      </c>
      <c r="K112" s="16">
        <f t="shared" si="50"/>
        <v>0</v>
      </c>
      <c r="L112" s="16">
        <f t="shared" si="50"/>
        <v>0</v>
      </c>
      <c r="M112" s="16">
        <f t="shared" si="50"/>
        <v>0</v>
      </c>
    </row>
    <row r="113" spans="1:14" s="2" customFormat="1" ht="19.5" customHeight="1">
      <c r="A113" s="15">
        <v>31</v>
      </c>
      <c r="B113" s="14" t="s">
        <v>94</v>
      </c>
      <c r="C113" s="13">
        <f t="shared" ref="C113:F113" si="51">SUM(C114:C119)</f>
        <v>0</v>
      </c>
      <c r="D113" s="13">
        <f t="shared" si="51"/>
        <v>0</v>
      </c>
      <c r="E113" s="13">
        <f t="shared" si="51"/>
        <v>0</v>
      </c>
      <c r="F113" s="13">
        <f t="shared" si="51"/>
        <v>0</v>
      </c>
      <c r="G113" s="13">
        <f t="shared" ref="G113" si="52">SUM(G114:G119)</f>
        <v>0</v>
      </c>
      <c r="H113" s="13">
        <f t="shared" ref="H113:M113" si="53">SUM(H114:H119)</f>
        <v>0</v>
      </c>
      <c r="I113" s="13">
        <f t="shared" si="53"/>
        <v>0</v>
      </c>
      <c r="J113" s="13">
        <f t="shared" si="53"/>
        <v>0</v>
      </c>
      <c r="K113" s="13">
        <f t="shared" si="53"/>
        <v>0</v>
      </c>
      <c r="L113" s="13">
        <f t="shared" si="53"/>
        <v>0</v>
      </c>
      <c r="M113" s="13">
        <f t="shared" si="53"/>
        <v>0</v>
      </c>
    </row>
    <row r="114" spans="1:14" s="2" customFormat="1" ht="19.5" customHeight="1">
      <c r="A114" s="12">
        <v>3101</v>
      </c>
      <c r="B114" s="11" t="s">
        <v>93</v>
      </c>
      <c r="C114" s="67"/>
      <c r="D114" s="11"/>
      <c r="E114" s="11"/>
      <c r="F114" s="11"/>
      <c r="G114" s="10"/>
      <c r="H114" s="10"/>
      <c r="I114" s="10"/>
      <c r="J114" s="10"/>
      <c r="K114" s="10"/>
      <c r="L114" s="10"/>
      <c r="M114" s="10"/>
    </row>
    <row r="115" spans="1:14" s="2" customFormat="1">
      <c r="A115" s="12">
        <v>3102</v>
      </c>
      <c r="B115" s="11" t="s">
        <v>92</v>
      </c>
      <c r="C115" s="67"/>
      <c r="D115" s="11"/>
      <c r="E115" s="11"/>
      <c r="F115" s="11"/>
      <c r="G115" s="10"/>
      <c r="H115" s="10"/>
      <c r="I115" s="10"/>
      <c r="J115" s="10"/>
      <c r="K115" s="10"/>
      <c r="L115" s="10"/>
      <c r="M115" s="10"/>
      <c r="N115" s="83"/>
    </row>
    <row r="116" spans="1:14" s="2" customFormat="1" ht="19.5" hidden="1" customHeight="1">
      <c r="A116" s="12">
        <v>3103</v>
      </c>
      <c r="B116" s="11" t="s">
        <v>91</v>
      </c>
      <c r="C116" s="67"/>
      <c r="D116" s="11"/>
      <c r="E116" s="11"/>
      <c r="F116" s="11"/>
      <c r="G116" s="10"/>
      <c r="H116" s="10"/>
      <c r="I116" s="10"/>
      <c r="J116" s="10"/>
      <c r="K116" s="10"/>
      <c r="L116" s="10"/>
      <c r="M116" s="10"/>
    </row>
    <row r="117" spans="1:14" s="2" customFormat="1" ht="19.5" hidden="1" customHeight="1">
      <c r="A117" s="12">
        <v>3104</v>
      </c>
      <c r="B117" s="11" t="s">
        <v>90</v>
      </c>
      <c r="C117" s="67"/>
      <c r="D117" s="11"/>
      <c r="E117" s="11"/>
      <c r="F117" s="11"/>
      <c r="G117" s="10"/>
      <c r="H117" s="10"/>
      <c r="I117" s="10"/>
      <c r="J117" s="10"/>
      <c r="K117" s="10"/>
      <c r="L117" s="10"/>
      <c r="M117" s="10"/>
    </row>
    <row r="118" spans="1:14" s="2" customFormat="1" ht="19.5" hidden="1" customHeight="1">
      <c r="A118" s="12">
        <v>3105</v>
      </c>
      <c r="B118" s="11" t="s">
        <v>89</v>
      </c>
      <c r="C118" s="67"/>
      <c r="D118" s="11"/>
      <c r="E118" s="11"/>
      <c r="F118" s="11"/>
      <c r="G118" s="10"/>
      <c r="H118" s="10"/>
      <c r="I118" s="10"/>
      <c r="J118" s="10"/>
      <c r="K118" s="10"/>
      <c r="L118" s="10"/>
      <c r="M118" s="10"/>
    </row>
    <row r="119" spans="1:14" s="2" customFormat="1" ht="19.5" hidden="1" customHeight="1">
      <c r="A119" s="12">
        <v>3106</v>
      </c>
      <c r="B119" s="11" t="s">
        <v>88</v>
      </c>
      <c r="C119" s="67"/>
      <c r="D119" s="11"/>
      <c r="E119" s="11"/>
      <c r="F119" s="11"/>
      <c r="G119" s="10"/>
      <c r="H119" s="10"/>
      <c r="I119" s="10"/>
      <c r="J119" s="10"/>
      <c r="K119" s="10"/>
      <c r="L119" s="10"/>
      <c r="M119" s="10"/>
    </row>
    <row r="120" spans="1:14" s="2" customFormat="1" ht="19.5" customHeight="1">
      <c r="A120" s="15">
        <v>32</v>
      </c>
      <c r="B120" s="14" t="s">
        <v>348</v>
      </c>
      <c r="C120" s="13">
        <f t="shared" ref="C120:F120" si="54">SUM(C121:C129)</f>
        <v>0</v>
      </c>
      <c r="D120" s="13">
        <f t="shared" si="54"/>
        <v>0</v>
      </c>
      <c r="E120" s="13">
        <f t="shared" si="54"/>
        <v>0</v>
      </c>
      <c r="F120" s="13">
        <f t="shared" si="54"/>
        <v>0</v>
      </c>
      <c r="G120" s="13">
        <f t="shared" ref="G120:M120" si="55">SUM(G121:G129)</f>
        <v>0</v>
      </c>
      <c r="H120" s="13">
        <f t="shared" si="55"/>
        <v>0</v>
      </c>
      <c r="I120" s="13">
        <f t="shared" si="55"/>
        <v>0</v>
      </c>
      <c r="J120" s="13">
        <f t="shared" si="55"/>
        <v>0</v>
      </c>
      <c r="K120" s="13">
        <f t="shared" si="55"/>
        <v>0</v>
      </c>
      <c r="L120" s="13">
        <f t="shared" si="55"/>
        <v>0</v>
      </c>
      <c r="M120" s="13">
        <f t="shared" si="55"/>
        <v>0</v>
      </c>
    </row>
    <row r="121" spans="1:14" s="2" customFormat="1" ht="47.25">
      <c r="A121" s="12">
        <v>3201</v>
      </c>
      <c r="B121" s="11" t="s">
        <v>87</v>
      </c>
      <c r="C121" s="84"/>
      <c r="D121" s="11"/>
      <c r="E121" s="84"/>
      <c r="F121" s="84"/>
      <c r="G121" s="10"/>
      <c r="H121" s="10"/>
      <c r="I121" s="10"/>
      <c r="J121" s="10"/>
      <c r="K121" s="10"/>
      <c r="L121" s="10"/>
      <c r="M121" s="10"/>
      <c r="N121" s="83" t="s">
        <v>350</v>
      </c>
    </row>
    <row r="122" spans="1:14" s="2" customFormat="1" ht="19.5" hidden="1" customHeight="1">
      <c r="A122" s="12">
        <v>3202</v>
      </c>
      <c r="B122" s="11" t="s">
        <v>86</v>
      </c>
      <c r="C122" s="67"/>
      <c r="D122" s="11"/>
      <c r="E122" s="11"/>
      <c r="F122" s="11"/>
      <c r="G122" s="10"/>
      <c r="H122" s="10"/>
      <c r="I122" s="10"/>
      <c r="J122" s="10"/>
      <c r="K122" s="10"/>
      <c r="L122" s="10"/>
      <c r="M122" s="10"/>
    </row>
    <row r="123" spans="1:14" s="2" customFormat="1">
      <c r="A123" s="12">
        <v>3203</v>
      </c>
      <c r="B123" s="11" t="s">
        <v>85</v>
      </c>
      <c r="C123" s="67"/>
      <c r="D123" s="11"/>
      <c r="E123" s="11"/>
      <c r="F123" s="11"/>
      <c r="G123" s="10"/>
      <c r="H123" s="10"/>
      <c r="I123" s="10"/>
      <c r="J123" s="10"/>
      <c r="K123" s="10"/>
      <c r="L123" s="10"/>
      <c r="M123" s="10"/>
    </row>
    <row r="124" spans="1:14" s="2" customFormat="1" ht="31.5">
      <c r="A124" s="12">
        <v>3204</v>
      </c>
      <c r="B124" s="11" t="s">
        <v>84</v>
      </c>
      <c r="C124" s="67"/>
      <c r="D124" s="11"/>
      <c r="E124" s="11"/>
      <c r="F124" s="11"/>
      <c r="G124" s="10"/>
      <c r="H124" s="10"/>
      <c r="I124" s="10"/>
      <c r="J124" s="10"/>
      <c r="K124" s="10"/>
      <c r="L124" s="10"/>
      <c r="M124" s="10"/>
      <c r="N124" s="83" t="s">
        <v>349</v>
      </c>
    </row>
    <row r="125" spans="1:14" s="2" customFormat="1" ht="19.5" hidden="1" customHeight="1">
      <c r="A125" s="12">
        <v>3205</v>
      </c>
      <c r="B125" s="11" t="s">
        <v>83</v>
      </c>
      <c r="C125" s="67"/>
      <c r="D125" s="11"/>
      <c r="E125" s="11"/>
      <c r="F125" s="11"/>
      <c r="G125" s="10"/>
      <c r="H125" s="10"/>
      <c r="I125" s="10"/>
      <c r="J125" s="10"/>
      <c r="K125" s="10"/>
      <c r="L125" s="10"/>
      <c r="M125" s="10"/>
    </row>
    <row r="126" spans="1:14" s="2" customFormat="1" ht="19.5" customHeight="1">
      <c r="A126" s="12">
        <v>3206</v>
      </c>
      <c r="B126" s="11" t="s">
        <v>82</v>
      </c>
      <c r="C126" s="67"/>
      <c r="D126" s="11"/>
      <c r="E126" s="11"/>
      <c r="F126" s="11"/>
      <c r="G126" s="10"/>
      <c r="H126" s="10"/>
      <c r="I126" s="10"/>
      <c r="J126" s="10"/>
      <c r="K126" s="10"/>
      <c r="L126" s="10"/>
      <c r="M126" s="10"/>
    </row>
    <row r="127" spans="1:14" s="2" customFormat="1" ht="19.5" hidden="1" customHeight="1">
      <c r="A127" s="12">
        <v>3207</v>
      </c>
      <c r="B127" s="11" t="s">
        <v>81</v>
      </c>
      <c r="C127" s="67"/>
      <c r="D127" s="11"/>
      <c r="E127" s="11"/>
      <c r="F127" s="11"/>
      <c r="G127" s="10"/>
      <c r="H127" s="10"/>
      <c r="I127" s="10"/>
      <c r="J127" s="10"/>
      <c r="K127" s="10"/>
      <c r="L127" s="10"/>
      <c r="M127" s="10"/>
    </row>
    <row r="128" spans="1:14" s="2" customFormat="1" hidden="1">
      <c r="A128" s="12">
        <v>3208</v>
      </c>
      <c r="B128" s="11" t="s">
        <v>80</v>
      </c>
      <c r="C128" s="67"/>
      <c r="D128" s="11"/>
      <c r="E128" s="11"/>
      <c r="F128" s="11"/>
      <c r="G128" s="10"/>
      <c r="H128" s="10"/>
      <c r="I128" s="10"/>
      <c r="J128" s="10"/>
      <c r="K128" s="10"/>
      <c r="L128" s="10"/>
      <c r="M128" s="10"/>
    </row>
    <row r="129" spans="1:14" s="2" customFormat="1">
      <c r="A129" s="12">
        <v>3298</v>
      </c>
      <c r="B129" s="11" t="s">
        <v>0</v>
      </c>
      <c r="C129" s="67"/>
      <c r="D129" s="11"/>
      <c r="E129" s="11"/>
      <c r="F129" s="11"/>
      <c r="G129" s="10"/>
      <c r="H129" s="10"/>
      <c r="I129" s="10"/>
      <c r="J129" s="10"/>
      <c r="K129" s="10"/>
      <c r="L129" s="10"/>
      <c r="M129" s="10"/>
      <c r="N129" s="83"/>
    </row>
    <row r="130" spans="1:14" s="2" customFormat="1" ht="19.5" customHeight="1">
      <c r="A130" s="18">
        <v>4</v>
      </c>
      <c r="B130" s="17" t="s">
        <v>79</v>
      </c>
      <c r="C130" s="16">
        <f t="shared" ref="C130:F130" si="56">C131+C134+C137+C140+C145+C147</f>
        <v>0</v>
      </c>
      <c r="D130" s="16">
        <f t="shared" si="56"/>
        <v>0</v>
      </c>
      <c r="E130" s="16">
        <f t="shared" si="56"/>
        <v>0</v>
      </c>
      <c r="F130" s="16">
        <f t="shared" si="56"/>
        <v>0</v>
      </c>
      <c r="G130" s="16">
        <f t="shared" ref="G130" si="57">G131+G134+G137+G140+G145+G147</f>
        <v>0</v>
      </c>
      <c r="H130" s="16">
        <f t="shared" ref="H130:M130" si="58">H131+H134+H137+H140+H145+H147</f>
        <v>0</v>
      </c>
      <c r="I130" s="16">
        <f t="shared" si="58"/>
        <v>0</v>
      </c>
      <c r="J130" s="16">
        <f t="shared" si="58"/>
        <v>0</v>
      </c>
      <c r="K130" s="16">
        <f t="shared" si="58"/>
        <v>0</v>
      </c>
      <c r="L130" s="16">
        <f t="shared" si="58"/>
        <v>0</v>
      </c>
      <c r="M130" s="16">
        <f t="shared" si="58"/>
        <v>0</v>
      </c>
    </row>
    <row r="131" spans="1:14" s="2" customFormat="1" ht="19.5" customHeight="1">
      <c r="A131" s="15">
        <v>41</v>
      </c>
      <c r="B131" s="14" t="s">
        <v>78</v>
      </c>
      <c r="C131" s="13">
        <f t="shared" ref="C131:F131" si="59">SUM(C132:C133)</f>
        <v>0</v>
      </c>
      <c r="D131" s="13">
        <f t="shared" si="59"/>
        <v>0</v>
      </c>
      <c r="E131" s="13">
        <f t="shared" si="59"/>
        <v>0</v>
      </c>
      <c r="F131" s="13">
        <f t="shared" si="59"/>
        <v>0</v>
      </c>
      <c r="G131" s="13">
        <f t="shared" ref="G131" si="60">SUM(G132:G133)</f>
        <v>0</v>
      </c>
      <c r="H131" s="13">
        <f t="shared" ref="H131:M131" si="61">SUM(H132:H133)</f>
        <v>0</v>
      </c>
      <c r="I131" s="13">
        <f t="shared" si="61"/>
        <v>0</v>
      </c>
      <c r="J131" s="13">
        <f t="shared" si="61"/>
        <v>0</v>
      </c>
      <c r="K131" s="13">
        <f t="shared" si="61"/>
        <v>0</v>
      </c>
      <c r="L131" s="13">
        <f t="shared" si="61"/>
        <v>0</v>
      </c>
      <c r="M131" s="13">
        <f t="shared" si="61"/>
        <v>0</v>
      </c>
    </row>
    <row r="132" spans="1:14" s="2" customFormat="1" ht="19.5" customHeight="1">
      <c r="A132" s="12">
        <v>4101</v>
      </c>
      <c r="B132" s="11" t="s">
        <v>77</v>
      </c>
      <c r="C132" s="67"/>
      <c r="D132" s="11"/>
      <c r="E132" s="11"/>
      <c r="F132" s="11"/>
      <c r="G132" s="10"/>
      <c r="H132" s="10"/>
      <c r="I132" s="10"/>
      <c r="J132" s="10"/>
      <c r="K132" s="10"/>
      <c r="L132" s="10"/>
      <c r="M132" s="10"/>
    </row>
    <row r="133" spans="1:14" s="2" customFormat="1" ht="19.5" customHeight="1">
      <c r="A133" s="12">
        <v>4103</v>
      </c>
      <c r="B133" s="11" t="s">
        <v>76</v>
      </c>
      <c r="C133" s="67"/>
      <c r="D133" s="11"/>
      <c r="E133" s="11"/>
      <c r="F133" s="11"/>
      <c r="G133" s="10"/>
      <c r="H133" s="10"/>
      <c r="I133" s="10"/>
      <c r="J133" s="10"/>
      <c r="K133" s="10"/>
      <c r="L133" s="10"/>
      <c r="M133" s="10"/>
    </row>
    <row r="134" spans="1:14" s="2" customFormat="1" ht="19.5" hidden="1" customHeight="1">
      <c r="A134" s="15">
        <v>42</v>
      </c>
      <c r="B134" s="14" t="s">
        <v>75</v>
      </c>
      <c r="C134" s="13">
        <f t="shared" ref="C134:F134" si="62">SUM(C135:C136)</f>
        <v>0</v>
      </c>
      <c r="D134" s="13">
        <f t="shared" si="62"/>
        <v>0</v>
      </c>
      <c r="E134" s="13">
        <f t="shared" si="62"/>
        <v>0</v>
      </c>
      <c r="F134" s="13">
        <f t="shared" si="62"/>
        <v>0</v>
      </c>
      <c r="G134" s="13">
        <f t="shared" ref="G134:M134" si="63">SUM(G135:G136)</f>
        <v>0</v>
      </c>
      <c r="H134" s="13">
        <f t="shared" si="63"/>
        <v>0</v>
      </c>
      <c r="I134" s="13">
        <f t="shared" si="63"/>
        <v>0</v>
      </c>
      <c r="J134" s="13">
        <f t="shared" si="63"/>
        <v>0</v>
      </c>
      <c r="K134" s="13">
        <f t="shared" si="63"/>
        <v>0</v>
      </c>
      <c r="L134" s="13">
        <f t="shared" si="63"/>
        <v>0</v>
      </c>
      <c r="M134" s="13">
        <f t="shared" si="63"/>
        <v>0</v>
      </c>
    </row>
    <row r="135" spans="1:14" s="2" customFormat="1" ht="19.5" hidden="1" customHeight="1">
      <c r="A135" s="12">
        <v>4201</v>
      </c>
      <c r="B135" s="11" t="s">
        <v>74</v>
      </c>
      <c r="C135" s="67"/>
      <c r="D135" s="11"/>
      <c r="E135" s="11"/>
      <c r="F135" s="11"/>
      <c r="G135" s="10"/>
      <c r="H135" s="10"/>
      <c r="I135" s="10"/>
      <c r="J135" s="10"/>
      <c r="K135" s="10"/>
      <c r="L135" s="10"/>
      <c r="M135" s="10"/>
    </row>
    <row r="136" spans="1:14" s="2" customFormat="1" ht="19.5" hidden="1" customHeight="1">
      <c r="A136" s="12">
        <v>4202</v>
      </c>
      <c r="B136" s="11" t="s">
        <v>73</v>
      </c>
      <c r="C136" s="67"/>
      <c r="D136" s="11"/>
      <c r="E136" s="11"/>
      <c r="F136" s="11"/>
      <c r="G136" s="10"/>
      <c r="H136" s="10"/>
      <c r="I136" s="10"/>
      <c r="J136" s="10"/>
      <c r="K136" s="10"/>
      <c r="L136" s="10"/>
      <c r="M136" s="10"/>
    </row>
    <row r="137" spans="1:14" s="2" customFormat="1" ht="19.5" hidden="1" customHeight="1">
      <c r="A137" s="15">
        <v>43</v>
      </c>
      <c r="B137" s="14" t="s">
        <v>72</v>
      </c>
      <c r="C137" s="13">
        <f t="shared" ref="C137:F137" si="64">SUM(C138:C139)</f>
        <v>0</v>
      </c>
      <c r="D137" s="13">
        <f t="shared" si="64"/>
        <v>0</v>
      </c>
      <c r="E137" s="13">
        <f t="shared" si="64"/>
        <v>0</v>
      </c>
      <c r="F137" s="13">
        <f t="shared" si="64"/>
        <v>0</v>
      </c>
      <c r="G137" s="13">
        <f t="shared" ref="G137:M137" si="65">SUM(G138:G139)</f>
        <v>0</v>
      </c>
      <c r="H137" s="13">
        <f t="shared" si="65"/>
        <v>0</v>
      </c>
      <c r="I137" s="13">
        <f t="shared" si="65"/>
        <v>0</v>
      </c>
      <c r="J137" s="13">
        <f t="shared" si="65"/>
        <v>0</v>
      </c>
      <c r="K137" s="13">
        <f t="shared" si="65"/>
        <v>0</v>
      </c>
      <c r="L137" s="13">
        <f t="shared" si="65"/>
        <v>0</v>
      </c>
      <c r="M137" s="13">
        <f t="shared" si="65"/>
        <v>0</v>
      </c>
    </row>
    <row r="138" spans="1:14" s="2" customFormat="1" ht="19.5" hidden="1" customHeight="1">
      <c r="A138" s="12">
        <v>4301</v>
      </c>
      <c r="B138" s="11" t="s">
        <v>71</v>
      </c>
      <c r="C138" s="67"/>
      <c r="D138" s="11"/>
      <c r="E138" s="11"/>
      <c r="F138" s="11"/>
      <c r="G138" s="10"/>
      <c r="H138" s="10"/>
      <c r="I138" s="10"/>
      <c r="J138" s="10"/>
      <c r="K138" s="10"/>
      <c r="L138" s="10"/>
      <c r="M138" s="10"/>
    </row>
    <row r="139" spans="1:14" s="2" customFormat="1" ht="19.5" hidden="1" customHeight="1">
      <c r="A139" s="12">
        <v>4302</v>
      </c>
      <c r="B139" s="11" t="s">
        <v>70</v>
      </c>
      <c r="C139" s="67"/>
      <c r="D139" s="11"/>
      <c r="E139" s="11"/>
      <c r="F139" s="11"/>
      <c r="G139" s="10"/>
      <c r="H139" s="10"/>
      <c r="I139" s="10"/>
      <c r="J139" s="10"/>
      <c r="K139" s="10"/>
      <c r="L139" s="10"/>
      <c r="M139" s="10"/>
    </row>
    <row r="140" spans="1:14" s="2" customFormat="1" ht="19.5" customHeight="1">
      <c r="A140" s="15">
        <v>44</v>
      </c>
      <c r="B140" s="24" t="s">
        <v>69</v>
      </c>
      <c r="C140" s="13">
        <f t="shared" ref="C140:F140" si="66">SUM(C141:C144)</f>
        <v>0</v>
      </c>
      <c r="D140" s="13">
        <f t="shared" si="66"/>
        <v>0</v>
      </c>
      <c r="E140" s="13">
        <f t="shared" si="66"/>
        <v>0</v>
      </c>
      <c r="F140" s="13">
        <f t="shared" si="66"/>
        <v>0</v>
      </c>
      <c r="G140" s="13">
        <f t="shared" ref="G140:M140" si="67">SUM(G141:G144)</f>
        <v>0</v>
      </c>
      <c r="H140" s="13">
        <f t="shared" si="67"/>
        <v>0</v>
      </c>
      <c r="I140" s="13">
        <f t="shared" si="67"/>
        <v>0</v>
      </c>
      <c r="J140" s="13">
        <f t="shared" si="67"/>
        <v>0</v>
      </c>
      <c r="K140" s="13">
        <f t="shared" si="67"/>
        <v>0</v>
      </c>
      <c r="L140" s="13">
        <f t="shared" si="67"/>
        <v>0</v>
      </c>
      <c r="M140" s="13">
        <f t="shared" si="67"/>
        <v>0</v>
      </c>
    </row>
    <row r="141" spans="1:14" s="2" customFormat="1" ht="19.5" customHeight="1">
      <c r="A141" s="12">
        <v>4401</v>
      </c>
      <c r="B141" s="11" t="s">
        <v>68</v>
      </c>
      <c r="C141" s="67"/>
      <c r="D141" s="11"/>
      <c r="E141" s="11"/>
      <c r="F141" s="11"/>
      <c r="G141" s="10"/>
      <c r="H141" s="10"/>
      <c r="I141" s="10"/>
      <c r="J141" s="10"/>
      <c r="K141" s="10"/>
      <c r="L141" s="10"/>
      <c r="M141" s="10"/>
    </row>
    <row r="142" spans="1:14" s="2" customFormat="1" ht="19.5" customHeight="1">
      <c r="A142" s="12">
        <v>4402</v>
      </c>
      <c r="B142" s="11" t="s">
        <v>67</v>
      </c>
      <c r="C142" s="67"/>
      <c r="D142" s="11"/>
      <c r="E142" s="11"/>
      <c r="F142" s="11"/>
      <c r="G142" s="10"/>
      <c r="H142" s="10"/>
      <c r="I142" s="10"/>
      <c r="J142" s="10"/>
      <c r="K142" s="10"/>
      <c r="L142" s="10"/>
      <c r="M142" s="10"/>
    </row>
    <row r="143" spans="1:14" s="2" customFormat="1" ht="19.5" hidden="1" customHeight="1">
      <c r="A143" s="12">
        <v>4403</v>
      </c>
      <c r="B143" s="11" t="s">
        <v>66</v>
      </c>
      <c r="C143" s="67"/>
      <c r="D143" s="11"/>
      <c r="E143" s="11"/>
      <c r="F143" s="11"/>
      <c r="G143" s="10"/>
      <c r="H143" s="10"/>
      <c r="I143" s="10"/>
      <c r="J143" s="10"/>
      <c r="K143" s="10"/>
      <c r="L143" s="10"/>
      <c r="M143" s="10"/>
    </row>
    <row r="144" spans="1:14" s="2" customFormat="1" ht="19.5" hidden="1" customHeight="1">
      <c r="A144" s="12">
        <v>4406</v>
      </c>
      <c r="B144" s="11" t="s">
        <v>65</v>
      </c>
      <c r="C144" s="67"/>
      <c r="D144" s="11"/>
      <c r="E144" s="11"/>
      <c r="F144" s="11"/>
      <c r="G144" s="10"/>
      <c r="H144" s="10"/>
      <c r="I144" s="10"/>
      <c r="J144" s="10"/>
      <c r="K144" s="10"/>
      <c r="L144" s="10"/>
      <c r="M144" s="10"/>
    </row>
    <row r="145" spans="1:13" s="2" customFormat="1" ht="19.5" customHeight="1">
      <c r="A145" s="15">
        <v>45</v>
      </c>
      <c r="B145" s="14" t="s">
        <v>64</v>
      </c>
      <c r="C145" s="13">
        <f t="shared" ref="C145:F145" si="68">C146</f>
        <v>0</v>
      </c>
      <c r="D145" s="13">
        <f t="shared" si="68"/>
        <v>0</v>
      </c>
      <c r="E145" s="13">
        <f t="shared" si="68"/>
        <v>0</v>
      </c>
      <c r="F145" s="13">
        <f t="shared" si="68"/>
        <v>0</v>
      </c>
      <c r="G145" s="13">
        <f t="shared" ref="G145:M145" si="69">G146</f>
        <v>0</v>
      </c>
      <c r="H145" s="13">
        <f t="shared" si="69"/>
        <v>0</v>
      </c>
      <c r="I145" s="13">
        <f t="shared" si="69"/>
        <v>0</v>
      </c>
      <c r="J145" s="13">
        <f t="shared" si="69"/>
        <v>0</v>
      </c>
      <c r="K145" s="13">
        <f t="shared" si="69"/>
        <v>0</v>
      </c>
      <c r="L145" s="13">
        <f t="shared" si="69"/>
        <v>0</v>
      </c>
      <c r="M145" s="13">
        <f t="shared" si="69"/>
        <v>0</v>
      </c>
    </row>
    <row r="146" spans="1:13" s="2" customFormat="1" ht="19.5" customHeight="1">
      <c r="A146" s="12">
        <v>4501</v>
      </c>
      <c r="B146" s="11" t="s">
        <v>63</v>
      </c>
      <c r="C146" s="67"/>
      <c r="D146" s="11"/>
      <c r="E146" s="11"/>
      <c r="F146" s="11"/>
      <c r="G146" s="10"/>
      <c r="H146" s="10"/>
      <c r="I146" s="10"/>
      <c r="J146" s="10"/>
      <c r="K146" s="10"/>
      <c r="L146" s="10"/>
      <c r="M146" s="10"/>
    </row>
    <row r="147" spans="1:13" s="2" customFormat="1" ht="19.5" hidden="1" customHeight="1">
      <c r="A147" s="15">
        <v>46</v>
      </c>
      <c r="B147" s="14" t="s">
        <v>62</v>
      </c>
      <c r="C147" s="13">
        <f t="shared" ref="C147:F147" si="70">C148</f>
        <v>0</v>
      </c>
      <c r="D147" s="13">
        <f t="shared" si="70"/>
        <v>0</v>
      </c>
      <c r="E147" s="13">
        <f t="shared" si="70"/>
        <v>0</v>
      </c>
      <c r="F147" s="13">
        <f t="shared" si="70"/>
        <v>0</v>
      </c>
      <c r="G147" s="13">
        <f t="shared" ref="G147:M147" si="71">G148</f>
        <v>0</v>
      </c>
      <c r="H147" s="13">
        <f t="shared" si="71"/>
        <v>0</v>
      </c>
      <c r="I147" s="13">
        <f t="shared" si="71"/>
        <v>0</v>
      </c>
      <c r="J147" s="13">
        <f t="shared" si="71"/>
        <v>0</v>
      </c>
      <c r="K147" s="13">
        <f t="shared" si="71"/>
        <v>0</v>
      </c>
      <c r="L147" s="13">
        <f t="shared" si="71"/>
        <v>0</v>
      </c>
      <c r="M147" s="13">
        <f t="shared" si="71"/>
        <v>0</v>
      </c>
    </row>
    <row r="148" spans="1:13" s="2" customFormat="1" ht="19.5" hidden="1" customHeight="1">
      <c r="A148" s="12">
        <v>4698</v>
      </c>
      <c r="B148" s="11" t="s">
        <v>61</v>
      </c>
      <c r="C148" s="67"/>
      <c r="D148" s="11"/>
      <c r="E148" s="11"/>
      <c r="F148" s="11"/>
      <c r="G148" s="10"/>
      <c r="H148" s="10"/>
      <c r="I148" s="10"/>
      <c r="J148" s="10"/>
      <c r="K148" s="10"/>
      <c r="L148" s="10"/>
      <c r="M148" s="10"/>
    </row>
    <row r="149" spans="1:13" s="2" customFormat="1" ht="19.5" hidden="1" customHeight="1">
      <c r="A149" s="18">
        <v>5</v>
      </c>
      <c r="B149" s="17" t="s">
        <v>60</v>
      </c>
      <c r="C149" s="16">
        <f t="shared" ref="C149:F149" si="72">C150+C158+C160+C163+C165+C169</f>
        <v>0</v>
      </c>
      <c r="D149" s="16">
        <f t="shared" si="72"/>
        <v>0</v>
      </c>
      <c r="E149" s="16">
        <f t="shared" si="72"/>
        <v>0</v>
      </c>
      <c r="F149" s="16">
        <f t="shared" si="72"/>
        <v>0</v>
      </c>
      <c r="G149" s="16">
        <f t="shared" ref="G149" si="73">G150+G158+G160+G163+G165+G169</f>
        <v>0</v>
      </c>
      <c r="H149" s="16">
        <f t="shared" ref="H149:M149" si="74">H150+H158+H160+H163+H165+H169</f>
        <v>0</v>
      </c>
      <c r="I149" s="16">
        <f t="shared" si="74"/>
        <v>0</v>
      </c>
      <c r="J149" s="16">
        <f t="shared" si="74"/>
        <v>0</v>
      </c>
      <c r="K149" s="16">
        <f t="shared" si="74"/>
        <v>0</v>
      </c>
      <c r="L149" s="16">
        <f t="shared" si="74"/>
        <v>0</v>
      </c>
      <c r="M149" s="16">
        <f t="shared" si="74"/>
        <v>0</v>
      </c>
    </row>
    <row r="150" spans="1:13" s="2" customFormat="1" ht="19.5" hidden="1" customHeight="1">
      <c r="A150" s="21">
        <v>51</v>
      </c>
      <c r="B150" s="20" t="s">
        <v>59</v>
      </c>
      <c r="C150" s="13">
        <f t="shared" ref="C150:F150" si="75">SUM(C151:C157)</f>
        <v>0</v>
      </c>
      <c r="D150" s="13">
        <f t="shared" si="75"/>
        <v>0</v>
      </c>
      <c r="E150" s="13">
        <f t="shared" si="75"/>
        <v>0</v>
      </c>
      <c r="F150" s="13">
        <f t="shared" si="75"/>
        <v>0</v>
      </c>
      <c r="G150" s="13">
        <f t="shared" ref="G150" si="76">SUM(G151:G157)</f>
        <v>0</v>
      </c>
      <c r="H150" s="13">
        <f t="shared" ref="H150:M150" si="77">SUM(H151:H157)</f>
        <v>0</v>
      </c>
      <c r="I150" s="13">
        <f t="shared" si="77"/>
        <v>0</v>
      </c>
      <c r="J150" s="13">
        <f t="shared" si="77"/>
        <v>0</v>
      </c>
      <c r="K150" s="13">
        <f t="shared" si="77"/>
        <v>0</v>
      </c>
      <c r="L150" s="13">
        <f t="shared" si="77"/>
        <v>0</v>
      </c>
      <c r="M150" s="13">
        <f t="shared" si="77"/>
        <v>0</v>
      </c>
    </row>
    <row r="151" spans="1:13" s="2" customFormat="1" ht="19.5" hidden="1" customHeight="1">
      <c r="A151" s="19">
        <v>5111</v>
      </c>
      <c r="B151" s="11" t="s">
        <v>58</v>
      </c>
      <c r="C151" s="67"/>
      <c r="D151" s="11"/>
      <c r="E151" s="11"/>
      <c r="F151" s="11"/>
      <c r="G151" s="10"/>
      <c r="H151" s="10"/>
      <c r="I151" s="10"/>
      <c r="J151" s="10"/>
      <c r="K151" s="10"/>
      <c r="L151" s="10"/>
      <c r="M151" s="10"/>
    </row>
    <row r="152" spans="1:13" s="2" customFormat="1" ht="19.5" hidden="1" customHeight="1">
      <c r="A152" s="19">
        <v>5121</v>
      </c>
      <c r="B152" s="11" t="s">
        <v>57</v>
      </c>
      <c r="C152" s="67"/>
      <c r="D152" s="11"/>
      <c r="E152" s="11"/>
      <c r="F152" s="11"/>
      <c r="G152" s="10"/>
      <c r="H152" s="10"/>
      <c r="I152" s="10"/>
      <c r="J152" s="10"/>
      <c r="K152" s="10"/>
      <c r="L152" s="10"/>
      <c r="M152" s="10"/>
    </row>
    <row r="153" spans="1:13" s="2" customFormat="1" ht="19.5" hidden="1" customHeight="1">
      <c r="A153" s="19">
        <v>5122</v>
      </c>
      <c r="B153" s="11" t="s">
        <v>56</v>
      </c>
      <c r="C153" s="67"/>
      <c r="D153" s="11"/>
      <c r="E153" s="11"/>
      <c r="F153" s="11"/>
      <c r="G153" s="10"/>
      <c r="H153" s="10"/>
      <c r="I153" s="10"/>
      <c r="J153" s="10"/>
      <c r="K153" s="10"/>
      <c r="L153" s="10"/>
      <c r="M153" s="10"/>
    </row>
    <row r="154" spans="1:13" s="2" customFormat="1" ht="19.5" hidden="1" customHeight="1">
      <c r="A154" s="19">
        <v>5123</v>
      </c>
      <c r="B154" s="11" t="s">
        <v>55</v>
      </c>
      <c r="C154" s="67"/>
      <c r="D154" s="11"/>
      <c r="E154" s="11"/>
      <c r="F154" s="11"/>
      <c r="G154" s="10"/>
      <c r="H154" s="10"/>
      <c r="I154" s="10"/>
      <c r="J154" s="10"/>
      <c r="K154" s="10"/>
      <c r="L154" s="10"/>
      <c r="M154" s="10"/>
    </row>
    <row r="155" spans="1:13" s="2" customFormat="1" ht="19.5" hidden="1" customHeight="1">
      <c r="A155" s="19">
        <v>5131</v>
      </c>
      <c r="B155" s="11" t="s">
        <v>54</v>
      </c>
      <c r="C155" s="67"/>
      <c r="D155" s="11"/>
      <c r="E155" s="11"/>
      <c r="F155" s="11"/>
      <c r="G155" s="10"/>
      <c r="H155" s="10"/>
      <c r="I155" s="10"/>
      <c r="J155" s="10"/>
      <c r="K155" s="10"/>
      <c r="L155" s="10"/>
      <c r="M155" s="10"/>
    </row>
    <row r="156" spans="1:13" s="2" customFormat="1" ht="19.5" hidden="1" customHeight="1">
      <c r="A156" s="19">
        <v>5141</v>
      </c>
      <c r="B156" s="11" t="s">
        <v>53</v>
      </c>
      <c r="C156" s="67"/>
      <c r="D156" s="11"/>
      <c r="E156" s="11"/>
      <c r="F156" s="11"/>
      <c r="G156" s="10"/>
      <c r="H156" s="10"/>
      <c r="I156" s="10"/>
      <c r="J156" s="10"/>
      <c r="K156" s="10"/>
      <c r="L156" s="10"/>
      <c r="M156" s="10"/>
    </row>
    <row r="157" spans="1:13" s="2" customFormat="1" ht="19.5" hidden="1" customHeight="1">
      <c r="A157" s="19">
        <v>5151</v>
      </c>
      <c r="B157" s="11" t="s">
        <v>52</v>
      </c>
      <c r="C157" s="67"/>
      <c r="D157" s="11"/>
      <c r="E157" s="11"/>
      <c r="F157" s="11"/>
      <c r="G157" s="10"/>
      <c r="H157" s="10"/>
      <c r="I157" s="10"/>
      <c r="J157" s="10"/>
      <c r="K157" s="10"/>
      <c r="L157" s="10"/>
      <c r="M157" s="10"/>
    </row>
    <row r="158" spans="1:13" s="2" customFormat="1" ht="19.5" hidden="1" customHeight="1">
      <c r="A158" s="21">
        <v>52</v>
      </c>
      <c r="B158" s="20" t="s">
        <v>51</v>
      </c>
      <c r="C158" s="13">
        <f t="shared" ref="C158:F158" si="78">C159</f>
        <v>0</v>
      </c>
      <c r="D158" s="13">
        <f t="shared" si="78"/>
        <v>0</v>
      </c>
      <c r="E158" s="13">
        <f t="shared" si="78"/>
        <v>0</v>
      </c>
      <c r="F158" s="13">
        <f t="shared" si="78"/>
        <v>0</v>
      </c>
      <c r="G158" s="13">
        <f t="shared" ref="G158:M158" si="79">G159</f>
        <v>0</v>
      </c>
      <c r="H158" s="13">
        <f t="shared" si="79"/>
        <v>0</v>
      </c>
      <c r="I158" s="13">
        <f t="shared" si="79"/>
        <v>0</v>
      </c>
      <c r="J158" s="13">
        <f t="shared" si="79"/>
        <v>0</v>
      </c>
      <c r="K158" s="13">
        <f t="shared" si="79"/>
        <v>0</v>
      </c>
      <c r="L158" s="13">
        <f t="shared" si="79"/>
        <v>0</v>
      </c>
      <c r="M158" s="13">
        <f t="shared" si="79"/>
        <v>0</v>
      </c>
    </row>
    <row r="159" spans="1:13" s="2" customFormat="1" ht="19.5" hidden="1" customHeight="1">
      <c r="A159" s="19">
        <v>5201</v>
      </c>
      <c r="B159" s="11" t="s">
        <v>50</v>
      </c>
      <c r="C159" s="67"/>
      <c r="D159" s="11"/>
      <c r="E159" s="11"/>
      <c r="F159" s="11"/>
      <c r="G159" s="10"/>
      <c r="H159" s="10"/>
      <c r="I159" s="10"/>
      <c r="J159" s="10"/>
      <c r="K159" s="10"/>
      <c r="L159" s="10"/>
      <c r="M159" s="10"/>
    </row>
    <row r="160" spans="1:13" s="2" customFormat="1" ht="19.5" hidden="1" customHeight="1">
      <c r="A160" s="21">
        <v>53</v>
      </c>
      <c r="B160" s="20" t="s">
        <v>49</v>
      </c>
      <c r="C160" s="13">
        <f t="shared" ref="C160:F160" si="80">SUM(C161:C162)</f>
        <v>0</v>
      </c>
      <c r="D160" s="13">
        <f t="shared" si="80"/>
        <v>0</v>
      </c>
      <c r="E160" s="13">
        <f t="shared" si="80"/>
        <v>0</v>
      </c>
      <c r="F160" s="13">
        <f t="shared" si="80"/>
        <v>0</v>
      </c>
      <c r="G160" s="13">
        <f t="shared" ref="G160:M160" si="81">SUM(G161:G162)</f>
        <v>0</v>
      </c>
      <c r="H160" s="13">
        <f t="shared" si="81"/>
        <v>0</v>
      </c>
      <c r="I160" s="13">
        <f t="shared" si="81"/>
        <v>0</v>
      </c>
      <c r="J160" s="13">
        <f t="shared" si="81"/>
        <v>0</v>
      </c>
      <c r="K160" s="13">
        <f t="shared" si="81"/>
        <v>0</v>
      </c>
      <c r="L160" s="13">
        <f t="shared" si="81"/>
        <v>0</v>
      </c>
      <c r="M160" s="13">
        <f t="shared" si="81"/>
        <v>0</v>
      </c>
    </row>
    <row r="161" spans="1:13" s="2" customFormat="1" ht="19.5" hidden="1" customHeight="1">
      <c r="A161" s="19">
        <v>5301</v>
      </c>
      <c r="B161" s="11" t="s">
        <v>48</v>
      </c>
      <c r="C161" s="67"/>
      <c r="D161" s="11"/>
      <c r="E161" s="11"/>
      <c r="F161" s="11"/>
      <c r="G161" s="10"/>
      <c r="H161" s="10"/>
      <c r="I161" s="10"/>
      <c r="J161" s="10"/>
      <c r="K161" s="10"/>
      <c r="L161" s="10"/>
      <c r="M161" s="10"/>
    </row>
    <row r="162" spans="1:13" s="2" customFormat="1" ht="19.5" hidden="1" customHeight="1">
      <c r="A162" s="19">
        <v>5302</v>
      </c>
      <c r="B162" s="11" t="s">
        <v>47</v>
      </c>
      <c r="C162" s="67"/>
      <c r="D162" s="11"/>
      <c r="E162" s="11"/>
      <c r="F162" s="11"/>
      <c r="G162" s="10"/>
      <c r="H162" s="10"/>
      <c r="I162" s="10"/>
      <c r="J162" s="10"/>
      <c r="K162" s="10"/>
      <c r="L162" s="10"/>
      <c r="M162" s="10"/>
    </row>
    <row r="163" spans="1:13" s="2" customFormat="1" ht="19.5" hidden="1" customHeight="1">
      <c r="A163" s="21">
        <v>57</v>
      </c>
      <c r="B163" s="20" t="s">
        <v>46</v>
      </c>
      <c r="C163" s="13">
        <f t="shared" ref="C163:F163" si="82">C164</f>
        <v>0</v>
      </c>
      <c r="D163" s="13">
        <f t="shared" si="82"/>
        <v>0</v>
      </c>
      <c r="E163" s="13">
        <f t="shared" si="82"/>
        <v>0</v>
      </c>
      <c r="F163" s="13">
        <f t="shared" si="82"/>
        <v>0</v>
      </c>
      <c r="G163" s="13">
        <f t="shared" ref="G163:M163" si="83">G164</f>
        <v>0</v>
      </c>
      <c r="H163" s="13">
        <f t="shared" si="83"/>
        <v>0</v>
      </c>
      <c r="I163" s="13">
        <f t="shared" si="83"/>
        <v>0</v>
      </c>
      <c r="J163" s="13">
        <f t="shared" si="83"/>
        <v>0</v>
      </c>
      <c r="K163" s="13">
        <f t="shared" si="83"/>
        <v>0</v>
      </c>
      <c r="L163" s="13">
        <f t="shared" si="83"/>
        <v>0</v>
      </c>
      <c r="M163" s="13">
        <f t="shared" si="83"/>
        <v>0</v>
      </c>
    </row>
    <row r="164" spans="1:13" s="2" customFormat="1" ht="19.5" hidden="1" customHeight="1">
      <c r="A164" s="19">
        <v>5701</v>
      </c>
      <c r="B164" s="11" t="s">
        <v>45</v>
      </c>
      <c r="C164" s="67"/>
      <c r="D164" s="11"/>
      <c r="E164" s="11"/>
      <c r="F164" s="11"/>
      <c r="G164" s="10"/>
      <c r="H164" s="10"/>
      <c r="I164" s="10"/>
      <c r="J164" s="10"/>
      <c r="K164" s="10"/>
      <c r="L164" s="10"/>
      <c r="M164" s="10"/>
    </row>
    <row r="165" spans="1:13" s="2" customFormat="1" ht="19.5" hidden="1" customHeight="1">
      <c r="A165" s="21">
        <v>58</v>
      </c>
      <c r="B165" s="20" t="s">
        <v>44</v>
      </c>
      <c r="C165" s="13">
        <f t="shared" ref="C165:F165" si="84">SUM(C166:C168)</f>
        <v>0</v>
      </c>
      <c r="D165" s="13">
        <f t="shared" si="84"/>
        <v>0</v>
      </c>
      <c r="E165" s="13">
        <f t="shared" si="84"/>
        <v>0</v>
      </c>
      <c r="F165" s="13">
        <f t="shared" si="84"/>
        <v>0</v>
      </c>
      <c r="G165" s="13">
        <f t="shared" ref="G165:H165" si="85">SUM(G166:G168)</f>
        <v>0</v>
      </c>
      <c r="H165" s="13">
        <f t="shared" si="85"/>
        <v>0</v>
      </c>
      <c r="I165" s="13">
        <f t="shared" ref="I165:M165" si="86">SUM(I166:I168)</f>
        <v>0</v>
      </c>
      <c r="J165" s="13">
        <f t="shared" si="86"/>
        <v>0</v>
      </c>
      <c r="K165" s="13">
        <f t="shared" si="86"/>
        <v>0</v>
      </c>
      <c r="L165" s="13">
        <f t="shared" si="86"/>
        <v>0</v>
      </c>
      <c r="M165" s="13">
        <f t="shared" si="86"/>
        <v>0</v>
      </c>
    </row>
    <row r="166" spans="1:13" s="2" customFormat="1" ht="19.5" hidden="1" customHeight="1">
      <c r="A166" s="19">
        <v>5801</v>
      </c>
      <c r="B166" s="11" t="s">
        <v>43</v>
      </c>
      <c r="C166" s="67"/>
      <c r="D166" s="11"/>
      <c r="E166" s="11"/>
      <c r="F166" s="11"/>
      <c r="G166" s="10"/>
      <c r="H166" s="10"/>
      <c r="I166" s="10"/>
      <c r="J166" s="10"/>
      <c r="K166" s="10"/>
      <c r="L166" s="10"/>
      <c r="M166" s="10"/>
    </row>
    <row r="167" spans="1:13" s="2" customFormat="1" ht="19.5" hidden="1" customHeight="1">
      <c r="A167" s="23">
        <v>592</v>
      </c>
      <c r="B167" s="22" t="s">
        <v>42</v>
      </c>
      <c r="C167" s="71"/>
      <c r="D167" s="22"/>
      <c r="E167" s="22"/>
      <c r="F167" s="22"/>
      <c r="G167" s="10"/>
      <c r="H167" s="10"/>
      <c r="I167" s="10"/>
      <c r="J167" s="10"/>
      <c r="K167" s="10"/>
      <c r="L167" s="10"/>
      <c r="M167" s="10"/>
    </row>
    <row r="168" spans="1:13" s="2" customFormat="1" ht="19.5" hidden="1" customHeight="1">
      <c r="A168" s="23">
        <v>593</v>
      </c>
      <c r="B168" s="22" t="s">
        <v>41</v>
      </c>
      <c r="C168" s="71"/>
      <c r="D168" s="22"/>
      <c r="E168" s="22"/>
      <c r="F168" s="22"/>
      <c r="G168" s="10"/>
      <c r="H168" s="10"/>
      <c r="I168" s="10"/>
      <c r="J168" s="10"/>
      <c r="K168" s="10"/>
      <c r="L168" s="10"/>
      <c r="M168" s="10"/>
    </row>
    <row r="169" spans="1:13" s="2" customFormat="1" ht="19.5" hidden="1" customHeight="1">
      <c r="A169" s="21">
        <v>59</v>
      </c>
      <c r="B169" s="20" t="s">
        <v>40</v>
      </c>
      <c r="C169" s="70">
        <f t="shared" ref="C169" si="87">SUM(C170:C171)</f>
        <v>0</v>
      </c>
      <c r="D169" s="13">
        <f t="shared" ref="D169:F169" si="88">SUM(D170:D171)</f>
        <v>0</v>
      </c>
      <c r="E169" s="13">
        <f t="shared" si="88"/>
        <v>0</v>
      </c>
      <c r="F169" s="13">
        <f t="shared" si="88"/>
        <v>0</v>
      </c>
      <c r="G169" s="13">
        <f t="shared" ref="G169:H169" si="89">SUM(G170:G171)</f>
        <v>0</v>
      </c>
      <c r="H169" s="13">
        <f t="shared" si="89"/>
        <v>0</v>
      </c>
      <c r="I169" s="13">
        <f t="shared" ref="I169:M169" si="90">SUM(I170:I171)</f>
        <v>0</v>
      </c>
      <c r="J169" s="13">
        <f t="shared" si="90"/>
        <v>0</v>
      </c>
      <c r="K169" s="13">
        <f t="shared" si="90"/>
        <v>0</v>
      </c>
      <c r="L169" s="13">
        <f t="shared" si="90"/>
        <v>0</v>
      </c>
      <c r="M169" s="13">
        <f t="shared" si="90"/>
        <v>0</v>
      </c>
    </row>
    <row r="170" spans="1:13" s="2" customFormat="1" ht="19.5" hidden="1" customHeight="1">
      <c r="A170" s="19">
        <v>5903</v>
      </c>
      <c r="B170" s="11" t="s">
        <v>39</v>
      </c>
      <c r="C170" s="67"/>
      <c r="D170" s="11"/>
      <c r="E170" s="11"/>
      <c r="F170" s="11"/>
      <c r="G170" s="10"/>
      <c r="H170" s="10"/>
      <c r="I170" s="10"/>
      <c r="J170" s="10"/>
      <c r="K170" s="10"/>
      <c r="L170" s="10"/>
      <c r="M170" s="10"/>
    </row>
    <row r="171" spans="1:13" s="2" customFormat="1" ht="19.5" hidden="1" customHeight="1">
      <c r="A171" s="19">
        <v>5998</v>
      </c>
      <c r="B171" s="11" t="s">
        <v>38</v>
      </c>
      <c r="C171" s="67"/>
      <c r="D171" s="11"/>
      <c r="E171" s="11"/>
      <c r="F171" s="11"/>
      <c r="G171" s="10"/>
      <c r="H171" s="10"/>
      <c r="I171" s="10"/>
      <c r="J171" s="10"/>
      <c r="K171" s="10"/>
      <c r="L171" s="10"/>
      <c r="M171" s="10"/>
    </row>
    <row r="172" spans="1:13" s="2" customFormat="1" ht="19.5" customHeight="1">
      <c r="A172" s="18">
        <v>6</v>
      </c>
      <c r="B172" s="17" t="s">
        <v>37</v>
      </c>
      <c r="C172" s="16">
        <f t="shared" ref="C172:F172" si="91">C173+C175+C177+C181+C183</f>
        <v>0</v>
      </c>
      <c r="D172" s="16">
        <f t="shared" si="91"/>
        <v>0</v>
      </c>
      <c r="E172" s="16">
        <f t="shared" si="91"/>
        <v>0</v>
      </c>
      <c r="F172" s="16">
        <f t="shared" si="91"/>
        <v>0</v>
      </c>
      <c r="G172" s="16">
        <f t="shared" ref="G172:H172" si="92">G173+G175+G177+G181+G183</f>
        <v>0</v>
      </c>
      <c r="H172" s="16">
        <f t="shared" si="92"/>
        <v>0</v>
      </c>
      <c r="I172" s="16">
        <f t="shared" ref="I172:M172" si="93">I173+I175+I177+I181+I183</f>
        <v>0</v>
      </c>
      <c r="J172" s="16">
        <f t="shared" si="93"/>
        <v>0</v>
      </c>
      <c r="K172" s="16">
        <f t="shared" si="93"/>
        <v>0</v>
      </c>
      <c r="L172" s="16">
        <f t="shared" si="93"/>
        <v>0</v>
      </c>
      <c r="M172" s="16">
        <f t="shared" si="93"/>
        <v>0</v>
      </c>
    </row>
    <row r="173" spans="1:13" s="2" customFormat="1" ht="19.5" hidden="1" customHeight="1">
      <c r="A173" s="15">
        <v>62</v>
      </c>
      <c r="B173" s="14" t="s">
        <v>36</v>
      </c>
      <c r="C173" s="13">
        <f t="shared" ref="C173:F173" si="94">C174</f>
        <v>0</v>
      </c>
      <c r="D173" s="13">
        <f t="shared" si="94"/>
        <v>0</v>
      </c>
      <c r="E173" s="13">
        <f t="shared" si="94"/>
        <v>0</v>
      </c>
      <c r="F173" s="13">
        <f t="shared" si="94"/>
        <v>0</v>
      </c>
      <c r="G173" s="13">
        <f t="shared" ref="G173:M173" si="95">G174</f>
        <v>0</v>
      </c>
      <c r="H173" s="13">
        <f t="shared" si="95"/>
        <v>0</v>
      </c>
      <c r="I173" s="13">
        <f t="shared" si="95"/>
        <v>0</v>
      </c>
      <c r="J173" s="13">
        <f t="shared" si="95"/>
        <v>0</v>
      </c>
      <c r="K173" s="13">
        <f t="shared" si="95"/>
        <v>0</v>
      </c>
      <c r="L173" s="13">
        <f t="shared" si="95"/>
        <v>0</v>
      </c>
      <c r="M173" s="13">
        <f t="shared" si="95"/>
        <v>0</v>
      </c>
    </row>
    <row r="174" spans="1:13" s="2" customFormat="1" ht="19.5" hidden="1" customHeight="1">
      <c r="A174" s="12">
        <v>6202</v>
      </c>
      <c r="B174" s="11" t="s">
        <v>35</v>
      </c>
      <c r="C174" s="67"/>
      <c r="D174" s="11"/>
      <c r="E174" s="11"/>
      <c r="F174" s="11"/>
      <c r="G174" s="10"/>
      <c r="H174" s="10"/>
      <c r="I174" s="10"/>
      <c r="J174" s="10"/>
      <c r="K174" s="10"/>
      <c r="L174" s="10"/>
      <c r="M174" s="10"/>
    </row>
    <row r="175" spans="1:13" s="2" customFormat="1" ht="19.5" hidden="1" customHeight="1">
      <c r="A175" s="15">
        <v>64</v>
      </c>
      <c r="B175" s="14" t="s">
        <v>34</v>
      </c>
      <c r="C175" s="13">
        <f t="shared" ref="C175:F175" si="96">C176</f>
        <v>0</v>
      </c>
      <c r="D175" s="13">
        <f t="shared" si="96"/>
        <v>0</v>
      </c>
      <c r="E175" s="13">
        <f t="shared" si="96"/>
        <v>0</v>
      </c>
      <c r="F175" s="13">
        <f t="shared" si="96"/>
        <v>0</v>
      </c>
      <c r="G175" s="13">
        <f t="shared" ref="G175:M175" si="97">G176</f>
        <v>0</v>
      </c>
      <c r="H175" s="13">
        <f t="shared" si="97"/>
        <v>0</v>
      </c>
      <c r="I175" s="13">
        <f t="shared" si="97"/>
        <v>0</v>
      </c>
      <c r="J175" s="13">
        <f t="shared" si="97"/>
        <v>0</v>
      </c>
      <c r="K175" s="13">
        <f t="shared" si="97"/>
        <v>0</v>
      </c>
      <c r="L175" s="13">
        <f t="shared" si="97"/>
        <v>0</v>
      </c>
      <c r="M175" s="13">
        <f t="shared" si="97"/>
        <v>0</v>
      </c>
    </row>
    <row r="176" spans="1:13" s="2" customFormat="1" ht="19.5" hidden="1" customHeight="1">
      <c r="A176" s="12">
        <v>6401</v>
      </c>
      <c r="B176" s="11" t="s">
        <v>33</v>
      </c>
      <c r="C176" s="67"/>
      <c r="D176" s="11"/>
      <c r="E176" s="11"/>
      <c r="F176" s="11"/>
      <c r="G176" s="10"/>
      <c r="H176" s="10"/>
      <c r="I176" s="10"/>
      <c r="J176" s="10"/>
      <c r="K176" s="10"/>
      <c r="L176" s="10"/>
      <c r="M176" s="10"/>
    </row>
    <row r="177" spans="1:13" s="2" customFormat="1" ht="19.5" customHeight="1">
      <c r="A177" s="15">
        <v>65</v>
      </c>
      <c r="B177" s="14" t="s">
        <v>32</v>
      </c>
      <c r="C177" s="13">
        <f t="shared" ref="C177:F177" si="98">SUM(C178:C180)</f>
        <v>0</v>
      </c>
      <c r="D177" s="13">
        <f t="shared" si="98"/>
        <v>0</v>
      </c>
      <c r="E177" s="13">
        <f t="shared" si="98"/>
        <v>0</v>
      </c>
      <c r="F177" s="13">
        <f t="shared" si="98"/>
        <v>0</v>
      </c>
      <c r="G177" s="13">
        <f t="shared" ref="G177:H177" si="99">SUM(G178:G180)</f>
        <v>0</v>
      </c>
      <c r="H177" s="13">
        <f t="shared" si="99"/>
        <v>0</v>
      </c>
      <c r="I177" s="13">
        <f t="shared" ref="I177:M177" si="100">SUM(I178:I180)</f>
        <v>0</v>
      </c>
      <c r="J177" s="13">
        <f t="shared" si="100"/>
        <v>0</v>
      </c>
      <c r="K177" s="13">
        <f t="shared" si="100"/>
        <v>0</v>
      </c>
      <c r="L177" s="13">
        <f t="shared" si="100"/>
        <v>0</v>
      </c>
      <c r="M177" s="13">
        <f t="shared" si="100"/>
        <v>0</v>
      </c>
    </row>
    <row r="178" spans="1:13" s="2" customFormat="1" ht="19.5" customHeight="1">
      <c r="A178" s="12">
        <v>6504</v>
      </c>
      <c r="B178" s="11" t="s">
        <v>31</v>
      </c>
      <c r="C178" s="67"/>
      <c r="D178" s="11"/>
      <c r="E178" s="11"/>
      <c r="F178" s="11"/>
      <c r="G178" s="10"/>
      <c r="H178" s="10"/>
      <c r="I178" s="10"/>
      <c r="J178" s="10"/>
      <c r="K178" s="10"/>
      <c r="L178" s="10"/>
      <c r="M178" s="10"/>
    </row>
    <row r="179" spans="1:13" s="2" customFormat="1" ht="19.5" hidden="1" customHeight="1">
      <c r="A179" s="12">
        <v>6505</v>
      </c>
      <c r="B179" s="11" t="s">
        <v>30</v>
      </c>
      <c r="C179" s="67"/>
      <c r="D179" s="11"/>
      <c r="E179" s="11"/>
      <c r="F179" s="11"/>
      <c r="G179" s="10"/>
      <c r="H179" s="10"/>
      <c r="I179" s="10"/>
      <c r="J179" s="10"/>
      <c r="K179" s="10"/>
      <c r="L179" s="10"/>
      <c r="M179" s="10"/>
    </row>
    <row r="180" spans="1:13" s="2" customFormat="1" ht="19.5" hidden="1" customHeight="1">
      <c r="A180" s="12">
        <v>6506</v>
      </c>
      <c r="B180" s="11" t="s">
        <v>29</v>
      </c>
      <c r="C180" s="67"/>
      <c r="D180" s="11"/>
      <c r="E180" s="11"/>
      <c r="F180" s="11"/>
      <c r="G180" s="10"/>
      <c r="H180" s="10"/>
      <c r="I180" s="10"/>
      <c r="J180" s="10"/>
      <c r="K180" s="10"/>
      <c r="L180" s="10"/>
      <c r="M180" s="10"/>
    </row>
    <row r="181" spans="1:13" s="2" customFormat="1" ht="19.5" hidden="1" customHeight="1">
      <c r="A181" s="15">
        <v>66</v>
      </c>
      <c r="B181" s="14" t="s">
        <v>28</v>
      </c>
      <c r="C181" s="13">
        <f t="shared" ref="C181:F181" si="101">C182</f>
        <v>0</v>
      </c>
      <c r="D181" s="13">
        <f t="shared" si="101"/>
        <v>0</v>
      </c>
      <c r="E181" s="13">
        <f t="shared" si="101"/>
        <v>0</v>
      </c>
      <c r="F181" s="13">
        <f t="shared" si="101"/>
        <v>0</v>
      </c>
      <c r="G181" s="13">
        <f t="shared" ref="G181:M181" si="102">G182</f>
        <v>0</v>
      </c>
      <c r="H181" s="13">
        <f t="shared" si="102"/>
        <v>0</v>
      </c>
      <c r="I181" s="13">
        <f t="shared" si="102"/>
        <v>0</v>
      </c>
      <c r="J181" s="13">
        <f t="shared" si="102"/>
        <v>0</v>
      </c>
      <c r="K181" s="13">
        <f t="shared" si="102"/>
        <v>0</v>
      </c>
      <c r="L181" s="13">
        <f t="shared" si="102"/>
        <v>0</v>
      </c>
      <c r="M181" s="13">
        <f t="shared" si="102"/>
        <v>0</v>
      </c>
    </row>
    <row r="182" spans="1:13" s="2" customFormat="1" ht="19.5" hidden="1" customHeight="1">
      <c r="A182" s="12">
        <v>6698</v>
      </c>
      <c r="B182" s="11" t="s">
        <v>0</v>
      </c>
      <c r="C182" s="67"/>
      <c r="D182" s="11"/>
      <c r="E182" s="11"/>
      <c r="F182" s="11"/>
      <c r="G182" s="10"/>
      <c r="H182" s="10"/>
      <c r="I182" s="10"/>
      <c r="J182" s="10"/>
      <c r="K182" s="10"/>
      <c r="L182" s="10"/>
      <c r="M182" s="10"/>
    </row>
    <row r="183" spans="1:13" s="2" customFormat="1" ht="19.5" hidden="1" customHeight="1">
      <c r="A183" s="15">
        <v>68</v>
      </c>
      <c r="B183" s="14" t="s">
        <v>27</v>
      </c>
      <c r="C183" s="13">
        <f t="shared" ref="C183:F183" si="103">SUM(C184:C188)</f>
        <v>0</v>
      </c>
      <c r="D183" s="13">
        <f t="shared" si="103"/>
        <v>0</v>
      </c>
      <c r="E183" s="13">
        <f t="shared" si="103"/>
        <v>0</v>
      </c>
      <c r="F183" s="13">
        <f t="shared" si="103"/>
        <v>0</v>
      </c>
      <c r="G183" s="13">
        <f t="shared" ref="G183:H183" si="104">SUM(G184:G188)</f>
        <v>0</v>
      </c>
      <c r="H183" s="13">
        <f t="shared" si="104"/>
        <v>0</v>
      </c>
      <c r="I183" s="13">
        <f t="shared" ref="I183:M183" si="105">SUM(I184:I188)</f>
        <v>0</v>
      </c>
      <c r="J183" s="13">
        <f t="shared" si="105"/>
        <v>0</v>
      </c>
      <c r="K183" s="13">
        <f t="shared" si="105"/>
        <v>0</v>
      </c>
      <c r="L183" s="13">
        <f t="shared" si="105"/>
        <v>0</v>
      </c>
      <c r="M183" s="13">
        <f t="shared" si="105"/>
        <v>0</v>
      </c>
    </row>
    <row r="184" spans="1:13" s="2" customFormat="1" ht="19.5" hidden="1" customHeight="1">
      <c r="A184" s="12">
        <v>6801</v>
      </c>
      <c r="B184" s="11" t="s">
        <v>26</v>
      </c>
      <c r="C184" s="67"/>
      <c r="D184" s="11"/>
      <c r="E184" s="11"/>
      <c r="F184" s="11"/>
      <c r="G184" s="10"/>
      <c r="H184" s="10"/>
      <c r="I184" s="10"/>
      <c r="J184" s="10"/>
      <c r="K184" s="10"/>
      <c r="L184" s="10"/>
      <c r="M184" s="10"/>
    </row>
    <row r="185" spans="1:13" s="2" customFormat="1" ht="19.5" hidden="1" customHeight="1">
      <c r="A185" s="12">
        <v>6802</v>
      </c>
      <c r="B185" s="11" t="s">
        <v>25</v>
      </c>
      <c r="C185" s="67"/>
      <c r="D185" s="11"/>
      <c r="E185" s="11"/>
      <c r="F185" s="11"/>
      <c r="G185" s="10"/>
      <c r="H185" s="10"/>
      <c r="I185" s="10"/>
      <c r="J185" s="10"/>
      <c r="K185" s="10"/>
      <c r="L185" s="10"/>
      <c r="M185" s="10"/>
    </row>
    <row r="186" spans="1:13" s="2" customFormat="1" ht="19.5" hidden="1" customHeight="1">
      <c r="A186" s="12">
        <v>6803</v>
      </c>
      <c r="B186" s="11" t="s">
        <v>24</v>
      </c>
      <c r="C186" s="67"/>
      <c r="D186" s="11"/>
      <c r="E186" s="11"/>
      <c r="F186" s="11"/>
      <c r="G186" s="10"/>
      <c r="H186" s="10"/>
      <c r="I186" s="10"/>
      <c r="J186" s="10"/>
      <c r="K186" s="10"/>
      <c r="L186" s="10"/>
      <c r="M186" s="10"/>
    </row>
    <row r="187" spans="1:13" s="2" customFormat="1" hidden="1">
      <c r="A187" s="12">
        <v>6805</v>
      </c>
      <c r="B187" s="11" t="s">
        <v>23</v>
      </c>
      <c r="C187" s="67"/>
      <c r="D187" s="11"/>
      <c r="E187" s="11"/>
      <c r="F187" s="11"/>
      <c r="G187" s="10"/>
      <c r="H187" s="10"/>
      <c r="I187" s="10"/>
      <c r="J187" s="10"/>
      <c r="K187" s="10"/>
      <c r="L187" s="10"/>
      <c r="M187" s="10"/>
    </row>
    <row r="188" spans="1:13" s="2" customFormat="1" ht="19.5" hidden="1" customHeight="1">
      <c r="A188" s="12">
        <v>6898</v>
      </c>
      <c r="B188" s="11" t="s">
        <v>0</v>
      </c>
      <c r="C188" s="67"/>
      <c r="D188" s="11"/>
      <c r="E188" s="11"/>
      <c r="F188" s="11"/>
      <c r="G188" s="10"/>
      <c r="H188" s="10"/>
      <c r="I188" s="10"/>
      <c r="J188" s="10"/>
      <c r="K188" s="10"/>
      <c r="L188" s="10"/>
      <c r="M188" s="10"/>
    </row>
    <row r="189" spans="1:13" s="2" customFormat="1" ht="50.1" customHeight="1">
      <c r="A189" s="18">
        <v>7</v>
      </c>
      <c r="B189" s="17" t="s">
        <v>22</v>
      </c>
      <c r="C189" s="16">
        <f t="shared" ref="C189:F189" si="106">C190+C194+C197+C200+C205</f>
        <v>0</v>
      </c>
      <c r="D189" s="16">
        <f t="shared" si="106"/>
        <v>0</v>
      </c>
      <c r="E189" s="16">
        <f t="shared" si="106"/>
        <v>0</v>
      </c>
      <c r="F189" s="16">
        <f t="shared" si="106"/>
        <v>0</v>
      </c>
      <c r="G189" s="16">
        <f t="shared" ref="G189:H189" si="107">G190+G194+G197+G200+G205</f>
        <v>0</v>
      </c>
      <c r="H189" s="16">
        <f t="shared" si="107"/>
        <v>0</v>
      </c>
      <c r="I189" s="16">
        <f t="shared" ref="I189:M189" si="108">I190+I194+I197+I200+I205</f>
        <v>0</v>
      </c>
      <c r="J189" s="16">
        <f t="shared" si="108"/>
        <v>0</v>
      </c>
      <c r="K189" s="16">
        <f t="shared" si="108"/>
        <v>0</v>
      </c>
      <c r="L189" s="16">
        <f t="shared" si="108"/>
        <v>0</v>
      </c>
      <c r="M189" s="16">
        <f t="shared" si="108"/>
        <v>0</v>
      </c>
    </row>
    <row r="190" spans="1:13" s="2" customFormat="1" ht="19.5" hidden="1" customHeight="1">
      <c r="A190" s="15">
        <v>71</v>
      </c>
      <c r="B190" s="14" t="s">
        <v>21</v>
      </c>
      <c r="C190" s="13">
        <f t="shared" ref="C190:F190" si="109">SUM(C191:C193)</f>
        <v>0</v>
      </c>
      <c r="D190" s="13">
        <f t="shared" si="109"/>
        <v>0</v>
      </c>
      <c r="E190" s="13">
        <f t="shared" si="109"/>
        <v>0</v>
      </c>
      <c r="F190" s="13">
        <f t="shared" si="109"/>
        <v>0</v>
      </c>
      <c r="G190" s="13">
        <f t="shared" ref="G190:H190" si="110">SUM(G191:G193)</f>
        <v>0</v>
      </c>
      <c r="H190" s="13">
        <f t="shared" si="110"/>
        <v>0</v>
      </c>
      <c r="I190" s="13">
        <f t="shared" ref="I190:M190" si="111">SUM(I191:I193)</f>
        <v>0</v>
      </c>
      <c r="J190" s="13">
        <f t="shared" si="111"/>
        <v>0</v>
      </c>
      <c r="K190" s="13">
        <f t="shared" si="111"/>
        <v>0</v>
      </c>
      <c r="L190" s="13">
        <f t="shared" si="111"/>
        <v>0</v>
      </c>
      <c r="M190" s="13">
        <f t="shared" si="111"/>
        <v>0</v>
      </c>
    </row>
    <row r="191" spans="1:13" s="2" customFormat="1" ht="19.5" hidden="1" customHeight="1">
      <c r="A191" s="12">
        <v>7101</v>
      </c>
      <c r="B191" s="11" t="s">
        <v>20</v>
      </c>
      <c r="C191" s="67"/>
      <c r="D191" s="11"/>
      <c r="E191" s="11"/>
      <c r="F191" s="11"/>
      <c r="G191" s="10"/>
      <c r="H191" s="10"/>
      <c r="I191" s="10"/>
      <c r="J191" s="10"/>
      <c r="K191" s="10"/>
      <c r="L191" s="10"/>
      <c r="M191" s="10"/>
    </row>
    <row r="192" spans="1:13" s="2" customFormat="1" ht="19.5" hidden="1" customHeight="1">
      <c r="A192" s="12">
        <v>7102</v>
      </c>
      <c r="B192" s="11" t="s">
        <v>19</v>
      </c>
      <c r="C192" s="67"/>
      <c r="D192" s="11"/>
      <c r="E192" s="11"/>
      <c r="F192" s="11"/>
      <c r="G192" s="10"/>
      <c r="H192" s="10"/>
      <c r="I192" s="10"/>
      <c r="J192" s="10"/>
      <c r="K192" s="10"/>
      <c r="L192" s="10"/>
      <c r="M192" s="10"/>
    </row>
    <row r="193" spans="1:13" s="2" customFormat="1" ht="19.5" hidden="1" customHeight="1">
      <c r="A193" s="12">
        <v>7103</v>
      </c>
      <c r="B193" s="11" t="s">
        <v>18</v>
      </c>
      <c r="C193" s="67"/>
      <c r="D193" s="11"/>
      <c r="E193" s="11"/>
      <c r="F193" s="11"/>
      <c r="G193" s="10"/>
      <c r="H193" s="10"/>
      <c r="I193" s="10"/>
      <c r="J193" s="10"/>
      <c r="K193" s="10"/>
      <c r="L193" s="10"/>
      <c r="M193" s="10"/>
    </row>
    <row r="194" spans="1:13" s="2" customFormat="1" ht="19.5" customHeight="1">
      <c r="A194" s="15">
        <v>72</v>
      </c>
      <c r="B194" s="14" t="s">
        <v>17</v>
      </c>
      <c r="C194" s="13">
        <f t="shared" ref="C194:F194" si="112">SUM(C195:C196)</f>
        <v>0</v>
      </c>
      <c r="D194" s="13">
        <f t="shared" si="112"/>
        <v>0</v>
      </c>
      <c r="E194" s="13">
        <f t="shared" si="112"/>
        <v>0</v>
      </c>
      <c r="F194" s="13">
        <f t="shared" si="112"/>
        <v>0</v>
      </c>
      <c r="G194" s="13">
        <f t="shared" ref="G194:H194" si="113">SUM(G195:G196)</f>
        <v>0</v>
      </c>
      <c r="H194" s="13">
        <f t="shared" si="113"/>
        <v>0</v>
      </c>
      <c r="I194" s="13">
        <f t="shared" ref="I194:M194" si="114">SUM(I195:I196)</f>
        <v>0</v>
      </c>
      <c r="J194" s="13">
        <f t="shared" si="114"/>
        <v>0</v>
      </c>
      <c r="K194" s="13">
        <f t="shared" si="114"/>
        <v>0</v>
      </c>
      <c r="L194" s="13">
        <f t="shared" si="114"/>
        <v>0</v>
      </c>
      <c r="M194" s="13">
        <f t="shared" si="114"/>
        <v>0</v>
      </c>
    </row>
    <row r="195" spans="1:13" s="2" customFormat="1" ht="19.5" customHeight="1">
      <c r="A195" s="12">
        <v>7206</v>
      </c>
      <c r="B195" s="11" t="s">
        <v>16</v>
      </c>
      <c r="C195" s="67"/>
      <c r="D195" s="11"/>
      <c r="E195" s="11"/>
      <c r="F195" s="11"/>
      <c r="G195" s="10"/>
      <c r="H195" s="10"/>
      <c r="I195" s="10"/>
      <c r="J195" s="10"/>
      <c r="K195" s="10"/>
      <c r="L195" s="10"/>
      <c r="M195" s="10"/>
    </row>
    <row r="196" spans="1:13" s="2" customFormat="1" ht="19.5" customHeight="1">
      <c r="A196" s="12">
        <v>7298</v>
      </c>
      <c r="B196" s="11" t="s">
        <v>0</v>
      </c>
      <c r="C196" s="67"/>
      <c r="D196" s="11"/>
      <c r="E196" s="11"/>
      <c r="F196" s="11"/>
      <c r="G196" s="10"/>
      <c r="H196" s="10"/>
      <c r="I196" s="10"/>
      <c r="J196" s="10"/>
      <c r="K196" s="10"/>
      <c r="L196" s="10"/>
      <c r="M196" s="10"/>
    </row>
    <row r="197" spans="1:13" s="2" customFormat="1" ht="19.5" hidden="1" customHeight="1">
      <c r="A197" s="15">
        <v>73</v>
      </c>
      <c r="B197" s="14" t="s">
        <v>15</v>
      </c>
      <c r="C197" s="13">
        <f t="shared" ref="C197:F197" si="115">SUM(C198:C199)</f>
        <v>0</v>
      </c>
      <c r="D197" s="13">
        <f t="shared" si="115"/>
        <v>0</v>
      </c>
      <c r="E197" s="13">
        <f t="shared" si="115"/>
        <v>0</v>
      </c>
      <c r="F197" s="13">
        <f t="shared" si="115"/>
        <v>0</v>
      </c>
      <c r="G197" s="13">
        <f t="shared" ref="G197:H197" si="116">SUM(G198:G199)</f>
        <v>0</v>
      </c>
      <c r="H197" s="13">
        <f t="shared" si="116"/>
        <v>0</v>
      </c>
      <c r="I197" s="13">
        <f t="shared" ref="I197:M197" si="117">SUM(I198:I199)</f>
        <v>0</v>
      </c>
      <c r="J197" s="13">
        <f t="shared" si="117"/>
        <v>0</v>
      </c>
      <c r="K197" s="13">
        <f t="shared" si="117"/>
        <v>0</v>
      </c>
      <c r="L197" s="13">
        <f t="shared" si="117"/>
        <v>0</v>
      </c>
      <c r="M197" s="13">
        <f t="shared" si="117"/>
        <v>0</v>
      </c>
    </row>
    <row r="198" spans="1:13" s="2" customFormat="1" ht="19.5" hidden="1" customHeight="1">
      <c r="A198" s="12">
        <v>7304</v>
      </c>
      <c r="B198" s="11" t="s">
        <v>14</v>
      </c>
      <c r="C198" s="67"/>
      <c r="D198" s="11"/>
      <c r="E198" s="11"/>
      <c r="F198" s="11"/>
      <c r="G198" s="10"/>
      <c r="H198" s="10"/>
      <c r="I198" s="10"/>
      <c r="J198" s="10"/>
      <c r="K198" s="10"/>
      <c r="L198" s="10"/>
      <c r="M198" s="10"/>
    </row>
    <row r="199" spans="1:13" s="2" customFormat="1" ht="19.5" hidden="1" customHeight="1">
      <c r="A199" s="12">
        <v>7398</v>
      </c>
      <c r="B199" s="11" t="s">
        <v>13</v>
      </c>
      <c r="C199" s="67"/>
      <c r="D199" s="11"/>
      <c r="E199" s="11"/>
      <c r="F199" s="11"/>
      <c r="G199" s="10"/>
      <c r="H199" s="10"/>
      <c r="I199" s="10"/>
      <c r="J199" s="10"/>
      <c r="K199" s="10"/>
      <c r="L199" s="10"/>
      <c r="M199" s="10"/>
    </row>
    <row r="200" spans="1:13" s="2" customFormat="1" ht="50.1" hidden="1" customHeight="1">
      <c r="A200" s="15">
        <v>74</v>
      </c>
      <c r="B200" s="14" t="s">
        <v>12</v>
      </c>
      <c r="C200" s="13">
        <f t="shared" ref="C200:F200" si="118">SUM(C201:C204)</f>
        <v>0</v>
      </c>
      <c r="D200" s="13">
        <f t="shared" si="118"/>
        <v>0</v>
      </c>
      <c r="E200" s="13">
        <f t="shared" si="118"/>
        <v>0</v>
      </c>
      <c r="F200" s="13">
        <f t="shared" si="118"/>
        <v>0</v>
      </c>
      <c r="G200" s="13">
        <f t="shared" ref="G200:H200" si="119">SUM(G201:G204)</f>
        <v>0</v>
      </c>
      <c r="H200" s="13">
        <f t="shared" si="119"/>
        <v>0</v>
      </c>
      <c r="I200" s="13">
        <f t="shared" ref="I200:M200" si="120">SUM(I201:I204)</f>
        <v>0</v>
      </c>
      <c r="J200" s="13">
        <f t="shared" si="120"/>
        <v>0</v>
      </c>
      <c r="K200" s="13">
        <f t="shared" si="120"/>
        <v>0</v>
      </c>
      <c r="L200" s="13">
        <f t="shared" si="120"/>
        <v>0</v>
      </c>
      <c r="M200" s="13">
        <f t="shared" si="120"/>
        <v>0</v>
      </c>
    </row>
    <row r="201" spans="1:13" s="2" customFormat="1" ht="19.5" hidden="1" customHeight="1">
      <c r="A201" s="12">
        <v>7401</v>
      </c>
      <c r="B201" s="11" t="s">
        <v>11</v>
      </c>
      <c r="C201" s="67"/>
      <c r="D201" s="11"/>
      <c r="E201" s="11"/>
      <c r="F201" s="11"/>
      <c r="G201" s="10"/>
      <c r="H201" s="10"/>
      <c r="I201" s="10"/>
      <c r="J201" s="10"/>
      <c r="K201" s="10"/>
      <c r="L201" s="10"/>
      <c r="M201" s="10"/>
    </row>
    <row r="202" spans="1:13" s="2" customFormat="1" ht="19.5" hidden="1" customHeight="1">
      <c r="A202" s="12">
        <v>7406</v>
      </c>
      <c r="B202" s="11" t="s">
        <v>10</v>
      </c>
      <c r="C202" s="67"/>
      <c r="D202" s="11"/>
      <c r="E202" s="11"/>
      <c r="F202" s="11"/>
      <c r="G202" s="10"/>
      <c r="H202" s="10"/>
      <c r="I202" s="10"/>
      <c r="J202" s="10"/>
      <c r="K202" s="10"/>
      <c r="L202" s="10"/>
      <c r="M202" s="10"/>
    </row>
    <row r="203" spans="1:13" s="2" customFormat="1" hidden="1">
      <c r="A203" s="12">
        <v>7407</v>
      </c>
      <c r="B203" s="11" t="s">
        <v>9</v>
      </c>
      <c r="C203" s="67"/>
      <c r="D203" s="11"/>
      <c r="E203" s="11"/>
      <c r="F203" s="11"/>
      <c r="G203" s="10"/>
      <c r="H203" s="10"/>
      <c r="I203" s="10"/>
      <c r="J203" s="10"/>
      <c r="K203" s="10"/>
      <c r="L203" s="10"/>
      <c r="M203" s="10"/>
    </row>
    <row r="204" spans="1:13" s="2" customFormat="1" ht="19.5" hidden="1" customHeight="1">
      <c r="A204" s="12">
        <v>7498</v>
      </c>
      <c r="B204" s="11" t="s">
        <v>0</v>
      </c>
      <c r="C204" s="67"/>
      <c r="D204" s="11"/>
      <c r="E204" s="11"/>
      <c r="F204" s="11"/>
      <c r="G204" s="10"/>
      <c r="H204" s="10"/>
      <c r="I204" s="10"/>
      <c r="J204" s="10"/>
      <c r="K204" s="10"/>
      <c r="L204" s="10"/>
      <c r="M204" s="10"/>
    </row>
    <row r="205" spans="1:13" s="2" customFormat="1" ht="19.5" hidden="1" customHeight="1">
      <c r="A205" s="15">
        <v>75</v>
      </c>
      <c r="B205" s="14" t="s">
        <v>8</v>
      </c>
      <c r="C205" s="13">
        <f t="shared" ref="C205:F205" si="121">SUM(C206:C207)</f>
        <v>0</v>
      </c>
      <c r="D205" s="13">
        <f t="shared" si="121"/>
        <v>0</v>
      </c>
      <c r="E205" s="13">
        <f t="shared" si="121"/>
        <v>0</v>
      </c>
      <c r="F205" s="13">
        <f t="shared" si="121"/>
        <v>0</v>
      </c>
      <c r="G205" s="13">
        <f t="shared" ref="G205:H205" si="122">SUM(G206:G207)</f>
        <v>0</v>
      </c>
      <c r="H205" s="13">
        <f t="shared" si="122"/>
        <v>0</v>
      </c>
      <c r="I205" s="13">
        <f t="shared" ref="I205:M205" si="123">SUM(I206:I207)</f>
        <v>0</v>
      </c>
      <c r="J205" s="13">
        <f t="shared" si="123"/>
        <v>0</v>
      </c>
      <c r="K205" s="13">
        <f t="shared" si="123"/>
        <v>0</v>
      </c>
      <c r="L205" s="13">
        <f t="shared" si="123"/>
        <v>0</v>
      </c>
      <c r="M205" s="13">
        <f t="shared" si="123"/>
        <v>0</v>
      </c>
    </row>
    <row r="206" spans="1:13" s="2" customFormat="1" ht="19.5" hidden="1" customHeight="1">
      <c r="A206" s="12">
        <v>7501</v>
      </c>
      <c r="B206" s="11" t="s">
        <v>7</v>
      </c>
      <c r="C206" s="67"/>
      <c r="D206" s="11"/>
      <c r="E206" s="11"/>
      <c r="F206" s="11"/>
      <c r="G206" s="10"/>
      <c r="H206" s="10"/>
      <c r="I206" s="10"/>
      <c r="J206" s="10"/>
      <c r="K206" s="10"/>
      <c r="L206" s="10"/>
      <c r="M206" s="10"/>
    </row>
    <row r="207" spans="1:13" s="2" customFormat="1" ht="19.5" hidden="1" customHeight="1">
      <c r="A207" s="12">
        <v>7502</v>
      </c>
      <c r="B207" s="11" t="s">
        <v>6</v>
      </c>
      <c r="C207" s="67"/>
      <c r="D207" s="11"/>
      <c r="E207" s="11"/>
      <c r="F207" s="11"/>
      <c r="G207" s="10"/>
      <c r="H207" s="10"/>
      <c r="I207" s="10"/>
      <c r="J207" s="10"/>
      <c r="K207" s="10"/>
      <c r="L207" s="10"/>
      <c r="M207" s="10"/>
    </row>
    <row r="208" spans="1:13" s="2" customFormat="1" ht="19.5" hidden="1" customHeight="1">
      <c r="A208" s="18">
        <v>8</v>
      </c>
      <c r="B208" s="17" t="s">
        <v>5</v>
      </c>
      <c r="C208" s="16">
        <f t="shared" ref="C208:F208" si="124">C209</f>
        <v>0</v>
      </c>
      <c r="D208" s="16">
        <f t="shared" si="124"/>
        <v>0</v>
      </c>
      <c r="E208" s="16">
        <f t="shared" si="124"/>
        <v>0</v>
      </c>
      <c r="F208" s="16">
        <f t="shared" si="124"/>
        <v>0</v>
      </c>
      <c r="G208" s="16">
        <f t="shared" ref="G208:M208" si="125">G209</f>
        <v>0</v>
      </c>
      <c r="H208" s="16">
        <f t="shared" si="125"/>
        <v>0</v>
      </c>
      <c r="I208" s="16">
        <f t="shared" si="125"/>
        <v>0</v>
      </c>
      <c r="J208" s="16">
        <f t="shared" si="125"/>
        <v>0</v>
      </c>
      <c r="K208" s="16">
        <f t="shared" si="125"/>
        <v>0</v>
      </c>
      <c r="L208" s="16">
        <f t="shared" si="125"/>
        <v>0</v>
      </c>
      <c r="M208" s="16">
        <f t="shared" si="125"/>
        <v>0</v>
      </c>
    </row>
    <row r="209" spans="1:13" s="2" customFormat="1" ht="19.5" hidden="1" customHeight="1">
      <c r="A209" s="15">
        <v>81</v>
      </c>
      <c r="B209" s="14" t="s">
        <v>4</v>
      </c>
      <c r="C209" s="13">
        <f t="shared" ref="C209:F209" si="126">SUM(C210:C211)</f>
        <v>0</v>
      </c>
      <c r="D209" s="13">
        <f t="shared" si="126"/>
        <v>0</v>
      </c>
      <c r="E209" s="13">
        <f t="shared" si="126"/>
        <v>0</v>
      </c>
      <c r="F209" s="13">
        <f t="shared" si="126"/>
        <v>0</v>
      </c>
      <c r="G209" s="13">
        <f t="shared" ref="G209:H209" si="127">SUM(G210:G211)</f>
        <v>0</v>
      </c>
      <c r="H209" s="13">
        <f t="shared" si="127"/>
        <v>0</v>
      </c>
      <c r="I209" s="13">
        <f t="shared" ref="I209:M209" si="128">SUM(I210:I211)</f>
        <v>0</v>
      </c>
      <c r="J209" s="13">
        <f t="shared" si="128"/>
        <v>0</v>
      </c>
      <c r="K209" s="13">
        <f t="shared" si="128"/>
        <v>0</v>
      </c>
      <c r="L209" s="13">
        <f t="shared" si="128"/>
        <v>0</v>
      </c>
      <c r="M209" s="13">
        <f t="shared" si="128"/>
        <v>0</v>
      </c>
    </row>
    <row r="210" spans="1:13" s="2" customFormat="1" ht="19.5" hidden="1" customHeight="1">
      <c r="A210" s="12">
        <v>8106</v>
      </c>
      <c r="B210" s="11" t="s">
        <v>3</v>
      </c>
      <c r="C210" s="67"/>
      <c r="D210" s="11"/>
      <c r="E210" s="11"/>
      <c r="F210" s="11"/>
      <c r="G210" s="10"/>
      <c r="H210" s="10"/>
      <c r="I210" s="10"/>
      <c r="J210" s="10"/>
      <c r="K210" s="10"/>
      <c r="L210" s="10"/>
      <c r="M210" s="10"/>
    </row>
    <row r="211" spans="1:13" s="2" customFormat="1" ht="19.5" hidden="1" customHeight="1">
      <c r="A211" s="12">
        <v>8109</v>
      </c>
      <c r="B211" s="11" t="s">
        <v>2</v>
      </c>
      <c r="C211" s="67"/>
      <c r="D211" s="11"/>
      <c r="E211" s="11"/>
      <c r="F211" s="11"/>
      <c r="G211" s="10"/>
      <c r="H211" s="10"/>
      <c r="I211" s="10"/>
      <c r="J211" s="10"/>
      <c r="K211" s="10"/>
      <c r="L211" s="10"/>
      <c r="M211" s="10"/>
    </row>
    <row r="212" spans="1:13" s="2" customFormat="1" ht="19.5" hidden="1" customHeight="1">
      <c r="A212" s="18">
        <v>9</v>
      </c>
      <c r="B212" s="17" t="s">
        <v>0</v>
      </c>
      <c r="C212" s="16">
        <f t="shared" ref="C212:F212" si="129">SUM(C213)</f>
        <v>0</v>
      </c>
      <c r="D212" s="16">
        <f t="shared" si="129"/>
        <v>0</v>
      </c>
      <c r="E212" s="16">
        <f t="shared" si="129"/>
        <v>0</v>
      </c>
      <c r="F212" s="16">
        <f t="shared" si="129"/>
        <v>0</v>
      </c>
      <c r="G212" s="16">
        <f t="shared" ref="G212:M212" si="130">SUM(G213)</f>
        <v>0</v>
      </c>
      <c r="H212" s="16">
        <f t="shared" si="130"/>
        <v>0</v>
      </c>
      <c r="I212" s="16">
        <f t="shared" si="130"/>
        <v>0</v>
      </c>
      <c r="J212" s="16">
        <f t="shared" si="130"/>
        <v>0</v>
      </c>
      <c r="K212" s="16">
        <f t="shared" si="130"/>
        <v>0</v>
      </c>
      <c r="L212" s="16">
        <f t="shared" si="130"/>
        <v>0</v>
      </c>
      <c r="M212" s="16">
        <f t="shared" si="130"/>
        <v>0</v>
      </c>
    </row>
    <row r="213" spans="1:13" s="2" customFormat="1" ht="19.5" hidden="1" customHeight="1">
      <c r="A213" s="15">
        <v>91</v>
      </c>
      <c r="B213" s="14" t="s">
        <v>1</v>
      </c>
      <c r="C213" s="13">
        <f t="shared" ref="C213:F213" si="131">C214</f>
        <v>0</v>
      </c>
      <c r="D213" s="13">
        <f t="shared" si="131"/>
        <v>0</v>
      </c>
      <c r="E213" s="13">
        <f t="shared" si="131"/>
        <v>0</v>
      </c>
      <c r="F213" s="13">
        <f t="shared" si="131"/>
        <v>0</v>
      </c>
      <c r="G213" s="13">
        <f t="shared" ref="G213:M213" si="132">G214</f>
        <v>0</v>
      </c>
      <c r="H213" s="13">
        <f t="shared" si="132"/>
        <v>0</v>
      </c>
      <c r="I213" s="13">
        <f t="shared" si="132"/>
        <v>0</v>
      </c>
      <c r="J213" s="13">
        <f t="shared" si="132"/>
        <v>0</v>
      </c>
      <c r="K213" s="13">
        <f t="shared" si="132"/>
        <v>0</v>
      </c>
      <c r="L213" s="13">
        <f t="shared" si="132"/>
        <v>0</v>
      </c>
      <c r="M213" s="13">
        <f t="shared" si="132"/>
        <v>0</v>
      </c>
    </row>
    <row r="214" spans="1:13" s="2" customFormat="1" ht="19.5" hidden="1" customHeight="1">
      <c r="A214" s="12">
        <v>9198</v>
      </c>
      <c r="B214" s="11" t="s">
        <v>0</v>
      </c>
      <c r="C214" s="67"/>
      <c r="D214" s="11"/>
      <c r="E214" s="11"/>
      <c r="F214" s="11"/>
      <c r="G214" s="10"/>
      <c r="H214" s="10"/>
      <c r="I214" s="10"/>
      <c r="J214" s="10"/>
      <c r="K214" s="10"/>
      <c r="L214" s="10"/>
      <c r="M214" s="10"/>
    </row>
    <row r="216" spans="1:13">
      <c r="A216" s="106" t="s">
        <v>497</v>
      </c>
    </row>
  </sheetData>
  <mergeCells count="2">
    <mergeCell ref="A1:M1"/>
    <mergeCell ref="C3:M3"/>
  </mergeCells>
  <phoneticPr fontId="4" type="noConversion"/>
  <pageMargins left="0.11811023622047245" right="0.11811023622047245" top="0.15748031496062992" bottom="0.15748031496062992" header="0.31496062992125984" footer="0.31496062992125984"/>
  <pageSetup paperSize="8" scale="58"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0"/>
  <sheetViews>
    <sheetView workbookViewId="0">
      <selection activeCell="M30" sqref="M30"/>
    </sheetView>
  </sheetViews>
  <sheetFormatPr defaultRowHeight="16.5"/>
  <cols>
    <col min="1" max="1" width="20.625" style="417" customWidth="1"/>
    <col min="2" max="2" width="13.625" style="417" customWidth="1"/>
    <col min="3" max="3" width="16.25" style="417" customWidth="1"/>
    <col min="4" max="5" width="10" style="417" customWidth="1"/>
    <col min="6" max="6" width="9.5" style="417" customWidth="1"/>
    <col min="7" max="7" width="9.875" style="417" bestFit="1" customWidth="1"/>
    <col min="8" max="8" width="9.125" style="417" bestFit="1" customWidth="1"/>
    <col min="9" max="9" width="11.375" style="417" customWidth="1"/>
    <col min="10" max="10" width="12" style="508" bestFit="1" customWidth="1"/>
    <col min="11" max="11" width="10.5" style="508" customWidth="1"/>
    <col min="12" max="12" width="11.125" style="508" customWidth="1"/>
    <col min="13" max="14" width="9" style="417"/>
    <col min="15" max="15" width="10.5" style="417" bestFit="1" customWidth="1"/>
    <col min="16" max="16" width="9" style="417" customWidth="1"/>
    <col min="17" max="256" width="9" style="417"/>
    <col min="257" max="257" width="20.625" style="417" customWidth="1"/>
    <col min="258" max="258" width="13.625" style="417" customWidth="1"/>
    <col min="259" max="259" width="16.25" style="417" customWidth="1"/>
    <col min="260" max="261" width="10" style="417" customWidth="1"/>
    <col min="262" max="262" width="9.5" style="417" customWidth="1"/>
    <col min="263" max="263" width="9.875" style="417" bestFit="1" customWidth="1"/>
    <col min="264" max="264" width="9.125" style="417" bestFit="1" customWidth="1"/>
    <col min="265" max="265" width="11.375" style="417" customWidth="1"/>
    <col min="266" max="266" width="12" style="417" bestFit="1" customWidth="1"/>
    <col min="267" max="267" width="10.5" style="417" customWidth="1"/>
    <col min="268" max="268" width="11.125" style="417" customWidth="1"/>
    <col min="269" max="270" width="9" style="417"/>
    <col min="271" max="271" width="10.5" style="417" bestFit="1" customWidth="1"/>
    <col min="272" max="272" width="9" style="417" customWidth="1"/>
    <col min="273" max="512" width="9" style="417"/>
    <col min="513" max="513" width="20.625" style="417" customWidth="1"/>
    <col min="514" max="514" width="13.625" style="417" customWidth="1"/>
    <col min="515" max="515" width="16.25" style="417" customWidth="1"/>
    <col min="516" max="517" width="10" style="417" customWidth="1"/>
    <col min="518" max="518" width="9.5" style="417" customWidth="1"/>
    <col min="519" max="519" width="9.875" style="417" bestFit="1" customWidth="1"/>
    <col min="520" max="520" width="9.125" style="417" bestFit="1" customWidth="1"/>
    <col min="521" max="521" width="11.375" style="417" customWidth="1"/>
    <col min="522" max="522" width="12" style="417" bestFit="1" customWidth="1"/>
    <col min="523" max="523" width="10.5" style="417" customWidth="1"/>
    <col min="524" max="524" width="11.125" style="417" customWidth="1"/>
    <col min="525" max="526" width="9" style="417"/>
    <col min="527" max="527" width="10.5" style="417" bestFit="1" customWidth="1"/>
    <col min="528" max="528" width="9" style="417" customWidth="1"/>
    <col min="529" max="768" width="9" style="417"/>
    <col min="769" max="769" width="20.625" style="417" customWidth="1"/>
    <col min="770" max="770" width="13.625" style="417" customWidth="1"/>
    <col min="771" max="771" width="16.25" style="417" customWidth="1"/>
    <col min="772" max="773" width="10" style="417" customWidth="1"/>
    <col min="774" max="774" width="9.5" style="417" customWidth="1"/>
    <col min="775" max="775" width="9.875" style="417" bestFit="1" customWidth="1"/>
    <col min="776" max="776" width="9.125" style="417" bestFit="1" customWidth="1"/>
    <col min="777" max="777" width="11.375" style="417" customWidth="1"/>
    <col min="778" max="778" width="12" style="417" bestFit="1" customWidth="1"/>
    <col min="779" max="779" width="10.5" style="417" customWidth="1"/>
    <col min="780" max="780" width="11.125" style="417" customWidth="1"/>
    <col min="781" max="782" width="9" style="417"/>
    <col min="783" max="783" width="10.5" style="417" bestFit="1" customWidth="1"/>
    <col min="784" max="784" width="9" style="417" customWidth="1"/>
    <col min="785" max="1024" width="9" style="417"/>
    <col min="1025" max="1025" width="20.625" style="417" customWidth="1"/>
    <col min="1026" max="1026" width="13.625" style="417" customWidth="1"/>
    <col min="1027" max="1027" width="16.25" style="417" customWidth="1"/>
    <col min="1028" max="1029" width="10" style="417" customWidth="1"/>
    <col min="1030" max="1030" width="9.5" style="417" customWidth="1"/>
    <col min="1031" max="1031" width="9.875" style="417" bestFit="1" customWidth="1"/>
    <col min="1032" max="1032" width="9.125" style="417" bestFit="1" customWidth="1"/>
    <col min="1033" max="1033" width="11.375" style="417" customWidth="1"/>
    <col min="1034" max="1034" width="12" style="417" bestFit="1" customWidth="1"/>
    <col min="1035" max="1035" width="10.5" style="417" customWidth="1"/>
    <col min="1036" max="1036" width="11.125" style="417" customWidth="1"/>
    <col min="1037" max="1038" width="9" style="417"/>
    <col min="1039" max="1039" width="10.5" style="417" bestFit="1" customWidth="1"/>
    <col min="1040" max="1040" width="9" style="417" customWidth="1"/>
    <col min="1041" max="1280" width="9" style="417"/>
    <col min="1281" max="1281" width="20.625" style="417" customWidth="1"/>
    <col min="1282" max="1282" width="13.625" style="417" customWidth="1"/>
    <col min="1283" max="1283" width="16.25" style="417" customWidth="1"/>
    <col min="1284" max="1285" width="10" style="417" customWidth="1"/>
    <col min="1286" max="1286" width="9.5" style="417" customWidth="1"/>
    <col min="1287" max="1287" width="9.875" style="417" bestFit="1" customWidth="1"/>
    <col min="1288" max="1288" width="9.125" style="417" bestFit="1" customWidth="1"/>
    <col min="1289" max="1289" width="11.375" style="417" customWidth="1"/>
    <col min="1290" max="1290" width="12" style="417" bestFit="1" customWidth="1"/>
    <col min="1291" max="1291" width="10.5" style="417" customWidth="1"/>
    <col min="1292" max="1292" width="11.125" style="417" customWidth="1"/>
    <col min="1293" max="1294" width="9" style="417"/>
    <col min="1295" max="1295" width="10.5" style="417" bestFit="1" customWidth="1"/>
    <col min="1296" max="1296" width="9" style="417" customWidth="1"/>
    <col min="1297" max="1536" width="9" style="417"/>
    <col min="1537" max="1537" width="20.625" style="417" customWidth="1"/>
    <col min="1538" max="1538" width="13.625" style="417" customWidth="1"/>
    <col min="1539" max="1539" width="16.25" style="417" customWidth="1"/>
    <col min="1540" max="1541" width="10" style="417" customWidth="1"/>
    <col min="1542" max="1542" width="9.5" style="417" customWidth="1"/>
    <col min="1543" max="1543" width="9.875" style="417" bestFit="1" customWidth="1"/>
    <col min="1544" max="1544" width="9.125" style="417" bestFit="1" customWidth="1"/>
    <col min="1545" max="1545" width="11.375" style="417" customWidth="1"/>
    <col min="1546" max="1546" width="12" style="417" bestFit="1" customWidth="1"/>
    <col min="1547" max="1547" width="10.5" style="417" customWidth="1"/>
    <col min="1548" max="1548" width="11.125" style="417" customWidth="1"/>
    <col min="1549" max="1550" width="9" style="417"/>
    <col min="1551" max="1551" width="10.5" style="417" bestFit="1" customWidth="1"/>
    <col min="1552" max="1552" width="9" style="417" customWidth="1"/>
    <col min="1553" max="1792" width="9" style="417"/>
    <col min="1793" max="1793" width="20.625" style="417" customWidth="1"/>
    <col min="1794" max="1794" width="13.625" style="417" customWidth="1"/>
    <col min="1795" max="1795" width="16.25" style="417" customWidth="1"/>
    <col min="1796" max="1797" width="10" style="417" customWidth="1"/>
    <col min="1798" max="1798" width="9.5" style="417" customWidth="1"/>
    <col min="1799" max="1799" width="9.875" style="417" bestFit="1" customWidth="1"/>
    <col min="1800" max="1800" width="9.125" style="417" bestFit="1" customWidth="1"/>
    <col min="1801" max="1801" width="11.375" style="417" customWidth="1"/>
    <col min="1802" max="1802" width="12" style="417" bestFit="1" customWidth="1"/>
    <col min="1803" max="1803" width="10.5" style="417" customWidth="1"/>
    <col min="1804" max="1804" width="11.125" style="417" customWidth="1"/>
    <col min="1805" max="1806" width="9" style="417"/>
    <col min="1807" max="1807" width="10.5" style="417" bestFit="1" customWidth="1"/>
    <col min="1808" max="1808" width="9" style="417" customWidth="1"/>
    <col min="1809" max="2048" width="9" style="417"/>
    <col min="2049" max="2049" width="20.625" style="417" customWidth="1"/>
    <col min="2050" max="2050" width="13.625" style="417" customWidth="1"/>
    <col min="2051" max="2051" width="16.25" style="417" customWidth="1"/>
    <col min="2052" max="2053" width="10" style="417" customWidth="1"/>
    <col min="2054" max="2054" width="9.5" style="417" customWidth="1"/>
    <col min="2055" max="2055" width="9.875" style="417" bestFit="1" customWidth="1"/>
    <col min="2056" max="2056" width="9.125" style="417" bestFit="1" customWidth="1"/>
    <col min="2057" max="2057" width="11.375" style="417" customWidth="1"/>
    <col min="2058" max="2058" width="12" style="417" bestFit="1" customWidth="1"/>
    <col min="2059" max="2059" width="10.5" style="417" customWidth="1"/>
    <col min="2060" max="2060" width="11.125" style="417" customWidth="1"/>
    <col min="2061" max="2062" width="9" style="417"/>
    <col min="2063" max="2063" width="10.5" style="417" bestFit="1" customWidth="1"/>
    <col min="2064" max="2064" width="9" style="417" customWidth="1"/>
    <col min="2065" max="2304" width="9" style="417"/>
    <col min="2305" max="2305" width="20.625" style="417" customWidth="1"/>
    <col min="2306" max="2306" width="13.625" style="417" customWidth="1"/>
    <col min="2307" max="2307" width="16.25" style="417" customWidth="1"/>
    <col min="2308" max="2309" width="10" style="417" customWidth="1"/>
    <col min="2310" max="2310" width="9.5" style="417" customWidth="1"/>
    <col min="2311" max="2311" width="9.875" style="417" bestFit="1" customWidth="1"/>
    <col min="2312" max="2312" width="9.125" style="417" bestFit="1" customWidth="1"/>
    <col min="2313" max="2313" width="11.375" style="417" customWidth="1"/>
    <col min="2314" max="2314" width="12" style="417" bestFit="1" customWidth="1"/>
    <col min="2315" max="2315" width="10.5" style="417" customWidth="1"/>
    <col min="2316" max="2316" width="11.125" style="417" customWidth="1"/>
    <col min="2317" max="2318" width="9" style="417"/>
    <col min="2319" max="2319" width="10.5" style="417" bestFit="1" customWidth="1"/>
    <col min="2320" max="2320" width="9" style="417" customWidth="1"/>
    <col min="2321" max="2560" width="9" style="417"/>
    <col min="2561" max="2561" width="20.625" style="417" customWidth="1"/>
    <col min="2562" max="2562" width="13.625" style="417" customWidth="1"/>
    <col min="2563" max="2563" width="16.25" style="417" customWidth="1"/>
    <col min="2564" max="2565" width="10" style="417" customWidth="1"/>
    <col min="2566" max="2566" width="9.5" style="417" customWidth="1"/>
    <col min="2567" max="2567" width="9.875" style="417" bestFit="1" customWidth="1"/>
    <col min="2568" max="2568" width="9.125" style="417" bestFit="1" customWidth="1"/>
    <col min="2569" max="2569" width="11.375" style="417" customWidth="1"/>
    <col min="2570" max="2570" width="12" style="417" bestFit="1" customWidth="1"/>
    <col min="2571" max="2571" width="10.5" style="417" customWidth="1"/>
    <col min="2572" max="2572" width="11.125" style="417" customWidth="1"/>
    <col min="2573" max="2574" width="9" style="417"/>
    <col min="2575" max="2575" width="10.5" style="417" bestFit="1" customWidth="1"/>
    <col min="2576" max="2576" width="9" style="417" customWidth="1"/>
    <col min="2577" max="2816" width="9" style="417"/>
    <col min="2817" max="2817" width="20.625" style="417" customWidth="1"/>
    <col min="2818" max="2818" width="13.625" style="417" customWidth="1"/>
    <col min="2819" max="2819" width="16.25" style="417" customWidth="1"/>
    <col min="2820" max="2821" width="10" style="417" customWidth="1"/>
    <col min="2822" max="2822" width="9.5" style="417" customWidth="1"/>
    <col min="2823" max="2823" width="9.875" style="417" bestFit="1" customWidth="1"/>
    <col min="2824" max="2824" width="9.125" style="417" bestFit="1" customWidth="1"/>
    <col min="2825" max="2825" width="11.375" style="417" customWidth="1"/>
    <col min="2826" max="2826" width="12" style="417" bestFit="1" customWidth="1"/>
    <col min="2827" max="2827" width="10.5" style="417" customWidth="1"/>
    <col min="2828" max="2828" width="11.125" style="417" customWidth="1"/>
    <col min="2829" max="2830" width="9" style="417"/>
    <col min="2831" max="2831" width="10.5" style="417" bestFit="1" customWidth="1"/>
    <col min="2832" max="2832" width="9" style="417" customWidth="1"/>
    <col min="2833" max="3072" width="9" style="417"/>
    <col min="3073" max="3073" width="20.625" style="417" customWidth="1"/>
    <col min="3074" max="3074" width="13.625" style="417" customWidth="1"/>
    <col min="3075" max="3075" width="16.25" style="417" customWidth="1"/>
    <col min="3076" max="3077" width="10" style="417" customWidth="1"/>
    <col min="3078" max="3078" width="9.5" style="417" customWidth="1"/>
    <col min="3079" max="3079" width="9.875" style="417" bestFit="1" customWidth="1"/>
    <col min="3080" max="3080" width="9.125" style="417" bestFit="1" customWidth="1"/>
    <col min="3081" max="3081" width="11.375" style="417" customWidth="1"/>
    <col min="3082" max="3082" width="12" style="417" bestFit="1" customWidth="1"/>
    <col min="3083" max="3083" width="10.5" style="417" customWidth="1"/>
    <col min="3084" max="3084" width="11.125" style="417" customWidth="1"/>
    <col min="3085" max="3086" width="9" style="417"/>
    <col min="3087" max="3087" width="10.5" style="417" bestFit="1" customWidth="1"/>
    <col min="3088" max="3088" width="9" style="417" customWidth="1"/>
    <col min="3089" max="3328" width="9" style="417"/>
    <col min="3329" max="3329" width="20.625" style="417" customWidth="1"/>
    <col min="3330" max="3330" width="13.625" style="417" customWidth="1"/>
    <col min="3331" max="3331" width="16.25" style="417" customWidth="1"/>
    <col min="3332" max="3333" width="10" style="417" customWidth="1"/>
    <col min="3334" max="3334" width="9.5" style="417" customWidth="1"/>
    <col min="3335" max="3335" width="9.875" style="417" bestFit="1" customWidth="1"/>
    <col min="3336" max="3336" width="9.125" style="417" bestFit="1" customWidth="1"/>
    <col min="3337" max="3337" width="11.375" style="417" customWidth="1"/>
    <col min="3338" max="3338" width="12" style="417" bestFit="1" customWidth="1"/>
    <col min="3339" max="3339" width="10.5" style="417" customWidth="1"/>
    <col min="3340" max="3340" width="11.125" style="417" customWidth="1"/>
    <col min="3341" max="3342" width="9" style="417"/>
    <col min="3343" max="3343" width="10.5" style="417" bestFit="1" customWidth="1"/>
    <col min="3344" max="3344" width="9" style="417" customWidth="1"/>
    <col min="3345" max="3584" width="9" style="417"/>
    <col min="3585" max="3585" width="20.625" style="417" customWidth="1"/>
    <col min="3586" max="3586" width="13.625" style="417" customWidth="1"/>
    <col min="3587" max="3587" width="16.25" style="417" customWidth="1"/>
    <col min="3588" max="3589" width="10" style="417" customWidth="1"/>
    <col min="3590" max="3590" width="9.5" style="417" customWidth="1"/>
    <col min="3591" max="3591" width="9.875" style="417" bestFit="1" customWidth="1"/>
    <col min="3592" max="3592" width="9.125" style="417" bestFit="1" customWidth="1"/>
    <col min="3593" max="3593" width="11.375" style="417" customWidth="1"/>
    <col min="3594" max="3594" width="12" style="417" bestFit="1" customWidth="1"/>
    <col min="3595" max="3595" width="10.5" style="417" customWidth="1"/>
    <col min="3596" max="3596" width="11.125" style="417" customWidth="1"/>
    <col min="3597" max="3598" width="9" style="417"/>
    <col min="3599" max="3599" width="10.5" style="417" bestFit="1" customWidth="1"/>
    <col min="3600" max="3600" width="9" style="417" customWidth="1"/>
    <col min="3601" max="3840" width="9" style="417"/>
    <col min="3841" max="3841" width="20.625" style="417" customWidth="1"/>
    <col min="3842" max="3842" width="13.625" style="417" customWidth="1"/>
    <col min="3843" max="3843" width="16.25" style="417" customWidth="1"/>
    <col min="3844" max="3845" width="10" style="417" customWidth="1"/>
    <col min="3846" max="3846" width="9.5" style="417" customWidth="1"/>
    <col min="3847" max="3847" width="9.875" style="417" bestFit="1" customWidth="1"/>
    <col min="3848" max="3848" width="9.125" style="417" bestFit="1" customWidth="1"/>
    <col min="3849" max="3849" width="11.375" style="417" customWidth="1"/>
    <col min="3850" max="3850" width="12" style="417" bestFit="1" customWidth="1"/>
    <col min="3851" max="3851" width="10.5" style="417" customWidth="1"/>
    <col min="3852" max="3852" width="11.125" style="417" customWidth="1"/>
    <col min="3853" max="3854" width="9" style="417"/>
    <col min="3855" max="3855" width="10.5" style="417" bestFit="1" customWidth="1"/>
    <col min="3856" max="3856" width="9" style="417" customWidth="1"/>
    <col min="3857" max="4096" width="9" style="417"/>
    <col min="4097" max="4097" width="20.625" style="417" customWidth="1"/>
    <col min="4098" max="4098" width="13.625" style="417" customWidth="1"/>
    <col min="4099" max="4099" width="16.25" style="417" customWidth="1"/>
    <col min="4100" max="4101" width="10" style="417" customWidth="1"/>
    <col min="4102" max="4102" width="9.5" style="417" customWidth="1"/>
    <col min="4103" max="4103" width="9.875" style="417" bestFit="1" customWidth="1"/>
    <col min="4104" max="4104" width="9.125" style="417" bestFit="1" customWidth="1"/>
    <col min="4105" max="4105" width="11.375" style="417" customWidth="1"/>
    <col min="4106" max="4106" width="12" style="417" bestFit="1" customWidth="1"/>
    <col min="4107" max="4107" width="10.5" style="417" customWidth="1"/>
    <col min="4108" max="4108" width="11.125" style="417" customWidth="1"/>
    <col min="4109" max="4110" width="9" style="417"/>
    <col min="4111" max="4111" width="10.5" style="417" bestFit="1" customWidth="1"/>
    <col min="4112" max="4112" width="9" style="417" customWidth="1"/>
    <col min="4113" max="4352" width="9" style="417"/>
    <col min="4353" max="4353" width="20.625" style="417" customWidth="1"/>
    <col min="4354" max="4354" width="13.625" style="417" customWidth="1"/>
    <col min="4355" max="4355" width="16.25" style="417" customWidth="1"/>
    <col min="4356" max="4357" width="10" style="417" customWidth="1"/>
    <col min="4358" max="4358" width="9.5" style="417" customWidth="1"/>
    <col min="4359" max="4359" width="9.875" style="417" bestFit="1" customWidth="1"/>
    <col min="4360" max="4360" width="9.125" style="417" bestFit="1" customWidth="1"/>
    <col min="4361" max="4361" width="11.375" style="417" customWidth="1"/>
    <col min="4362" max="4362" width="12" style="417" bestFit="1" customWidth="1"/>
    <col min="4363" max="4363" width="10.5" style="417" customWidth="1"/>
    <col min="4364" max="4364" width="11.125" style="417" customWidth="1"/>
    <col min="4365" max="4366" width="9" style="417"/>
    <col min="4367" max="4367" width="10.5" style="417" bestFit="1" customWidth="1"/>
    <col min="4368" max="4368" width="9" style="417" customWidth="1"/>
    <col min="4369" max="4608" width="9" style="417"/>
    <col min="4609" max="4609" width="20.625" style="417" customWidth="1"/>
    <col min="4610" max="4610" width="13.625" style="417" customWidth="1"/>
    <col min="4611" max="4611" width="16.25" style="417" customWidth="1"/>
    <col min="4612" max="4613" width="10" style="417" customWidth="1"/>
    <col min="4614" max="4614" width="9.5" style="417" customWidth="1"/>
    <col min="4615" max="4615" width="9.875" style="417" bestFit="1" customWidth="1"/>
    <col min="4616" max="4616" width="9.125" style="417" bestFit="1" customWidth="1"/>
    <col min="4617" max="4617" width="11.375" style="417" customWidth="1"/>
    <col min="4618" max="4618" width="12" style="417" bestFit="1" customWidth="1"/>
    <col min="4619" max="4619" width="10.5" style="417" customWidth="1"/>
    <col min="4620" max="4620" width="11.125" style="417" customWidth="1"/>
    <col min="4621" max="4622" width="9" style="417"/>
    <col min="4623" max="4623" width="10.5" style="417" bestFit="1" customWidth="1"/>
    <col min="4624" max="4624" width="9" style="417" customWidth="1"/>
    <col min="4625" max="4864" width="9" style="417"/>
    <col min="4865" max="4865" width="20.625" style="417" customWidth="1"/>
    <col min="4866" max="4866" width="13.625" style="417" customWidth="1"/>
    <col min="4867" max="4867" width="16.25" style="417" customWidth="1"/>
    <col min="4868" max="4869" width="10" style="417" customWidth="1"/>
    <col min="4870" max="4870" width="9.5" style="417" customWidth="1"/>
    <col min="4871" max="4871" width="9.875" style="417" bestFit="1" customWidth="1"/>
    <col min="4872" max="4872" width="9.125" style="417" bestFit="1" customWidth="1"/>
    <col min="4873" max="4873" width="11.375" style="417" customWidth="1"/>
    <col min="4874" max="4874" width="12" style="417" bestFit="1" customWidth="1"/>
    <col min="4875" max="4875" width="10.5" style="417" customWidth="1"/>
    <col min="4876" max="4876" width="11.125" style="417" customWidth="1"/>
    <col min="4877" max="4878" width="9" style="417"/>
    <col min="4879" max="4879" width="10.5" style="417" bestFit="1" customWidth="1"/>
    <col min="4880" max="4880" width="9" style="417" customWidth="1"/>
    <col min="4881" max="5120" width="9" style="417"/>
    <col min="5121" max="5121" width="20.625" style="417" customWidth="1"/>
    <col min="5122" max="5122" width="13.625" style="417" customWidth="1"/>
    <col min="5123" max="5123" width="16.25" style="417" customWidth="1"/>
    <col min="5124" max="5125" width="10" style="417" customWidth="1"/>
    <col min="5126" max="5126" width="9.5" style="417" customWidth="1"/>
    <col min="5127" max="5127" width="9.875" style="417" bestFit="1" customWidth="1"/>
    <col min="5128" max="5128" width="9.125" style="417" bestFit="1" customWidth="1"/>
    <col min="5129" max="5129" width="11.375" style="417" customWidth="1"/>
    <col min="5130" max="5130" width="12" style="417" bestFit="1" customWidth="1"/>
    <col min="5131" max="5131" width="10.5" style="417" customWidth="1"/>
    <col min="5132" max="5132" width="11.125" style="417" customWidth="1"/>
    <col min="5133" max="5134" width="9" style="417"/>
    <col min="5135" max="5135" width="10.5" style="417" bestFit="1" customWidth="1"/>
    <col min="5136" max="5136" width="9" style="417" customWidth="1"/>
    <col min="5137" max="5376" width="9" style="417"/>
    <col min="5377" max="5377" width="20.625" style="417" customWidth="1"/>
    <col min="5378" max="5378" width="13.625" style="417" customWidth="1"/>
    <col min="5379" max="5379" width="16.25" style="417" customWidth="1"/>
    <col min="5380" max="5381" width="10" style="417" customWidth="1"/>
    <col min="5382" max="5382" width="9.5" style="417" customWidth="1"/>
    <col min="5383" max="5383" width="9.875" style="417" bestFit="1" customWidth="1"/>
    <col min="5384" max="5384" width="9.125" style="417" bestFit="1" customWidth="1"/>
    <col min="5385" max="5385" width="11.375" style="417" customWidth="1"/>
    <col min="5386" max="5386" width="12" style="417" bestFit="1" customWidth="1"/>
    <col min="5387" max="5387" width="10.5" style="417" customWidth="1"/>
    <col min="5388" max="5388" width="11.125" style="417" customWidth="1"/>
    <col min="5389" max="5390" width="9" style="417"/>
    <col min="5391" max="5391" width="10.5" style="417" bestFit="1" customWidth="1"/>
    <col min="5392" max="5392" width="9" style="417" customWidth="1"/>
    <col min="5393" max="5632" width="9" style="417"/>
    <col min="5633" max="5633" width="20.625" style="417" customWidth="1"/>
    <col min="5634" max="5634" width="13.625" style="417" customWidth="1"/>
    <col min="5635" max="5635" width="16.25" style="417" customWidth="1"/>
    <col min="5636" max="5637" width="10" style="417" customWidth="1"/>
    <col min="5638" max="5638" width="9.5" style="417" customWidth="1"/>
    <col min="5639" max="5639" width="9.875" style="417" bestFit="1" customWidth="1"/>
    <col min="5640" max="5640" width="9.125" style="417" bestFit="1" customWidth="1"/>
    <col min="5641" max="5641" width="11.375" style="417" customWidth="1"/>
    <col min="5642" max="5642" width="12" style="417" bestFit="1" customWidth="1"/>
    <col min="5643" max="5643" width="10.5" style="417" customWidth="1"/>
    <col min="5644" max="5644" width="11.125" style="417" customWidth="1"/>
    <col min="5645" max="5646" width="9" style="417"/>
    <col min="5647" max="5647" width="10.5" style="417" bestFit="1" customWidth="1"/>
    <col min="5648" max="5648" width="9" style="417" customWidth="1"/>
    <col min="5649" max="5888" width="9" style="417"/>
    <col min="5889" max="5889" width="20.625" style="417" customWidth="1"/>
    <col min="5890" max="5890" width="13.625" style="417" customWidth="1"/>
    <col min="5891" max="5891" width="16.25" style="417" customWidth="1"/>
    <col min="5892" max="5893" width="10" style="417" customWidth="1"/>
    <col min="5894" max="5894" width="9.5" style="417" customWidth="1"/>
    <col min="5895" max="5895" width="9.875" style="417" bestFit="1" customWidth="1"/>
    <col min="5896" max="5896" width="9.125" style="417" bestFit="1" customWidth="1"/>
    <col min="5897" max="5897" width="11.375" style="417" customWidth="1"/>
    <col min="5898" max="5898" width="12" style="417" bestFit="1" customWidth="1"/>
    <col min="5899" max="5899" width="10.5" style="417" customWidth="1"/>
    <col min="5900" max="5900" width="11.125" style="417" customWidth="1"/>
    <col min="5901" max="5902" width="9" style="417"/>
    <col min="5903" max="5903" width="10.5" style="417" bestFit="1" customWidth="1"/>
    <col min="5904" max="5904" width="9" style="417" customWidth="1"/>
    <col min="5905" max="6144" width="9" style="417"/>
    <col min="6145" max="6145" width="20.625" style="417" customWidth="1"/>
    <col min="6146" max="6146" width="13.625" style="417" customWidth="1"/>
    <col min="6147" max="6147" width="16.25" style="417" customWidth="1"/>
    <col min="6148" max="6149" width="10" style="417" customWidth="1"/>
    <col min="6150" max="6150" width="9.5" style="417" customWidth="1"/>
    <col min="6151" max="6151" width="9.875" style="417" bestFit="1" customWidth="1"/>
    <col min="6152" max="6152" width="9.125" style="417" bestFit="1" customWidth="1"/>
    <col min="6153" max="6153" width="11.375" style="417" customWidth="1"/>
    <col min="6154" max="6154" width="12" style="417" bestFit="1" customWidth="1"/>
    <col min="6155" max="6155" width="10.5" style="417" customWidth="1"/>
    <col min="6156" max="6156" width="11.125" style="417" customWidth="1"/>
    <col min="6157" max="6158" width="9" style="417"/>
    <col min="6159" max="6159" width="10.5" style="417" bestFit="1" customWidth="1"/>
    <col min="6160" max="6160" width="9" style="417" customWidth="1"/>
    <col min="6161" max="6400" width="9" style="417"/>
    <col min="6401" max="6401" width="20.625" style="417" customWidth="1"/>
    <col min="6402" max="6402" width="13.625" style="417" customWidth="1"/>
    <col min="6403" max="6403" width="16.25" style="417" customWidth="1"/>
    <col min="6404" max="6405" width="10" style="417" customWidth="1"/>
    <col min="6406" max="6406" width="9.5" style="417" customWidth="1"/>
    <col min="6407" max="6407" width="9.875" style="417" bestFit="1" customWidth="1"/>
    <col min="6408" max="6408" width="9.125" style="417" bestFit="1" customWidth="1"/>
    <col min="6409" max="6409" width="11.375" style="417" customWidth="1"/>
    <col min="6410" max="6410" width="12" style="417" bestFit="1" customWidth="1"/>
    <col min="6411" max="6411" width="10.5" style="417" customWidth="1"/>
    <col min="6412" max="6412" width="11.125" style="417" customWidth="1"/>
    <col min="6413" max="6414" width="9" style="417"/>
    <col min="6415" max="6415" width="10.5" style="417" bestFit="1" customWidth="1"/>
    <col min="6416" max="6416" width="9" style="417" customWidth="1"/>
    <col min="6417" max="6656" width="9" style="417"/>
    <col min="6657" max="6657" width="20.625" style="417" customWidth="1"/>
    <col min="6658" max="6658" width="13.625" style="417" customWidth="1"/>
    <col min="6659" max="6659" width="16.25" style="417" customWidth="1"/>
    <col min="6660" max="6661" width="10" style="417" customWidth="1"/>
    <col min="6662" max="6662" width="9.5" style="417" customWidth="1"/>
    <col min="6663" max="6663" width="9.875" style="417" bestFit="1" customWidth="1"/>
    <col min="6664" max="6664" width="9.125" style="417" bestFit="1" customWidth="1"/>
    <col min="6665" max="6665" width="11.375" style="417" customWidth="1"/>
    <col min="6666" max="6666" width="12" style="417" bestFit="1" customWidth="1"/>
    <col min="6667" max="6667" width="10.5" style="417" customWidth="1"/>
    <col min="6668" max="6668" width="11.125" style="417" customWidth="1"/>
    <col min="6669" max="6670" width="9" style="417"/>
    <col min="6671" max="6671" width="10.5" style="417" bestFit="1" customWidth="1"/>
    <col min="6672" max="6672" width="9" style="417" customWidth="1"/>
    <col min="6673" max="6912" width="9" style="417"/>
    <col min="6913" max="6913" width="20.625" style="417" customWidth="1"/>
    <col min="6914" max="6914" width="13.625" style="417" customWidth="1"/>
    <col min="6915" max="6915" width="16.25" style="417" customWidth="1"/>
    <col min="6916" max="6917" width="10" style="417" customWidth="1"/>
    <col min="6918" max="6918" width="9.5" style="417" customWidth="1"/>
    <col min="6919" max="6919" width="9.875" style="417" bestFit="1" customWidth="1"/>
    <col min="6920" max="6920" width="9.125" style="417" bestFit="1" customWidth="1"/>
    <col min="6921" max="6921" width="11.375" style="417" customWidth="1"/>
    <col min="6922" max="6922" width="12" style="417" bestFit="1" customWidth="1"/>
    <col min="6923" max="6923" width="10.5" style="417" customWidth="1"/>
    <col min="6924" max="6924" width="11.125" style="417" customWidth="1"/>
    <col min="6925" max="6926" width="9" style="417"/>
    <col min="6927" max="6927" width="10.5" style="417" bestFit="1" customWidth="1"/>
    <col min="6928" max="6928" width="9" style="417" customWidth="1"/>
    <col min="6929" max="7168" width="9" style="417"/>
    <col min="7169" max="7169" width="20.625" style="417" customWidth="1"/>
    <col min="7170" max="7170" width="13.625" style="417" customWidth="1"/>
    <col min="7171" max="7171" width="16.25" style="417" customWidth="1"/>
    <col min="7172" max="7173" width="10" style="417" customWidth="1"/>
    <col min="7174" max="7174" width="9.5" style="417" customWidth="1"/>
    <col min="7175" max="7175" width="9.875" style="417" bestFit="1" customWidth="1"/>
    <col min="7176" max="7176" width="9.125" style="417" bestFit="1" customWidth="1"/>
    <col min="7177" max="7177" width="11.375" style="417" customWidth="1"/>
    <col min="7178" max="7178" width="12" style="417" bestFit="1" customWidth="1"/>
    <col min="7179" max="7179" width="10.5" style="417" customWidth="1"/>
    <col min="7180" max="7180" width="11.125" style="417" customWidth="1"/>
    <col min="7181" max="7182" width="9" style="417"/>
    <col min="7183" max="7183" width="10.5" style="417" bestFit="1" customWidth="1"/>
    <col min="7184" max="7184" width="9" style="417" customWidth="1"/>
    <col min="7185" max="7424" width="9" style="417"/>
    <col min="7425" max="7425" width="20.625" style="417" customWidth="1"/>
    <col min="7426" max="7426" width="13.625" style="417" customWidth="1"/>
    <col min="7427" max="7427" width="16.25" style="417" customWidth="1"/>
    <col min="7428" max="7429" width="10" style="417" customWidth="1"/>
    <col min="7430" max="7430" width="9.5" style="417" customWidth="1"/>
    <col min="7431" max="7431" width="9.875" style="417" bestFit="1" customWidth="1"/>
    <col min="7432" max="7432" width="9.125" style="417" bestFit="1" customWidth="1"/>
    <col min="7433" max="7433" width="11.375" style="417" customWidth="1"/>
    <col min="7434" max="7434" width="12" style="417" bestFit="1" customWidth="1"/>
    <col min="7435" max="7435" width="10.5" style="417" customWidth="1"/>
    <col min="7436" max="7436" width="11.125" style="417" customWidth="1"/>
    <col min="7437" max="7438" width="9" style="417"/>
    <col min="7439" max="7439" width="10.5" style="417" bestFit="1" customWidth="1"/>
    <col min="7440" max="7440" width="9" style="417" customWidth="1"/>
    <col min="7441" max="7680" width="9" style="417"/>
    <col min="7681" max="7681" width="20.625" style="417" customWidth="1"/>
    <col min="7682" max="7682" width="13.625" style="417" customWidth="1"/>
    <col min="7683" max="7683" width="16.25" style="417" customWidth="1"/>
    <col min="7684" max="7685" width="10" style="417" customWidth="1"/>
    <col min="7686" max="7686" width="9.5" style="417" customWidth="1"/>
    <col min="7687" max="7687" width="9.875" style="417" bestFit="1" customWidth="1"/>
    <col min="7688" max="7688" width="9.125" style="417" bestFit="1" customWidth="1"/>
    <col min="7689" max="7689" width="11.375" style="417" customWidth="1"/>
    <col min="7690" max="7690" width="12" style="417" bestFit="1" customWidth="1"/>
    <col min="7691" max="7691" width="10.5" style="417" customWidth="1"/>
    <col min="7692" max="7692" width="11.125" style="417" customWidth="1"/>
    <col min="7693" max="7694" width="9" style="417"/>
    <col min="7695" max="7695" width="10.5" style="417" bestFit="1" customWidth="1"/>
    <col min="7696" max="7696" width="9" style="417" customWidth="1"/>
    <col min="7697" max="7936" width="9" style="417"/>
    <col min="7937" max="7937" width="20.625" style="417" customWidth="1"/>
    <col min="7938" max="7938" width="13.625" style="417" customWidth="1"/>
    <col min="7939" max="7939" width="16.25" style="417" customWidth="1"/>
    <col min="7940" max="7941" width="10" style="417" customWidth="1"/>
    <col min="7942" max="7942" width="9.5" style="417" customWidth="1"/>
    <col min="7943" max="7943" width="9.875" style="417" bestFit="1" customWidth="1"/>
    <col min="7944" max="7944" width="9.125" style="417" bestFit="1" customWidth="1"/>
    <col min="7945" max="7945" width="11.375" style="417" customWidth="1"/>
    <col min="7946" max="7946" width="12" style="417" bestFit="1" customWidth="1"/>
    <col min="7947" max="7947" width="10.5" style="417" customWidth="1"/>
    <col min="7948" max="7948" width="11.125" style="417" customWidth="1"/>
    <col min="7949" max="7950" width="9" style="417"/>
    <col min="7951" max="7951" width="10.5" style="417" bestFit="1" customWidth="1"/>
    <col min="7952" max="7952" width="9" style="417" customWidth="1"/>
    <col min="7953" max="8192" width="9" style="417"/>
    <col min="8193" max="8193" width="20.625" style="417" customWidth="1"/>
    <col min="8194" max="8194" width="13.625" style="417" customWidth="1"/>
    <col min="8195" max="8195" width="16.25" style="417" customWidth="1"/>
    <col min="8196" max="8197" width="10" style="417" customWidth="1"/>
    <col min="8198" max="8198" width="9.5" style="417" customWidth="1"/>
    <col min="8199" max="8199" width="9.875" style="417" bestFit="1" customWidth="1"/>
    <col min="8200" max="8200" width="9.125" style="417" bestFit="1" customWidth="1"/>
    <col min="8201" max="8201" width="11.375" style="417" customWidth="1"/>
    <col min="8202" max="8202" width="12" style="417" bestFit="1" customWidth="1"/>
    <col min="8203" max="8203" width="10.5" style="417" customWidth="1"/>
    <col min="8204" max="8204" width="11.125" style="417" customWidth="1"/>
    <col min="8205" max="8206" width="9" style="417"/>
    <col min="8207" max="8207" width="10.5" style="417" bestFit="1" customWidth="1"/>
    <col min="8208" max="8208" width="9" style="417" customWidth="1"/>
    <col min="8209" max="8448" width="9" style="417"/>
    <col min="8449" max="8449" width="20.625" style="417" customWidth="1"/>
    <col min="8450" max="8450" width="13.625" style="417" customWidth="1"/>
    <col min="8451" max="8451" width="16.25" style="417" customWidth="1"/>
    <col min="8452" max="8453" width="10" style="417" customWidth="1"/>
    <col min="8454" max="8454" width="9.5" style="417" customWidth="1"/>
    <col min="8455" max="8455" width="9.875" style="417" bestFit="1" customWidth="1"/>
    <col min="8456" max="8456" width="9.125" style="417" bestFit="1" customWidth="1"/>
    <col min="8457" max="8457" width="11.375" style="417" customWidth="1"/>
    <col min="8458" max="8458" width="12" style="417" bestFit="1" customWidth="1"/>
    <col min="8459" max="8459" width="10.5" style="417" customWidth="1"/>
    <col min="8460" max="8460" width="11.125" style="417" customWidth="1"/>
    <col min="8461" max="8462" width="9" style="417"/>
    <col min="8463" max="8463" width="10.5" style="417" bestFit="1" customWidth="1"/>
    <col min="8464" max="8464" width="9" style="417" customWidth="1"/>
    <col min="8465" max="8704" width="9" style="417"/>
    <col min="8705" max="8705" width="20.625" style="417" customWidth="1"/>
    <col min="8706" max="8706" width="13.625" style="417" customWidth="1"/>
    <col min="8707" max="8707" width="16.25" style="417" customWidth="1"/>
    <col min="8708" max="8709" width="10" style="417" customWidth="1"/>
    <col min="8710" max="8710" width="9.5" style="417" customWidth="1"/>
    <col min="8711" max="8711" width="9.875" style="417" bestFit="1" customWidth="1"/>
    <col min="8712" max="8712" width="9.125" style="417" bestFit="1" customWidth="1"/>
    <col min="8713" max="8713" width="11.375" style="417" customWidth="1"/>
    <col min="8714" max="8714" width="12" style="417" bestFit="1" customWidth="1"/>
    <col min="8715" max="8715" width="10.5" style="417" customWidth="1"/>
    <col min="8716" max="8716" width="11.125" style="417" customWidth="1"/>
    <col min="8717" max="8718" width="9" style="417"/>
    <col min="8719" max="8719" width="10.5" style="417" bestFit="1" customWidth="1"/>
    <col min="8720" max="8720" width="9" style="417" customWidth="1"/>
    <col min="8721" max="8960" width="9" style="417"/>
    <col min="8961" max="8961" width="20.625" style="417" customWidth="1"/>
    <col min="8962" max="8962" width="13.625" style="417" customWidth="1"/>
    <col min="8963" max="8963" width="16.25" style="417" customWidth="1"/>
    <col min="8964" max="8965" width="10" style="417" customWidth="1"/>
    <col min="8966" max="8966" width="9.5" style="417" customWidth="1"/>
    <col min="8967" max="8967" width="9.875" style="417" bestFit="1" customWidth="1"/>
    <col min="8968" max="8968" width="9.125" style="417" bestFit="1" customWidth="1"/>
    <col min="8969" max="8969" width="11.375" style="417" customWidth="1"/>
    <col min="8970" max="8970" width="12" style="417" bestFit="1" customWidth="1"/>
    <col min="8971" max="8971" width="10.5" style="417" customWidth="1"/>
    <col min="8972" max="8972" width="11.125" style="417" customWidth="1"/>
    <col min="8973" max="8974" width="9" style="417"/>
    <col min="8975" max="8975" width="10.5" style="417" bestFit="1" customWidth="1"/>
    <col min="8976" max="8976" width="9" style="417" customWidth="1"/>
    <col min="8977" max="9216" width="9" style="417"/>
    <col min="9217" max="9217" width="20.625" style="417" customWidth="1"/>
    <col min="9218" max="9218" width="13.625" style="417" customWidth="1"/>
    <col min="9219" max="9219" width="16.25" style="417" customWidth="1"/>
    <col min="9220" max="9221" width="10" style="417" customWidth="1"/>
    <col min="9222" max="9222" width="9.5" style="417" customWidth="1"/>
    <col min="9223" max="9223" width="9.875" style="417" bestFit="1" customWidth="1"/>
    <col min="9224" max="9224" width="9.125" style="417" bestFit="1" customWidth="1"/>
    <col min="9225" max="9225" width="11.375" style="417" customWidth="1"/>
    <col min="9226" max="9226" width="12" style="417" bestFit="1" customWidth="1"/>
    <col min="9227" max="9227" width="10.5" style="417" customWidth="1"/>
    <col min="9228" max="9228" width="11.125" style="417" customWidth="1"/>
    <col min="9229" max="9230" width="9" style="417"/>
    <col min="9231" max="9231" width="10.5" style="417" bestFit="1" customWidth="1"/>
    <col min="9232" max="9232" width="9" style="417" customWidth="1"/>
    <col min="9233" max="9472" width="9" style="417"/>
    <col min="9473" max="9473" width="20.625" style="417" customWidth="1"/>
    <col min="9474" max="9474" width="13.625" style="417" customWidth="1"/>
    <col min="9475" max="9475" width="16.25" style="417" customWidth="1"/>
    <col min="9476" max="9477" width="10" style="417" customWidth="1"/>
    <col min="9478" max="9478" width="9.5" style="417" customWidth="1"/>
    <col min="9479" max="9479" width="9.875" style="417" bestFit="1" customWidth="1"/>
    <col min="9480" max="9480" width="9.125" style="417" bestFit="1" customWidth="1"/>
    <col min="9481" max="9481" width="11.375" style="417" customWidth="1"/>
    <col min="9482" max="9482" width="12" style="417" bestFit="1" customWidth="1"/>
    <col min="9483" max="9483" width="10.5" style="417" customWidth="1"/>
    <col min="9484" max="9484" width="11.125" style="417" customWidth="1"/>
    <col min="9485" max="9486" width="9" style="417"/>
    <col min="9487" max="9487" width="10.5" style="417" bestFit="1" customWidth="1"/>
    <col min="9488" max="9488" width="9" style="417" customWidth="1"/>
    <col min="9489" max="9728" width="9" style="417"/>
    <col min="9729" max="9729" width="20.625" style="417" customWidth="1"/>
    <col min="9730" max="9730" width="13.625" style="417" customWidth="1"/>
    <col min="9731" max="9731" width="16.25" style="417" customWidth="1"/>
    <col min="9732" max="9733" width="10" style="417" customWidth="1"/>
    <col min="9734" max="9734" width="9.5" style="417" customWidth="1"/>
    <col min="9735" max="9735" width="9.875" style="417" bestFit="1" customWidth="1"/>
    <col min="9736" max="9736" width="9.125" style="417" bestFit="1" customWidth="1"/>
    <col min="9737" max="9737" width="11.375" style="417" customWidth="1"/>
    <col min="9738" max="9738" width="12" style="417" bestFit="1" customWidth="1"/>
    <col min="9739" max="9739" width="10.5" style="417" customWidth="1"/>
    <col min="9740" max="9740" width="11.125" style="417" customWidth="1"/>
    <col min="9741" max="9742" width="9" style="417"/>
    <col min="9743" max="9743" width="10.5" style="417" bestFit="1" customWidth="1"/>
    <col min="9744" max="9744" width="9" style="417" customWidth="1"/>
    <col min="9745" max="9984" width="9" style="417"/>
    <col min="9985" max="9985" width="20.625" style="417" customWidth="1"/>
    <col min="9986" max="9986" width="13.625" style="417" customWidth="1"/>
    <col min="9987" max="9987" width="16.25" style="417" customWidth="1"/>
    <col min="9988" max="9989" width="10" style="417" customWidth="1"/>
    <col min="9990" max="9990" width="9.5" style="417" customWidth="1"/>
    <col min="9991" max="9991" width="9.875" style="417" bestFit="1" customWidth="1"/>
    <col min="9992" max="9992" width="9.125" style="417" bestFit="1" customWidth="1"/>
    <col min="9993" max="9993" width="11.375" style="417" customWidth="1"/>
    <col min="9994" max="9994" width="12" style="417" bestFit="1" customWidth="1"/>
    <col min="9995" max="9995" width="10.5" style="417" customWidth="1"/>
    <col min="9996" max="9996" width="11.125" style="417" customWidth="1"/>
    <col min="9997" max="9998" width="9" style="417"/>
    <col min="9999" max="9999" width="10.5" style="417" bestFit="1" customWidth="1"/>
    <col min="10000" max="10000" width="9" style="417" customWidth="1"/>
    <col min="10001" max="10240" width="9" style="417"/>
    <col min="10241" max="10241" width="20.625" style="417" customWidth="1"/>
    <col min="10242" max="10242" width="13.625" style="417" customWidth="1"/>
    <col min="10243" max="10243" width="16.25" style="417" customWidth="1"/>
    <col min="10244" max="10245" width="10" style="417" customWidth="1"/>
    <col min="10246" max="10246" width="9.5" style="417" customWidth="1"/>
    <col min="10247" max="10247" width="9.875" style="417" bestFit="1" customWidth="1"/>
    <col min="10248" max="10248" width="9.125" style="417" bestFit="1" customWidth="1"/>
    <col min="10249" max="10249" width="11.375" style="417" customWidth="1"/>
    <col min="10250" max="10250" width="12" style="417" bestFit="1" customWidth="1"/>
    <col min="10251" max="10251" width="10.5" style="417" customWidth="1"/>
    <col min="10252" max="10252" width="11.125" style="417" customWidth="1"/>
    <col min="10253" max="10254" width="9" style="417"/>
    <col min="10255" max="10255" width="10.5" style="417" bestFit="1" customWidth="1"/>
    <col min="10256" max="10256" width="9" style="417" customWidth="1"/>
    <col min="10257" max="10496" width="9" style="417"/>
    <col min="10497" max="10497" width="20.625" style="417" customWidth="1"/>
    <col min="10498" max="10498" width="13.625" style="417" customWidth="1"/>
    <col min="10499" max="10499" width="16.25" style="417" customWidth="1"/>
    <col min="10500" max="10501" width="10" style="417" customWidth="1"/>
    <col min="10502" max="10502" width="9.5" style="417" customWidth="1"/>
    <col min="10503" max="10503" width="9.875" style="417" bestFit="1" customWidth="1"/>
    <col min="10504" max="10504" width="9.125" style="417" bestFit="1" customWidth="1"/>
    <col min="10505" max="10505" width="11.375" style="417" customWidth="1"/>
    <col min="10506" max="10506" width="12" style="417" bestFit="1" customWidth="1"/>
    <col min="10507" max="10507" width="10.5" style="417" customWidth="1"/>
    <col min="10508" max="10508" width="11.125" style="417" customWidth="1"/>
    <col min="10509" max="10510" width="9" style="417"/>
    <col min="10511" max="10511" width="10.5" style="417" bestFit="1" customWidth="1"/>
    <col min="10512" max="10512" width="9" style="417" customWidth="1"/>
    <col min="10513" max="10752" width="9" style="417"/>
    <col min="10753" max="10753" width="20.625" style="417" customWidth="1"/>
    <col min="10754" max="10754" width="13.625" style="417" customWidth="1"/>
    <col min="10755" max="10755" width="16.25" style="417" customWidth="1"/>
    <col min="10756" max="10757" width="10" style="417" customWidth="1"/>
    <col min="10758" max="10758" width="9.5" style="417" customWidth="1"/>
    <col min="10759" max="10759" width="9.875" style="417" bestFit="1" customWidth="1"/>
    <col min="10760" max="10760" width="9.125" style="417" bestFit="1" customWidth="1"/>
    <col min="10761" max="10761" width="11.375" style="417" customWidth="1"/>
    <col min="10762" max="10762" width="12" style="417" bestFit="1" customWidth="1"/>
    <col min="10763" max="10763" width="10.5" style="417" customWidth="1"/>
    <col min="10764" max="10764" width="11.125" style="417" customWidth="1"/>
    <col min="10765" max="10766" width="9" style="417"/>
    <col min="10767" max="10767" width="10.5" style="417" bestFit="1" customWidth="1"/>
    <col min="10768" max="10768" width="9" style="417" customWidth="1"/>
    <col min="10769" max="11008" width="9" style="417"/>
    <col min="11009" max="11009" width="20.625" style="417" customWidth="1"/>
    <col min="11010" max="11010" width="13.625" style="417" customWidth="1"/>
    <col min="11011" max="11011" width="16.25" style="417" customWidth="1"/>
    <col min="11012" max="11013" width="10" style="417" customWidth="1"/>
    <col min="11014" max="11014" width="9.5" style="417" customWidth="1"/>
    <col min="11015" max="11015" width="9.875" style="417" bestFit="1" customWidth="1"/>
    <col min="11016" max="11016" width="9.125" style="417" bestFit="1" customWidth="1"/>
    <col min="11017" max="11017" width="11.375" style="417" customWidth="1"/>
    <col min="11018" max="11018" width="12" style="417" bestFit="1" customWidth="1"/>
    <col min="11019" max="11019" width="10.5" style="417" customWidth="1"/>
    <col min="11020" max="11020" width="11.125" style="417" customWidth="1"/>
    <col min="11021" max="11022" width="9" style="417"/>
    <col min="11023" max="11023" width="10.5" style="417" bestFit="1" customWidth="1"/>
    <col min="11024" max="11024" width="9" style="417" customWidth="1"/>
    <col min="11025" max="11264" width="9" style="417"/>
    <col min="11265" max="11265" width="20.625" style="417" customWidth="1"/>
    <col min="11266" max="11266" width="13.625" style="417" customWidth="1"/>
    <col min="11267" max="11267" width="16.25" style="417" customWidth="1"/>
    <col min="11268" max="11269" width="10" style="417" customWidth="1"/>
    <col min="11270" max="11270" width="9.5" style="417" customWidth="1"/>
    <col min="11271" max="11271" width="9.875" style="417" bestFit="1" customWidth="1"/>
    <col min="11272" max="11272" width="9.125" style="417" bestFit="1" customWidth="1"/>
    <col min="11273" max="11273" width="11.375" style="417" customWidth="1"/>
    <col min="11274" max="11274" width="12" style="417" bestFit="1" customWidth="1"/>
    <col min="11275" max="11275" width="10.5" style="417" customWidth="1"/>
    <col min="11276" max="11276" width="11.125" style="417" customWidth="1"/>
    <col min="11277" max="11278" width="9" style="417"/>
    <col min="11279" max="11279" width="10.5" style="417" bestFit="1" customWidth="1"/>
    <col min="11280" max="11280" width="9" style="417" customWidth="1"/>
    <col min="11281" max="11520" width="9" style="417"/>
    <col min="11521" max="11521" width="20.625" style="417" customWidth="1"/>
    <col min="11522" max="11522" width="13.625" style="417" customWidth="1"/>
    <col min="11523" max="11523" width="16.25" style="417" customWidth="1"/>
    <col min="11524" max="11525" width="10" style="417" customWidth="1"/>
    <col min="11526" max="11526" width="9.5" style="417" customWidth="1"/>
    <col min="11527" max="11527" width="9.875" style="417" bestFit="1" customWidth="1"/>
    <col min="11528" max="11528" width="9.125" style="417" bestFit="1" customWidth="1"/>
    <col min="11529" max="11529" width="11.375" style="417" customWidth="1"/>
    <col min="11530" max="11530" width="12" style="417" bestFit="1" customWidth="1"/>
    <col min="11531" max="11531" width="10.5" style="417" customWidth="1"/>
    <col min="11532" max="11532" width="11.125" style="417" customWidth="1"/>
    <col min="11533" max="11534" width="9" style="417"/>
    <col min="11535" max="11535" width="10.5" style="417" bestFit="1" customWidth="1"/>
    <col min="11536" max="11536" width="9" style="417" customWidth="1"/>
    <col min="11537" max="11776" width="9" style="417"/>
    <col min="11777" max="11777" width="20.625" style="417" customWidth="1"/>
    <col min="11778" max="11778" width="13.625" style="417" customWidth="1"/>
    <col min="11779" max="11779" width="16.25" style="417" customWidth="1"/>
    <col min="11780" max="11781" width="10" style="417" customWidth="1"/>
    <col min="11782" max="11782" width="9.5" style="417" customWidth="1"/>
    <col min="11783" max="11783" width="9.875" style="417" bestFit="1" customWidth="1"/>
    <col min="11784" max="11784" width="9.125" style="417" bestFit="1" customWidth="1"/>
    <col min="11785" max="11785" width="11.375" style="417" customWidth="1"/>
    <col min="11786" max="11786" width="12" style="417" bestFit="1" customWidth="1"/>
    <col min="11787" max="11787" width="10.5" style="417" customWidth="1"/>
    <col min="11788" max="11788" width="11.125" style="417" customWidth="1"/>
    <col min="11789" max="11790" width="9" style="417"/>
    <col min="11791" max="11791" width="10.5" style="417" bestFit="1" customWidth="1"/>
    <col min="11792" max="11792" width="9" style="417" customWidth="1"/>
    <col min="11793" max="12032" width="9" style="417"/>
    <col min="12033" max="12033" width="20.625" style="417" customWidth="1"/>
    <col min="12034" max="12034" width="13.625" style="417" customWidth="1"/>
    <col min="12035" max="12035" width="16.25" style="417" customWidth="1"/>
    <col min="12036" max="12037" width="10" style="417" customWidth="1"/>
    <col min="12038" max="12038" width="9.5" style="417" customWidth="1"/>
    <col min="12039" max="12039" width="9.875" style="417" bestFit="1" customWidth="1"/>
    <col min="12040" max="12040" width="9.125" style="417" bestFit="1" customWidth="1"/>
    <col min="12041" max="12041" width="11.375" style="417" customWidth="1"/>
    <col min="12042" max="12042" width="12" style="417" bestFit="1" customWidth="1"/>
    <col min="12043" max="12043" width="10.5" style="417" customWidth="1"/>
    <col min="12044" max="12044" width="11.125" style="417" customWidth="1"/>
    <col min="12045" max="12046" width="9" style="417"/>
    <col min="12047" max="12047" width="10.5" style="417" bestFit="1" customWidth="1"/>
    <col min="12048" max="12048" width="9" style="417" customWidth="1"/>
    <col min="12049" max="12288" width="9" style="417"/>
    <col min="12289" max="12289" width="20.625" style="417" customWidth="1"/>
    <col min="12290" max="12290" width="13.625" style="417" customWidth="1"/>
    <col min="12291" max="12291" width="16.25" style="417" customWidth="1"/>
    <col min="12292" max="12293" width="10" style="417" customWidth="1"/>
    <col min="12294" max="12294" width="9.5" style="417" customWidth="1"/>
    <col min="12295" max="12295" width="9.875" style="417" bestFit="1" customWidth="1"/>
    <col min="12296" max="12296" width="9.125" style="417" bestFit="1" customWidth="1"/>
    <col min="12297" max="12297" width="11.375" style="417" customWidth="1"/>
    <col min="12298" max="12298" width="12" style="417" bestFit="1" customWidth="1"/>
    <col min="12299" max="12299" width="10.5" style="417" customWidth="1"/>
    <col min="12300" max="12300" width="11.125" style="417" customWidth="1"/>
    <col min="12301" max="12302" width="9" style="417"/>
    <col min="12303" max="12303" width="10.5" style="417" bestFit="1" customWidth="1"/>
    <col min="12304" max="12304" width="9" style="417" customWidth="1"/>
    <col min="12305" max="12544" width="9" style="417"/>
    <col min="12545" max="12545" width="20.625" style="417" customWidth="1"/>
    <col min="12546" max="12546" width="13.625" style="417" customWidth="1"/>
    <col min="12547" max="12547" width="16.25" style="417" customWidth="1"/>
    <col min="12548" max="12549" width="10" style="417" customWidth="1"/>
    <col min="12550" max="12550" width="9.5" style="417" customWidth="1"/>
    <col min="12551" max="12551" width="9.875" style="417" bestFit="1" customWidth="1"/>
    <col min="12552" max="12552" width="9.125" style="417" bestFit="1" customWidth="1"/>
    <col min="12553" max="12553" width="11.375" style="417" customWidth="1"/>
    <col min="12554" max="12554" width="12" style="417" bestFit="1" customWidth="1"/>
    <col min="12555" max="12555" width="10.5" style="417" customWidth="1"/>
    <col min="12556" max="12556" width="11.125" style="417" customWidth="1"/>
    <col min="12557" max="12558" width="9" style="417"/>
    <col min="12559" max="12559" width="10.5" style="417" bestFit="1" customWidth="1"/>
    <col min="12560" max="12560" width="9" style="417" customWidth="1"/>
    <col min="12561" max="12800" width="9" style="417"/>
    <col min="12801" max="12801" width="20.625" style="417" customWidth="1"/>
    <col min="12802" max="12802" width="13.625" style="417" customWidth="1"/>
    <col min="12803" max="12803" width="16.25" style="417" customWidth="1"/>
    <col min="12804" max="12805" width="10" style="417" customWidth="1"/>
    <col min="12806" max="12806" width="9.5" style="417" customWidth="1"/>
    <col min="12807" max="12807" width="9.875" style="417" bestFit="1" customWidth="1"/>
    <col min="12808" max="12808" width="9.125" style="417" bestFit="1" customWidth="1"/>
    <col min="12809" max="12809" width="11.375" style="417" customWidth="1"/>
    <col min="12810" max="12810" width="12" style="417" bestFit="1" customWidth="1"/>
    <col min="12811" max="12811" width="10.5" style="417" customWidth="1"/>
    <col min="12812" max="12812" width="11.125" style="417" customWidth="1"/>
    <col min="12813" max="12814" width="9" style="417"/>
    <col min="12815" max="12815" width="10.5" style="417" bestFit="1" customWidth="1"/>
    <col min="12816" max="12816" width="9" style="417" customWidth="1"/>
    <col min="12817" max="13056" width="9" style="417"/>
    <col min="13057" max="13057" width="20.625" style="417" customWidth="1"/>
    <col min="13058" max="13058" width="13.625" style="417" customWidth="1"/>
    <col min="13059" max="13059" width="16.25" style="417" customWidth="1"/>
    <col min="13060" max="13061" width="10" style="417" customWidth="1"/>
    <col min="13062" max="13062" width="9.5" style="417" customWidth="1"/>
    <col min="13063" max="13063" width="9.875" style="417" bestFit="1" customWidth="1"/>
    <col min="13064" max="13064" width="9.125" style="417" bestFit="1" customWidth="1"/>
    <col min="13065" max="13065" width="11.375" style="417" customWidth="1"/>
    <col min="13066" max="13066" width="12" style="417" bestFit="1" customWidth="1"/>
    <col min="13067" max="13067" width="10.5" style="417" customWidth="1"/>
    <col min="13068" max="13068" width="11.125" style="417" customWidth="1"/>
    <col min="13069" max="13070" width="9" style="417"/>
    <col min="13071" max="13071" width="10.5" style="417" bestFit="1" customWidth="1"/>
    <col min="13072" max="13072" width="9" style="417" customWidth="1"/>
    <col min="13073" max="13312" width="9" style="417"/>
    <col min="13313" max="13313" width="20.625" style="417" customWidth="1"/>
    <col min="13314" max="13314" width="13.625" style="417" customWidth="1"/>
    <col min="13315" max="13315" width="16.25" style="417" customWidth="1"/>
    <col min="13316" max="13317" width="10" style="417" customWidth="1"/>
    <col min="13318" max="13318" width="9.5" style="417" customWidth="1"/>
    <col min="13319" max="13319" width="9.875" style="417" bestFit="1" customWidth="1"/>
    <col min="13320" max="13320" width="9.125" style="417" bestFit="1" customWidth="1"/>
    <col min="13321" max="13321" width="11.375" style="417" customWidth="1"/>
    <col min="13322" max="13322" width="12" style="417" bestFit="1" customWidth="1"/>
    <col min="13323" max="13323" width="10.5" style="417" customWidth="1"/>
    <col min="13324" max="13324" width="11.125" style="417" customWidth="1"/>
    <col min="13325" max="13326" width="9" style="417"/>
    <col min="13327" max="13327" width="10.5" style="417" bestFit="1" customWidth="1"/>
    <col min="13328" max="13328" width="9" style="417" customWidth="1"/>
    <col min="13329" max="13568" width="9" style="417"/>
    <col min="13569" max="13569" width="20.625" style="417" customWidth="1"/>
    <col min="13570" max="13570" width="13.625" style="417" customWidth="1"/>
    <col min="13571" max="13571" width="16.25" style="417" customWidth="1"/>
    <col min="13572" max="13573" width="10" style="417" customWidth="1"/>
    <col min="13574" max="13574" width="9.5" style="417" customWidth="1"/>
    <col min="13575" max="13575" width="9.875" style="417" bestFit="1" customWidth="1"/>
    <col min="13576" max="13576" width="9.125" style="417" bestFit="1" customWidth="1"/>
    <col min="13577" max="13577" width="11.375" style="417" customWidth="1"/>
    <col min="13578" max="13578" width="12" style="417" bestFit="1" customWidth="1"/>
    <col min="13579" max="13579" width="10.5" style="417" customWidth="1"/>
    <col min="13580" max="13580" width="11.125" style="417" customWidth="1"/>
    <col min="13581" max="13582" width="9" style="417"/>
    <col min="13583" max="13583" width="10.5" style="417" bestFit="1" customWidth="1"/>
    <col min="13584" max="13584" width="9" style="417" customWidth="1"/>
    <col min="13585" max="13824" width="9" style="417"/>
    <col min="13825" max="13825" width="20.625" style="417" customWidth="1"/>
    <col min="13826" max="13826" width="13.625" style="417" customWidth="1"/>
    <col min="13827" max="13827" width="16.25" style="417" customWidth="1"/>
    <col min="13828" max="13829" width="10" style="417" customWidth="1"/>
    <col min="13830" max="13830" width="9.5" style="417" customWidth="1"/>
    <col min="13831" max="13831" width="9.875" style="417" bestFit="1" customWidth="1"/>
    <col min="13832" max="13832" width="9.125" style="417" bestFit="1" customWidth="1"/>
    <col min="13833" max="13833" width="11.375" style="417" customWidth="1"/>
    <col min="13834" max="13834" width="12" style="417" bestFit="1" customWidth="1"/>
    <col min="13835" max="13835" width="10.5" style="417" customWidth="1"/>
    <col min="13836" max="13836" width="11.125" style="417" customWidth="1"/>
    <col min="13837" max="13838" width="9" style="417"/>
    <col min="13839" max="13839" width="10.5" style="417" bestFit="1" customWidth="1"/>
    <col min="13840" max="13840" width="9" style="417" customWidth="1"/>
    <col min="13841" max="14080" width="9" style="417"/>
    <col min="14081" max="14081" width="20.625" style="417" customWidth="1"/>
    <col min="14082" max="14082" width="13.625" style="417" customWidth="1"/>
    <col min="14083" max="14083" width="16.25" style="417" customWidth="1"/>
    <col min="14084" max="14085" width="10" style="417" customWidth="1"/>
    <col min="14086" max="14086" width="9.5" style="417" customWidth="1"/>
    <col min="14087" max="14087" width="9.875" style="417" bestFit="1" customWidth="1"/>
    <col min="14088" max="14088" width="9.125" style="417" bestFit="1" customWidth="1"/>
    <col min="14089" max="14089" width="11.375" style="417" customWidth="1"/>
    <col min="14090" max="14090" width="12" style="417" bestFit="1" customWidth="1"/>
    <col min="14091" max="14091" width="10.5" style="417" customWidth="1"/>
    <col min="14092" max="14092" width="11.125" style="417" customWidth="1"/>
    <col min="14093" max="14094" width="9" style="417"/>
    <col min="14095" max="14095" width="10.5" style="417" bestFit="1" customWidth="1"/>
    <col min="14096" max="14096" width="9" style="417" customWidth="1"/>
    <col min="14097" max="14336" width="9" style="417"/>
    <col min="14337" max="14337" width="20.625" style="417" customWidth="1"/>
    <col min="14338" max="14338" width="13.625" style="417" customWidth="1"/>
    <col min="14339" max="14339" width="16.25" style="417" customWidth="1"/>
    <col min="14340" max="14341" width="10" style="417" customWidth="1"/>
    <col min="14342" max="14342" width="9.5" style="417" customWidth="1"/>
    <col min="14343" max="14343" width="9.875" style="417" bestFit="1" customWidth="1"/>
    <col min="14344" max="14344" width="9.125" style="417" bestFit="1" customWidth="1"/>
    <col min="14345" max="14345" width="11.375" style="417" customWidth="1"/>
    <col min="14346" max="14346" width="12" style="417" bestFit="1" customWidth="1"/>
    <col min="14347" max="14347" width="10.5" style="417" customWidth="1"/>
    <col min="14348" max="14348" width="11.125" style="417" customWidth="1"/>
    <col min="14349" max="14350" width="9" style="417"/>
    <col min="14351" max="14351" width="10.5" style="417" bestFit="1" customWidth="1"/>
    <col min="14352" max="14352" width="9" style="417" customWidth="1"/>
    <col min="14353" max="14592" width="9" style="417"/>
    <col min="14593" max="14593" width="20.625" style="417" customWidth="1"/>
    <col min="14594" max="14594" width="13.625" style="417" customWidth="1"/>
    <col min="14595" max="14595" width="16.25" style="417" customWidth="1"/>
    <col min="14596" max="14597" width="10" style="417" customWidth="1"/>
    <col min="14598" max="14598" width="9.5" style="417" customWidth="1"/>
    <col min="14599" max="14599" width="9.875" style="417" bestFit="1" customWidth="1"/>
    <col min="14600" max="14600" width="9.125" style="417" bestFit="1" customWidth="1"/>
    <col min="14601" max="14601" width="11.375" style="417" customWidth="1"/>
    <col min="14602" max="14602" width="12" style="417" bestFit="1" customWidth="1"/>
    <col min="14603" max="14603" width="10.5" style="417" customWidth="1"/>
    <col min="14604" max="14604" width="11.125" style="417" customWidth="1"/>
    <col min="14605" max="14606" width="9" style="417"/>
    <col min="14607" max="14607" width="10.5" style="417" bestFit="1" customWidth="1"/>
    <col min="14608" max="14608" width="9" style="417" customWidth="1"/>
    <col min="14609" max="14848" width="9" style="417"/>
    <col min="14849" max="14849" width="20.625" style="417" customWidth="1"/>
    <col min="14850" max="14850" width="13.625" style="417" customWidth="1"/>
    <col min="14851" max="14851" width="16.25" style="417" customWidth="1"/>
    <col min="14852" max="14853" width="10" style="417" customWidth="1"/>
    <col min="14854" max="14854" width="9.5" style="417" customWidth="1"/>
    <col min="14855" max="14855" width="9.875" style="417" bestFit="1" customWidth="1"/>
    <col min="14856" max="14856" width="9.125" style="417" bestFit="1" customWidth="1"/>
    <col min="14857" max="14857" width="11.375" style="417" customWidth="1"/>
    <col min="14858" max="14858" width="12" style="417" bestFit="1" customWidth="1"/>
    <col min="14859" max="14859" width="10.5" style="417" customWidth="1"/>
    <col min="14860" max="14860" width="11.125" style="417" customWidth="1"/>
    <col min="14861" max="14862" width="9" style="417"/>
    <col min="14863" max="14863" width="10.5" style="417" bestFit="1" customWidth="1"/>
    <col min="14864" max="14864" width="9" style="417" customWidth="1"/>
    <col min="14865" max="15104" width="9" style="417"/>
    <col min="15105" max="15105" width="20.625" style="417" customWidth="1"/>
    <col min="15106" max="15106" width="13.625" style="417" customWidth="1"/>
    <col min="15107" max="15107" width="16.25" style="417" customWidth="1"/>
    <col min="15108" max="15109" width="10" style="417" customWidth="1"/>
    <col min="15110" max="15110" width="9.5" style="417" customWidth="1"/>
    <col min="15111" max="15111" width="9.875" style="417" bestFit="1" customWidth="1"/>
    <col min="15112" max="15112" width="9.125" style="417" bestFit="1" customWidth="1"/>
    <col min="15113" max="15113" width="11.375" style="417" customWidth="1"/>
    <col min="15114" max="15114" width="12" style="417" bestFit="1" customWidth="1"/>
    <col min="15115" max="15115" width="10.5" style="417" customWidth="1"/>
    <col min="15116" max="15116" width="11.125" style="417" customWidth="1"/>
    <col min="15117" max="15118" width="9" style="417"/>
    <col min="15119" max="15119" width="10.5" style="417" bestFit="1" customWidth="1"/>
    <col min="15120" max="15120" width="9" style="417" customWidth="1"/>
    <col min="15121" max="15360" width="9" style="417"/>
    <col min="15361" max="15361" width="20.625" style="417" customWidth="1"/>
    <col min="15362" max="15362" width="13.625" style="417" customWidth="1"/>
    <col min="15363" max="15363" width="16.25" style="417" customWidth="1"/>
    <col min="15364" max="15365" width="10" style="417" customWidth="1"/>
    <col min="15366" max="15366" width="9.5" style="417" customWidth="1"/>
    <col min="15367" max="15367" width="9.875" style="417" bestFit="1" customWidth="1"/>
    <col min="15368" max="15368" width="9.125" style="417" bestFit="1" customWidth="1"/>
    <col min="15369" max="15369" width="11.375" style="417" customWidth="1"/>
    <col min="15370" max="15370" width="12" style="417" bestFit="1" customWidth="1"/>
    <col min="15371" max="15371" width="10.5" style="417" customWidth="1"/>
    <col min="15372" max="15372" width="11.125" style="417" customWidth="1"/>
    <col min="15373" max="15374" width="9" style="417"/>
    <col min="15375" max="15375" width="10.5" style="417" bestFit="1" customWidth="1"/>
    <col min="15376" max="15376" width="9" style="417" customWidth="1"/>
    <col min="15377" max="15616" width="9" style="417"/>
    <col min="15617" max="15617" width="20.625" style="417" customWidth="1"/>
    <col min="15618" max="15618" width="13.625" style="417" customWidth="1"/>
    <col min="15619" max="15619" width="16.25" style="417" customWidth="1"/>
    <col min="15620" max="15621" width="10" style="417" customWidth="1"/>
    <col min="15622" max="15622" width="9.5" style="417" customWidth="1"/>
    <col min="15623" max="15623" width="9.875" style="417" bestFit="1" customWidth="1"/>
    <col min="15624" max="15624" width="9.125" style="417" bestFit="1" customWidth="1"/>
    <col min="15625" max="15625" width="11.375" style="417" customWidth="1"/>
    <col min="15626" max="15626" width="12" style="417" bestFit="1" customWidth="1"/>
    <col min="15627" max="15627" width="10.5" style="417" customWidth="1"/>
    <col min="15628" max="15628" width="11.125" style="417" customWidth="1"/>
    <col min="15629" max="15630" width="9" style="417"/>
    <col min="15631" max="15631" width="10.5" style="417" bestFit="1" customWidth="1"/>
    <col min="15632" max="15632" width="9" style="417" customWidth="1"/>
    <col min="15633" max="15872" width="9" style="417"/>
    <col min="15873" max="15873" width="20.625" style="417" customWidth="1"/>
    <col min="15874" max="15874" width="13.625" style="417" customWidth="1"/>
    <col min="15875" max="15875" width="16.25" style="417" customWidth="1"/>
    <col min="15876" max="15877" width="10" style="417" customWidth="1"/>
    <col min="15878" max="15878" width="9.5" style="417" customWidth="1"/>
    <col min="15879" max="15879" width="9.875" style="417" bestFit="1" customWidth="1"/>
    <col min="15880" max="15880" width="9.125" style="417" bestFit="1" customWidth="1"/>
    <col min="15881" max="15881" width="11.375" style="417" customWidth="1"/>
    <col min="15882" max="15882" width="12" style="417" bestFit="1" customWidth="1"/>
    <col min="15883" max="15883" width="10.5" style="417" customWidth="1"/>
    <col min="15884" max="15884" width="11.125" style="417" customWidth="1"/>
    <col min="15885" max="15886" width="9" style="417"/>
    <col min="15887" max="15887" width="10.5" style="417" bestFit="1" customWidth="1"/>
    <col min="15888" max="15888" width="9" style="417" customWidth="1"/>
    <col min="15889" max="16128" width="9" style="417"/>
    <col min="16129" max="16129" width="20.625" style="417" customWidth="1"/>
    <col min="16130" max="16130" width="13.625" style="417" customWidth="1"/>
    <col min="16131" max="16131" width="16.25" style="417" customWidth="1"/>
    <col min="16132" max="16133" width="10" style="417" customWidth="1"/>
    <col min="16134" max="16134" width="9.5" style="417" customWidth="1"/>
    <col min="16135" max="16135" width="9.875" style="417" bestFit="1" customWidth="1"/>
    <col min="16136" max="16136" width="9.125" style="417" bestFit="1" customWidth="1"/>
    <col min="16137" max="16137" width="11.375" style="417" customWidth="1"/>
    <col min="16138" max="16138" width="12" style="417" bestFit="1" customWidth="1"/>
    <col min="16139" max="16139" width="10.5" style="417" customWidth="1"/>
    <col min="16140" max="16140" width="11.125" style="417" customWidth="1"/>
    <col min="16141" max="16142" width="9" style="417"/>
    <col min="16143" max="16143" width="10.5" style="417" bestFit="1" customWidth="1"/>
    <col min="16144" max="16144" width="9" style="417" customWidth="1"/>
    <col min="16145" max="16384" width="9" style="417"/>
  </cols>
  <sheetData>
    <row r="1" spans="1:18">
      <c r="A1" s="862" t="s">
        <v>724</v>
      </c>
      <c r="B1" s="830"/>
      <c r="C1" s="830"/>
      <c r="D1" s="830"/>
      <c r="E1" s="830"/>
      <c r="F1" s="830"/>
      <c r="G1" s="830"/>
      <c r="H1" s="830"/>
      <c r="I1" s="830"/>
      <c r="J1" s="830"/>
      <c r="K1" s="830"/>
      <c r="L1" s="830"/>
    </row>
    <row r="2" spans="1:18">
      <c r="L2" s="508" t="s">
        <v>725</v>
      </c>
    </row>
    <row r="3" spans="1:18" ht="38.25" customHeight="1">
      <c r="A3" s="863" t="s">
        <v>726</v>
      </c>
      <c r="B3" s="865" t="s">
        <v>797</v>
      </c>
      <c r="C3" s="865"/>
      <c r="D3" s="866" t="s">
        <v>798</v>
      </c>
      <c r="E3" s="867"/>
      <c r="F3" s="867"/>
      <c r="G3" s="868" t="s">
        <v>799</v>
      </c>
      <c r="H3" s="868"/>
      <c r="I3" s="868"/>
      <c r="J3" s="869" t="s">
        <v>800</v>
      </c>
      <c r="K3" s="869"/>
      <c r="L3" s="869"/>
    </row>
    <row r="4" spans="1:18" s="455" customFormat="1">
      <c r="A4" s="864"/>
      <c r="B4" s="509">
        <v>5131</v>
      </c>
      <c r="C4" s="509" t="s">
        <v>727</v>
      </c>
      <c r="D4" s="509" t="s">
        <v>728</v>
      </c>
      <c r="E4" s="509">
        <v>5131</v>
      </c>
      <c r="F4" s="509" t="s">
        <v>727</v>
      </c>
      <c r="G4" s="509" t="s">
        <v>729</v>
      </c>
      <c r="H4" s="509">
        <v>5131</v>
      </c>
      <c r="I4" s="509" t="s">
        <v>727</v>
      </c>
      <c r="J4" s="510">
        <v>5131</v>
      </c>
      <c r="K4" s="510" t="s">
        <v>727</v>
      </c>
      <c r="L4" s="510" t="s">
        <v>730</v>
      </c>
    </row>
    <row r="5" spans="1:18">
      <c r="A5" s="511" t="s">
        <v>731</v>
      </c>
      <c r="B5" s="512"/>
      <c r="C5" s="513"/>
      <c r="D5" s="512"/>
      <c r="E5" s="514"/>
      <c r="F5" s="513"/>
      <c r="G5" s="512"/>
      <c r="H5" s="514"/>
      <c r="I5" s="513"/>
      <c r="J5" s="515"/>
      <c r="K5" s="516"/>
      <c r="L5" s="517"/>
      <c r="O5" s="518" t="s">
        <v>732</v>
      </c>
      <c r="P5" s="518" t="s">
        <v>733</v>
      </c>
      <c r="Q5" s="518" t="s">
        <v>734</v>
      </c>
      <c r="R5" s="518" t="s">
        <v>735</v>
      </c>
    </row>
    <row r="6" spans="1:18">
      <c r="A6" s="519" t="s">
        <v>736</v>
      </c>
      <c r="B6" s="520"/>
      <c r="C6" s="520"/>
      <c r="D6" s="520"/>
      <c r="E6" s="520"/>
      <c r="F6" s="520"/>
      <c r="G6" s="520"/>
      <c r="H6" s="520"/>
      <c r="I6" s="520"/>
      <c r="J6" s="521"/>
      <c r="K6" s="521"/>
      <c r="L6" s="522">
        <f>SUM(J6:K6)</f>
        <v>0</v>
      </c>
      <c r="O6" s="523" t="s">
        <v>737</v>
      </c>
      <c r="P6" s="523">
        <f>SUM(Q6:R6)</f>
        <v>1059</v>
      </c>
      <c r="Q6" s="523">
        <v>966</v>
      </c>
      <c r="R6" s="523">
        <v>93</v>
      </c>
    </row>
    <row r="7" spans="1:18">
      <c r="A7" s="519" t="s">
        <v>738</v>
      </c>
      <c r="B7" s="524"/>
      <c r="C7" s="524"/>
      <c r="D7" s="520"/>
      <c r="E7" s="520"/>
      <c r="F7" s="520"/>
      <c r="G7" s="520"/>
      <c r="H7" s="520"/>
      <c r="I7" s="520"/>
      <c r="J7" s="521">
        <f>B7+E7+H7</f>
        <v>0</v>
      </c>
      <c r="K7" s="521">
        <f>C7+F7+I7</f>
        <v>0</v>
      </c>
      <c r="L7" s="522">
        <f>SUM(J7:K7)</f>
        <v>0</v>
      </c>
      <c r="O7" s="523" t="s">
        <v>739</v>
      </c>
      <c r="P7" s="523">
        <f>SUM(Q7:R7)</f>
        <v>412</v>
      </c>
      <c r="Q7" s="523">
        <v>412</v>
      </c>
      <c r="R7" s="523">
        <v>0</v>
      </c>
    </row>
    <row r="8" spans="1:18">
      <c r="A8" s="519" t="s">
        <v>740</v>
      </c>
      <c r="B8" s="524"/>
      <c r="C8" s="524"/>
      <c r="D8" s="520"/>
      <c r="E8" s="520"/>
      <c r="F8" s="520"/>
      <c r="G8" s="520"/>
      <c r="H8" s="520"/>
      <c r="I8" s="520"/>
      <c r="J8" s="521">
        <f>B8+E8+H8</f>
        <v>0</v>
      </c>
      <c r="K8" s="521">
        <f>C8+F8+I8</f>
        <v>0</v>
      </c>
      <c r="L8" s="522">
        <f>SUM(J8:K8)</f>
        <v>0</v>
      </c>
      <c r="O8" s="523" t="s">
        <v>741</v>
      </c>
      <c r="P8" s="523">
        <f>SUM(Q8:R8)</f>
        <v>731</v>
      </c>
      <c r="Q8" s="523">
        <v>595</v>
      </c>
      <c r="R8" s="523">
        <v>136</v>
      </c>
    </row>
    <row r="9" spans="1:18" ht="17.25" thickBot="1">
      <c r="A9" s="525" t="s">
        <v>174</v>
      </c>
      <c r="B9" s="526">
        <f>SUM(B6:B8)</f>
        <v>0</v>
      </c>
      <c r="C9" s="526">
        <f>SUM(C6:C8)</f>
        <v>0</v>
      </c>
      <c r="D9" s="527">
        <v>0</v>
      </c>
      <c r="E9" s="528">
        <v>0</v>
      </c>
      <c r="F9" s="529">
        <v>0</v>
      </c>
      <c r="G9" s="527">
        <f>SUM(G5:G8)</f>
        <v>0</v>
      </c>
      <c r="H9" s="527">
        <f>SUM(H5:H8)</f>
        <v>0</v>
      </c>
      <c r="I9" s="527">
        <f>SUM(I5:I8)</f>
        <v>0</v>
      </c>
      <c r="J9" s="530">
        <f>SUM(J6:J8)</f>
        <v>0</v>
      </c>
      <c r="K9" s="531">
        <f>SUM(K6:K8)</f>
        <v>0</v>
      </c>
      <c r="L9" s="532">
        <f>SUM(L6:L8)</f>
        <v>0</v>
      </c>
      <c r="O9" s="523" t="s">
        <v>742</v>
      </c>
      <c r="P9" s="523">
        <f>SUM(Q9:R9)</f>
        <v>552</v>
      </c>
      <c r="Q9" s="523">
        <v>0</v>
      </c>
      <c r="R9" s="523">
        <v>552</v>
      </c>
    </row>
    <row r="10" spans="1:18" ht="17.25" thickTop="1">
      <c r="A10" s="519"/>
      <c r="B10" s="533"/>
      <c r="C10" s="534">
        <v>0</v>
      </c>
      <c r="D10" s="533"/>
      <c r="E10" s="535"/>
      <c r="F10" s="534"/>
      <c r="G10" s="533"/>
      <c r="H10" s="535"/>
      <c r="I10" s="536"/>
      <c r="J10" s="537"/>
      <c r="K10" s="538"/>
      <c r="L10" s="539"/>
      <c r="O10" s="523" t="s">
        <v>743</v>
      </c>
      <c r="P10" s="523">
        <f>SUM(Q10:R10)</f>
        <v>138</v>
      </c>
      <c r="Q10" s="523">
        <v>80</v>
      </c>
      <c r="R10" s="523">
        <v>58</v>
      </c>
    </row>
    <row r="11" spans="1:18">
      <c r="A11" s="511" t="s">
        <v>744</v>
      </c>
      <c r="B11" s="512"/>
      <c r="C11" s="513"/>
      <c r="D11" s="512"/>
      <c r="E11" s="514"/>
      <c r="F11" s="513"/>
      <c r="G11" s="512"/>
      <c r="H11" s="514"/>
      <c r="I11" s="513"/>
      <c r="J11" s="515"/>
      <c r="K11" s="516"/>
      <c r="L11" s="540"/>
    </row>
    <row r="12" spans="1:18">
      <c r="A12" s="541" t="s">
        <v>745</v>
      </c>
      <c r="B12" s="542"/>
      <c r="C12" s="543"/>
      <c r="D12" s="542"/>
      <c r="E12" s="544"/>
      <c r="F12" s="543"/>
      <c r="G12" s="542"/>
      <c r="H12" s="544"/>
      <c r="I12" s="543"/>
      <c r="J12" s="545"/>
      <c r="K12" s="546"/>
      <c r="L12" s="547"/>
      <c r="O12" s="518" t="s">
        <v>746</v>
      </c>
    </row>
    <row r="13" spans="1:18">
      <c r="A13" s="519" t="s">
        <v>747</v>
      </c>
      <c r="B13" s="524"/>
      <c r="C13" s="524"/>
      <c r="D13" s="520"/>
      <c r="E13" s="548"/>
      <c r="F13" s="520"/>
      <c r="G13" s="520"/>
      <c r="H13" s="548"/>
      <c r="I13" s="520"/>
      <c r="J13" s="521">
        <f t="shared" ref="J13:K17" si="0">B13+E13+H13</f>
        <v>0</v>
      </c>
      <c r="K13" s="521">
        <f t="shared" si="0"/>
        <v>0</v>
      </c>
      <c r="L13" s="522">
        <f>SUM(J13:K13)</f>
        <v>0</v>
      </c>
      <c r="O13" s="523" t="s">
        <v>748</v>
      </c>
      <c r="P13" s="523">
        <v>328</v>
      </c>
      <c r="Q13" s="523">
        <v>305</v>
      </c>
      <c r="R13" s="523">
        <v>23</v>
      </c>
    </row>
    <row r="14" spans="1:18">
      <c r="A14" s="519" t="s">
        <v>749</v>
      </c>
      <c r="B14" s="524"/>
      <c r="C14" s="524"/>
      <c r="D14" s="520"/>
      <c r="E14" s="548"/>
      <c r="F14" s="520"/>
      <c r="G14" s="520"/>
      <c r="H14" s="548"/>
      <c r="I14" s="520"/>
      <c r="J14" s="521">
        <f t="shared" si="0"/>
        <v>0</v>
      </c>
      <c r="K14" s="521">
        <f t="shared" si="0"/>
        <v>0</v>
      </c>
      <c r="L14" s="522">
        <f>SUM(J14:K14)</f>
        <v>0</v>
      </c>
      <c r="O14" s="523" t="s">
        <v>739</v>
      </c>
      <c r="P14" s="523">
        <v>23</v>
      </c>
      <c r="Q14" s="523">
        <v>13</v>
      </c>
      <c r="R14" s="523">
        <v>10</v>
      </c>
    </row>
    <row r="15" spans="1:18">
      <c r="A15" s="519" t="s">
        <v>750</v>
      </c>
      <c r="B15" s="524"/>
      <c r="C15" s="524"/>
      <c r="D15" s="549">
        <f>SUM(E15:F15)</f>
        <v>0</v>
      </c>
      <c r="E15" s="550"/>
      <c r="F15" s="524"/>
      <c r="G15" s="549">
        <f>SUM(H15:I15)</f>
        <v>0</v>
      </c>
      <c r="H15" s="550"/>
      <c r="I15" s="524"/>
      <c r="J15" s="521">
        <f t="shared" si="0"/>
        <v>0</v>
      </c>
      <c r="K15" s="521">
        <f t="shared" si="0"/>
        <v>0</v>
      </c>
      <c r="L15" s="522">
        <f>SUM(J15:K15)</f>
        <v>0</v>
      </c>
      <c r="O15" s="523" t="s">
        <v>751</v>
      </c>
      <c r="P15" s="523">
        <v>326</v>
      </c>
      <c r="Q15" s="523">
        <v>167</v>
      </c>
      <c r="R15" s="523">
        <v>159</v>
      </c>
    </row>
    <row r="16" spans="1:18">
      <c r="A16" s="519" t="s">
        <v>752</v>
      </c>
      <c r="B16" s="524"/>
      <c r="C16" s="524"/>
      <c r="D16" s="549">
        <f>SUM(E16:F16)</f>
        <v>0</v>
      </c>
      <c r="E16" s="550"/>
      <c r="F16" s="524"/>
      <c r="G16" s="549">
        <f>SUM(H16:I16)</f>
        <v>0</v>
      </c>
      <c r="H16" s="550"/>
      <c r="I16" s="524"/>
      <c r="J16" s="521">
        <f t="shared" si="0"/>
        <v>0</v>
      </c>
      <c r="K16" s="521">
        <f t="shared" si="0"/>
        <v>0</v>
      </c>
      <c r="L16" s="522">
        <f>SUM(J16:K16)</f>
        <v>0</v>
      </c>
      <c r="O16" s="523" t="s">
        <v>753</v>
      </c>
      <c r="P16" s="523">
        <v>554</v>
      </c>
      <c r="Q16" s="523">
        <v>74</v>
      </c>
      <c r="R16" s="523">
        <v>480</v>
      </c>
    </row>
    <row r="17" spans="1:18">
      <c r="A17" s="519" t="s">
        <v>754</v>
      </c>
      <c r="B17" s="524"/>
      <c r="C17" s="524"/>
      <c r="D17" s="549">
        <f>SUM(E17:F17)</f>
        <v>0</v>
      </c>
      <c r="E17" s="550"/>
      <c r="F17" s="524"/>
      <c r="G17" s="549">
        <f>SUM(H17:I17)</f>
        <v>0</v>
      </c>
      <c r="H17" s="550"/>
      <c r="I17" s="524"/>
      <c r="J17" s="521">
        <f t="shared" si="0"/>
        <v>0</v>
      </c>
      <c r="K17" s="521">
        <f t="shared" si="0"/>
        <v>0</v>
      </c>
      <c r="L17" s="522">
        <f>SUM(J17:K17)</f>
        <v>0</v>
      </c>
      <c r="O17" s="523" t="s">
        <v>755</v>
      </c>
      <c r="P17" s="523">
        <v>10</v>
      </c>
      <c r="Q17" s="523">
        <v>10</v>
      </c>
      <c r="R17" s="523">
        <v>0</v>
      </c>
    </row>
    <row r="18" spans="1:18" ht="17.25" thickBot="1">
      <c r="A18" s="525" t="s">
        <v>756</v>
      </c>
      <c r="B18" s="526">
        <f t="shared" ref="B18:L18" si="1">SUM(B13:B17)</f>
        <v>0</v>
      </c>
      <c r="C18" s="526">
        <f t="shared" si="1"/>
        <v>0</v>
      </c>
      <c r="D18" s="549">
        <f>SUM(E18:F18)</f>
        <v>0</v>
      </c>
      <c r="E18" s="526">
        <f t="shared" si="1"/>
        <v>0</v>
      </c>
      <c r="F18" s="526">
        <f t="shared" si="1"/>
        <v>0</v>
      </c>
      <c r="G18" s="549">
        <f>SUM(H18:I18)</f>
        <v>0</v>
      </c>
      <c r="H18" s="551">
        <f t="shared" si="1"/>
        <v>0</v>
      </c>
      <c r="I18" s="551">
        <f t="shared" si="1"/>
        <v>0</v>
      </c>
      <c r="J18" s="522">
        <f t="shared" si="1"/>
        <v>0</v>
      </c>
      <c r="K18" s="522">
        <f t="shared" si="1"/>
        <v>0</v>
      </c>
      <c r="L18" s="522">
        <f t="shared" si="1"/>
        <v>0</v>
      </c>
    </row>
    <row r="19" spans="1:18" ht="17.25" thickTop="1">
      <c r="A19" s="519"/>
      <c r="B19" s="552"/>
      <c r="C19" s="534"/>
      <c r="D19" s="552"/>
      <c r="E19" s="553"/>
      <c r="F19" s="534"/>
      <c r="G19" s="554"/>
      <c r="H19" s="555"/>
      <c r="I19" s="555"/>
      <c r="J19" s="556"/>
      <c r="K19" s="557"/>
      <c r="L19" s="558"/>
    </row>
    <row r="20" spans="1:18">
      <c r="A20" s="519"/>
      <c r="B20" s="552"/>
      <c r="C20" s="534"/>
      <c r="D20" s="552"/>
      <c r="E20" s="553"/>
      <c r="F20" s="534"/>
      <c r="G20" s="554"/>
      <c r="H20" s="555"/>
      <c r="I20" s="555"/>
      <c r="J20" s="559">
        <f>J9+J18</f>
        <v>0</v>
      </c>
      <c r="K20" s="559">
        <f>K9+K18</f>
        <v>0</v>
      </c>
      <c r="L20" s="559">
        <f>L9+L18</f>
        <v>0</v>
      </c>
    </row>
    <row r="21" spans="1:18">
      <c r="A21" s="519"/>
      <c r="B21" s="552"/>
      <c r="C21" s="534"/>
      <c r="D21" s="552"/>
      <c r="E21" s="553"/>
      <c r="F21" s="534"/>
      <c r="G21" s="554"/>
      <c r="H21" s="555"/>
      <c r="I21" s="555"/>
      <c r="J21" s="560"/>
      <c r="K21" s="561"/>
      <c r="L21" s="562"/>
    </row>
    <row r="22" spans="1:18">
      <c r="A22" s="563" t="s">
        <v>757</v>
      </c>
      <c r="B22" s="564"/>
      <c r="C22" s="564"/>
      <c r="D22" s="549">
        <f>SUM(E22:F22)</f>
        <v>0</v>
      </c>
      <c r="E22" s="564"/>
      <c r="F22" s="564"/>
      <c r="G22" s="549">
        <f>SUM(H22:I22)</f>
        <v>0</v>
      </c>
      <c r="H22" s="564"/>
      <c r="I22" s="564"/>
      <c r="J22" s="565">
        <f>B22+E22+H22</f>
        <v>0</v>
      </c>
      <c r="K22" s="565">
        <f>C22+F22+I22</f>
        <v>0</v>
      </c>
      <c r="L22" s="522">
        <f>SUM(J22:K22)</f>
        <v>0</v>
      </c>
    </row>
    <row r="23" spans="1:18" s="573" customFormat="1">
      <c r="A23" s="566"/>
      <c r="B23" s="567"/>
      <c r="C23" s="568"/>
      <c r="D23" s="567"/>
      <c r="E23" s="569"/>
      <c r="F23" s="568"/>
      <c r="G23" s="567"/>
      <c r="H23" s="569"/>
      <c r="I23" s="569"/>
      <c r="J23" s="570"/>
      <c r="K23" s="571"/>
      <c r="L23" s="572"/>
      <c r="N23" s="417"/>
      <c r="O23" s="417"/>
      <c r="P23" s="417"/>
    </row>
    <row r="24" spans="1:18">
      <c r="A24" s="574" t="s">
        <v>758</v>
      </c>
      <c r="B24" s="564"/>
      <c r="C24" s="564"/>
      <c r="D24" s="549">
        <f>SUM(E24:F24)</f>
        <v>0</v>
      </c>
      <c r="E24" s="564"/>
      <c r="F24" s="564"/>
      <c r="G24" s="549">
        <f>SUM(H24:I24)</f>
        <v>0</v>
      </c>
      <c r="H24" s="564"/>
      <c r="I24" s="564"/>
      <c r="J24" s="565">
        <f>+B24+E24+H24</f>
        <v>0</v>
      </c>
      <c r="K24" s="565">
        <f>+C24+F24+I24</f>
        <v>0</v>
      </c>
      <c r="L24" s="522">
        <f>SUM(J24:K24)</f>
        <v>0</v>
      </c>
    </row>
    <row r="25" spans="1:18">
      <c r="K25" s="571"/>
    </row>
    <row r="26" spans="1:18">
      <c r="A26" s="575" t="s">
        <v>759</v>
      </c>
    </row>
    <row r="27" spans="1:18">
      <c r="A27" s="575" t="s">
        <v>760</v>
      </c>
    </row>
    <row r="28" spans="1:18">
      <c r="A28" s="575" t="s">
        <v>761</v>
      </c>
    </row>
    <row r="29" spans="1:18">
      <c r="A29" s="575" t="s">
        <v>762</v>
      </c>
    </row>
    <row r="30" spans="1:18" ht="19.5">
      <c r="A30" s="131" t="s">
        <v>497</v>
      </c>
    </row>
  </sheetData>
  <mergeCells count="6">
    <mergeCell ref="A1:L1"/>
    <mergeCell ref="A3:A4"/>
    <mergeCell ref="B3:C3"/>
    <mergeCell ref="D3:F3"/>
    <mergeCell ref="G3:I3"/>
    <mergeCell ref="J3:L3"/>
  </mergeCells>
  <phoneticPr fontId="4" type="noConversion"/>
  <pageMargins left="0.25" right="0.25" top="0.75" bottom="0.75" header="0.3" footer="0.3"/>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B260" sqref="B260"/>
    </sheetView>
  </sheetViews>
  <sheetFormatPr defaultRowHeight="19.5"/>
  <cols>
    <col min="1" max="1" width="7.5" style="1" bestFit="1" customWidth="1"/>
    <col min="2" max="2" width="80.125" style="3" customWidth="1"/>
    <col min="3" max="4" width="14.375" style="1" customWidth="1"/>
    <col min="5" max="5" width="44.75" style="53" customWidth="1"/>
    <col min="6" max="6" width="3.375" style="2" customWidth="1"/>
    <col min="7" max="84" width="9" style="2"/>
    <col min="85" max="16384" width="9" style="1"/>
  </cols>
  <sheetData>
    <row r="1" spans="1:84" ht="21" customHeight="1">
      <c r="A1" s="722" t="s">
        <v>377</v>
      </c>
      <c r="B1" s="722"/>
      <c r="C1" s="722"/>
      <c r="D1" s="722"/>
    </row>
    <row r="2" spans="1:84" ht="20.100000000000001" customHeight="1">
      <c r="A2" s="39"/>
      <c r="B2" s="38" t="s">
        <v>179</v>
      </c>
      <c r="C2" s="98"/>
      <c r="D2" s="98"/>
    </row>
    <row r="3" spans="1:84" ht="20.100000000000001" customHeight="1">
      <c r="A3" s="39"/>
      <c r="B3" s="38" t="s">
        <v>178</v>
      </c>
      <c r="C3" s="99"/>
      <c r="D3" s="99"/>
    </row>
    <row r="4" spans="1:84" s="40" customFormat="1" ht="20.100000000000001" customHeight="1">
      <c r="A4" s="39"/>
      <c r="B4" s="38" t="s">
        <v>175</v>
      </c>
      <c r="C4" s="37">
        <v>515001</v>
      </c>
      <c r="D4" s="37">
        <v>515001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370</v>
      </c>
      <c r="D5" s="730" t="s">
        <v>168</v>
      </c>
    </row>
    <row r="6" spans="1:84" ht="29.25" customHeight="1">
      <c r="A6" s="36" t="s">
        <v>172</v>
      </c>
      <c r="B6" s="44" t="s">
        <v>171</v>
      </c>
      <c r="C6" s="731"/>
      <c r="D6" s="731"/>
      <c r="E6" s="45" t="s">
        <v>214</v>
      </c>
    </row>
    <row r="7" spans="1:84" ht="18.75" hidden="1" customHeight="1">
      <c r="A7" s="36"/>
      <c r="B7" s="44"/>
      <c r="C7" s="34"/>
      <c r="D7" s="34"/>
    </row>
    <row r="8" spans="1:84" ht="58.5">
      <c r="A8" s="33"/>
      <c r="B8" s="32" t="s">
        <v>167</v>
      </c>
      <c r="C8" s="31">
        <f>SUM(C9,C108,C136,C173,C196,C213,C247,C251)</f>
        <v>404</v>
      </c>
      <c r="D8" s="31">
        <f>SUM(D9,D108,D136,D173,D196,D213,D247,D251)</f>
        <v>0</v>
      </c>
      <c r="E8" s="57" t="s">
        <v>371</v>
      </c>
    </row>
    <row r="9" spans="1:84" s="2" customFormat="1" ht="19.5" customHeight="1">
      <c r="A9" s="18">
        <v>2</v>
      </c>
      <c r="B9" s="17" t="s">
        <v>135</v>
      </c>
      <c r="C9" s="16">
        <f>C10+C17+C21+C29+C34+C51+C61+C72+C101+C106</f>
        <v>387</v>
      </c>
      <c r="D9" s="16">
        <f>D10+D17+D21+D29+D34+D51+D61+D72+D101+D106</f>
        <v>0</v>
      </c>
      <c r="E9" s="52"/>
    </row>
    <row r="10" spans="1:84" s="2" customFormat="1" ht="19.5" hidden="1" customHeight="1">
      <c r="A10" s="15">
        <v>21</v>
      </c>
      <c r="B10" s="14" t="s">
        <v>334</v>
      </c>
      <c r="C10" s="13">
        <f t="shared" ref="C10:D10" si="0">SUM(C11:C16)</f>
        <v>0</v>
      </c>
      <c r="D10" s="13">
        <f t="shared" si="0"/>
        <v>0</v>
      </c>
      <c r="E10" s="52"/>
    </row>
    <row r="11" spans="1:84" s="2" customFormat="1" ht="19.5" hidden="1" customHeight="1">
      <c r="A11" s="12">
        <v>2101</v>
      </c>
      <c r="B11" s="11" t="s">
        <v>134</v>
      </c>
      <c r="C11" s="10"/>
      <c r="D11" s="10"/>
      <c r="E11" s="52"/>
    </row>
    <row r="12" spans="1:84" s="2" customFormat="1" ht="19.5" hidden="1" customHeight="1">
      <c r="A12" s="12">
        <v>2102</v>
      </c>
      <c r="B12" s="11" t="s">
        <v>314</v>
      </c>
      <c r="C12" s="10"/>
      <c r="D12" s="10"/>
      <c r="E12" s="52"/>
    </row>
    <row r="13" spans="1:84" s="2" customFormat="1" ht="19.5" hidden="1" customHeight="1">
      <c r="A13" s="12">
        <v>2103</v>
      </c>
      <c r="B13" s="11" t="s">
        <v>133</v>
      </c>
      <c r="C13" s="10"/>
      <c r="D13" s="10"/>
      <c r="E13" s="52"/>
    </row>
    <row r="14" spans="1:84" s="2" customFormat="1" ht="19.5" hidden="1" customHeight="1">
      <c r="A14" s="12">
        <v>2104</v>
      </c>
      <c r="B14" s="11" t="s">
        <v>132</v>
      </c>
      <c r="C14" s="10"/>
      <c r="D14" s="10"/>
      <c r="E14" s="52"/>
    </row>
    <row r="15" spans="1:84" s="2" customFormat="1" ht="19.5" hidden="1" customHeight="1">
      <c r="A15" s="12">
        <v>2105</v>
      </c>
      <c r="B15" s="11" t="s">
        <v>131</v>
      </c>
      <c r="C15" s="10"/>
      <c r="D15" s="10"/>
      <c r="E15" s="52"/>
    </row>
    <row r="16" spans="1:84" s="2" customFormat="1" ht="19.5" hidden="1" customHeight="1">
      <c r="A16" s="12">
        <v>2106</v>
      </c>
      <c r="B16" s="11" t="s">
        <v>130</v>
      </c>
      <c r="C16" s="10"/>
      <c r="D16" s="10"/>
      <c r="E16" s="52"/>
    </row>
    <row r="17" spans="1:5" s="2" customFormat="1" ht="19.5" customHeight="1">
      <c r="A17" s="15">
        <v>22</v>
      </c>
      <c r="B17" s="14" t="s">
        <v>335</v>
      </c>
      <c r="C17" s="13">
        <f t="shared" ref="C17:D17" si="1">SUM(C18:C20)</f>
        <v>0</v>
      </c>
      <c r="D17" s="13">
        <f t="shared" si="1"/>
        <v>0</v>
      </c>
      <c r="E17" s="52"/>
    </row>
    <row r="18" spans="1:5" s="2" customFormat="1" ht="19.5" customHeight="1">
      <c r="A18" s="12">
        <v>2201</v>
      </c>
      <c r="B18" s="11" t="s">
        <v>315</v>
      </c>
      <c r="C18" s="10"/>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D21" si="2">SUM(C22:C28)</f>
        <v>25</v>
      </c>
      <c r="D21" s="13">
        <f t="shared" si="2"/>
        <v>0</v>
      </c>
      <c r="E21" s="52"/>
    </row>
    <row r="22" spans="1:5" s="2" customFormat="1" ht="19.5" customHeight="1">
      <c r="A22" s="12">
        <v>2301</v>
      </c>
      <c r="B22" s="11" t="s">
        <v>330</v>
      </c>
      <c r="C22" s="10">
        <v>25</v>
      </c>
      <c r="D22" s="10"/>
      <c r="E22" s="57" t="s">
        <v>372</v>
      </c>
    </row>
    <row r="23" spans="1:5" s="2" customFormat="1" ht="19.5" hidden="1" customHeight="1">
      <c r="A23" s="12">
        <v>2302</v>
      </c>
      <c r="B23" s="11" t="s">
        <v>328</v>
      </c>
      <c r="C23" s="10"/>
      <c r="D23" s="10"/>
      <c r="E23" s="52"/>
    </row>
    <row r="24" spans="1:5" s="2" customFormat="1" ht="19.5" hidden="1" customHeight="1">
      <c r="A24" s="12">
        <v>2303</v>
      </c>
      <c r="B24" s="11" t="s">
        <v>329</v>
      </c>
      <c r="C24" s="10"/>
      <c r="D24" s="10"/>
      <c r="E24" s="52"/>
    </row>
    <row r="25" spans="1:5" s="2" customFormat="1" ht="19.5" hidden="1" customHeight="1">
      <c r="A25" s="12">
        <v>2304</v>
      </c>
      <c r="B25" s="11" t="s">
        <v>126</v>
      </c>
      <c r="C25" s="10"/>
      <c r="D25" s="10"/>
      <c r="E25" s="52"/>
    </row>
    <row r="26" spans="1:5" s="2" customFormat="1" ht="19.5" customHeight="1">
      <c r="A26" s="12">
        <v>2305</v>
      </c>
      <c r="B26" s="11" t="s">
        <v>125</v>
      </c>
      <c r="C26" s="10"/>
      <c r="D26" s="10"/>
      <c r="E26" s="52"/>
    </row>
    <row r="27" spans="1:5" s="2" customFormat="1" ht="19.5" hidden="1" customHeight="1">
      <c r="A27" s="12">
        <v>2306</v>
      </c>
      <c r="B27" s="11" t="s">
        <v>124</v>
      </c>
      <c r="C27" s="10"/>
      <c r="D27" s="10"/>
      <c r="E27" s="52"/>
    </row>
    <row r="28" spans="1:5" s="2" customFormat="1" ht="19.5" hidden="1" customHeight="1">
      <c r="A28" s="12">
        <v>2398</v>
      </c>
      <c r="B28" s="11" t="s">
        <v>123</v>
      </c>
      <c r="C28" s="10"/>
      <c r="D28" s="10"/>
      <c r="E28" s="52"/>
    </row>
    <row r="29" spans="1:5" s="2" customFormat="1" ht="19.5" customHeight="1">
      <c r="A29" s="15">
        <v>24</v>
      </c>
      <c r="B29" s="14" t="s">
        <v>331</v>
      </c>
      <c r="C29" s="13">
        <f t="shared" ref="C29:D29" si="3">SUM(C30:C33)</f>
        <v>0</v>
      </c>
      <c r="D29" s="13">
        <f t="shared" si="3"/>
        <v>0</v>
      </c>
      <c r="E29" s="52"/>
    </row>
    <row r="30" spans="1:5" s="2" customFormat="1" ht="19.5" customHeight="1">
      <c r="A30" s="12">
        <v>2401</v>
      </c>
      <c r="B30" s="11" t="s">
        <v>332</v>
      </c>
      <c r="C30" s="10"/>
      <c r="D30" s="10"/>
      <c r="E30" s="52"/>
    </row>
    <row r="31" spans="1:5" s="2" customFormat="1" ht="19.5" customHeight="1">
      <c r="A31" s="12">
        <v>2402</v>
      </c>
      <c r="B31" s="27" t="s">
        <v>336</v>
      </c>
      <c r="C31" s="10"/>
      <c r="D31" s="10"/>
      <c r="E31" s="52"/>
    </row>
    <row r="32" spans="1:5" s="2" customFormat="1" ht="24.75" customHeight="1">
      <c r="A32" s="12">
        <v>2404</v>
      </c>
      <c r="B32" s="11" t="s">
        <v>122</v>
      </c>
      <c r="C32" s="10"/>
      <c r="D32" s="10"/>
      <c r="E32" s="52"/>
    </row>
    <row r="33" spans="1:5" s="2" customFormat="1">
      <c r="A33" s="12">
        <v>2405</v>
      </c>
      <c r="B33" s="82" t="s">
        <v>333</v>
      </c>
      <c r="C33" s="10"/>
      <c r="D33" s="10"/>
      <c r="E33" s="52"/>
    </row>
    <row r="34" spans="1:5" s="2" customFormat="1" ht="19.5" customHeight="1">
      <c r="A34" s="15">
        <v>25</v>
      </c>
      <c r="B34" s="14" t="s">
        <v>121</v>
      </c>
      <c r="C34" s="13">
        <f>C35+C36+C37+C38+C39+C49+C50</f>
        <v>0</v>
      </c>
      <c r="D34" s="13">
        <f>D35+D36+D37+D38+D39+D49+D50</f>
        <v>0</v>
      </c>
      <c r="E34" s="52"/>
    </row>
    <row r="35" spans="1:5" s="2" customFormat="1" ht="19.5" customHeight="1">
      <c r="A35" s="12">
        <v>2501</v>
      </c>
      <c r="B35" s="11" t="s">
        <v>120</v>
      </c>
      <c r="C35" s="10"/>
      <c r="D35" s="10"/>
      <c r="E35" s="52"/>
    </row>
    <row r="36" spans="1:5" s="2" customFormat="1" ht="19.5" customHeight="1">
      <c r="A36" s="12">
        <v>2502</v>
      </c>
      <c r="B36" s="11" t="s">
        <v>119</v>
      </c>
      <c r="C36" s="10"/>
      <c r="D36" s="10"/>
      <c r="E36" s="52"/>
    </row>
    <row r="37" spans="1:5" s="2" customFormat="1" ht="19.5" customHeight="1">
      <c r="A37" s="12">
        <v>2503</v>
      </c>
      <c r="B37" s="11" t="s">
        <v>118</v>
      </c>
      <c r="C37" s="10"/>
      <c r="D37" s="10"/>
      <c r="E37" s="52"/>
    </row>
    <row r="38" spans="1:5" s="2" customFormat="1" ht="19.5" customHeight="1">
      <c r="A38" s="12">
        <v>2504</v>
      </c>
      <c r="B38" s="11" t="s">
        <v>117</v>
      </c>
      <c r="C38" s="10"/>
      <c r="D38" s="10"/>
      <c r="E38" s="52"/>
    </row>
    <row r="39" spans="1:5" s="2" customFormat="1">
      <c r="A39" s="46">
        <v>2505</v>
      </c>
      <c r="B39" s="60" t="s">
        <v>116</v>
      </c>
      <c r="C39" s="47">
        <f t="shared" ref="C39:D39" si="4">SUM(C40:C48)</f>
        <v>0</v>
      </c>
      <c r="D39" s="47">
        <f t="shared" si="4"/>
        <v>0</v>
      </c>
      <c r="E39" s="52"/>
    </row>
    <row r="40" spans="1:5" s="2" customFormat="1" ht="19.5" hidden="1" customHeight="1">
      <c r="A40" s="12"/>
      <c r="B40" s="42" t="s">
        <v>189</v>
      </c>
      <c r="C40" s="56"/>
      <c r="D40" s="56"/>
      <c r="E40" s="58"/>
    </row>
    <row r="41" spans="1:5" s="2" customFormat="1" ht="19.5" hidden="1" customHeight="1">
      <c r="A41" s="12"/>
      <c r="B41" s="42" t="s">
        <v>190</v>
      </c>
      <c r="C41" s="56"/>
      <c r="D41" s="56"/>
      <c r="E41" s="58"/>
    </row>
    <row r="42" spans="1:5" s="2" customFormat="1" ht="19.5" hidden="1" customHeight="1">
      <c r="A42" s="12"/>
      <c r="B42" s="42" t="s">
        <v>191</v>
      </c>
      <c r="C42" s="56"/>
      <c r="D42" s="56"/>
      <c r="E42" s="58"/>
    </row>
    <row r="43" spans="1:5" s="2" customFormat="1" ht="19.5" hidden="1" customHeight="1">
      <c r="A43" s="12"/>
      <c r="B43" s="42" t="s">
        <v>192</v>
      </c>
      <c r="C43" s="56"/>
      <c r="D43" s="56"/>
      <c r="E43" s="55"/>
    </row>
    <row r="44" spans="1:5" s="2" customFormat="1" ht="21" customHeight="1">
      <c r="A44" s="12"/>
      <c r="B44" s="27" t="s">
        <v>218</v>
      </c>
      <c r="C44" s="56"/>
      <c r="D44" s="56"/>
      <c r="E44" s="55"/>
    </row>
    <row r="45" spans="1:5" s="2" customFormat="1" ht="19.5" hidden="1" customHeight="1">
      <c r="A45" s="12"/>
      <c r="B45" s="27"/>
      <c r="C45" s="56"/>
      <c r="D45" s="56"/>
      <c r="E45" s="55"/>
    </row>
    <row r="46" spans="1:5" s="2" customFormat="1" ht="19.5" hidden="1" customHeight="1">
      <c r="A46" s="12"/>
      <c r="B46" s="27"/>
      <c r="C46" s="56"/>
      <c r="D46" s="56"/>
      <c r="E46" s="55"/>
    </row>
    <row r="47" spans="1:5" s="2" customFormat="1" ht="19.5" hidden="1" customHeight="1">
      <c r="A47" s="12"/>
      <c r="B47" s="11"/>
      <c r="C47" s="56"/>
      <c r="D47" s="56"/>
      <c r="E47" s="55"/>
    </row>
    <row r="48" spans="1:5" s="2" customFormat="1" ht="19.5" hidden="1" customHeight="1">
      <c r="A48" s="12"/>
      <c r="B48" s="11"/>
      <c r="C48" s="56"/>
      <c r="D48" s="56"/>
      <c r="E48" s="55"/>
    </row>
    <row r="49" spans="1:5" s="2" customFormat="1" ht="19.5" customHeight="1">
      <c r="A49" s="12">
        <v>2506</v>
      </c>
      <c r="B49" s="11" t="s">
        <v>115</v>
      </c>
      <c r="C49" s="56"/>
      <c r="D49" s="56"/>
      <c r="E49" s="55"/>
    </row>
    <row r="50" spans="1:5" s="2" customFormat="1" ht="19.5" customHeight="1">
      <c r="A50" s="12">
        <v>2507</v>
      </c>
      <c r="B50" s="11" t="s">
        <v>114</v>
      </c>
      <c r="C50" s="10"/>
      <c r="D50" s="10"/>
      <c r="E50" s="55"/>
    </row>
    <row r="51" spans="1:5" s="2" customFormat="1" ht="19.5" hidden="1" customHeight="1">
      <c r="A51" s="15">
        <v>26</v>
      </c>
      <c r="B51" s="14" t="s">
        <v>113</v>
      </c>
      <c r="C51" s="13">
        <f t="shared" ref="C51:D51" si="5">SUM(C52:C60)</f>
        <v>0</v>
      </c>
      <c r="D51" s="13">
        <f t="shared" si="5"/>
        <v>0</v>
      </c>
      <c r="E51" s="55"/>
    </row>
    <row r="52" spans="1:5" s="2" customFormat="1" ht="19.5" hidden="1" customHeight="1">
      <c r="A52" s="12">
        <v>2601</v>
      </c>
      <c r="B52" s="11" t="s">
        <v>112</v>
      </c>
      <c r="C52" s="10"/>
      <c r="D52" s="10"/>
      <c r="E52" s="55"/>
    </row>
    <row r="53" spans="1:5" s="2" customFormat="1" ht="19.5" hidden="1" customHeight="1">
      <c r="A53" s="12">
        <v>2602</v>
      </c>
      <c r="B53" s="11" t="s">
        <v>111</v>
      </c>
      <c r="C53" s="10"/>
      <c r="D53" s="10"/>
      <c r="E53" s="55"/>
    </row>
    <row r="54" spans="1:5" s="2" customFormat="1" ht="19.5" hidden="1" customHeight="1">
      <c r="A54" s="12">
        <v>2603</v>
      </c>
      <c r="B54" s="11" t="s">
        <v>110</v>
      </c>
      <c r="C54" s="10"/>
      <c r="D54" s="10"/>
      <c r="E54" s="55"/>
    </row>
    <row r="55" spans="1:5" s="2" customFormat="1" ht="19.5" hidden="1" customHeight="1">
      <c r="A55" s="12">
        <v>2604</v>
      </c>
      <c r="B55" s="11" t="s">
        <v>109</v>
      </c>
      <c r="C55" s="10"/>
      <c r="D55" s="10"/>
      <c r="E55" s="55"/>
    </row>
    <row r="56" spans="1:5" s="2" customFormat="1" ht="19.5" hidden="1" customHeight="1">
      <c r="A56" s="12">
        <v>2605</v>
      </c>
      <c r="B56" s="11" t="s">
        <v>108</v>
      </c>
      <c r="C56" s="10"/>
      <c r="D56" s="10"/>
      <c r="E56" s="55"/>
    </row>
    <row r="57" spans="1:5" s="2" customFormat="1" ht="19.5" hidden="1" customHeight="1">
      <c r="A57" s="26">
        <v>266</v>
      </c>
      <c r="B57" s="25" t="s">
        <v>107</v>
      </c>
      <c r="C57" s="10"/>
      <c r="D57" s="10"/>
      <c r="E57" s="55"/>
    </row>
    <row r="58" spans="1:5" s="2" customFormat="1" ht="19.5" hidden="1" customHeight="1">
      <c r="A58" s="12">
        <v>2606</v>
      </c>
      <c r="B58" s="11" t="s">
        <v>106</v>
      </c>
      <c r="C58" s="10"/>
      <c r="D58" s="10"/>
      <c r="E58" s="55"/>
    </row>
    <row r="59" spans="1:5" s="2" customFormat="1" ht="19.5" hidden="1" customHeight="1">
      <c r="A59" s="12">
        <v>2607</v>
      </c>
      <c r="B59" s="11" t="s">
        <v>105</v>
      </c>
      <c r="C59" s="10"/>
      <c r="D59" s="10"/>
      <c r="E59" s="55"/>
    </row>
    <row r="60" spans="1:5" s="2" customFormat="1" ht="19.5" hidden="1" customHeight="1">
      <c r="A60" s="12">
        <v>2698</v>
      </c>
      <c r="B60" s="11" t="s">
        <v>104</v>
      </c>
      <c r="C60" s="10"/>
      <c r="D60" s="10"/>
      <c r="E60" s="55"/>
    </row>
    <row r="61" spans="1:5" s="2" customFormat="1" ht="19.5" customHeight="1">
      <c r="A61" s="15">
        <v>27</v>
      </c>
      <c r="B61" s="14" t="s">
        <v>337</v>
      </c>
      <c r="C61" s="13">
        <f t="shared" ref="C61:D61" si="6">SUM(C62:C71)</f>
        <v>354</v>
      </c>
      <c r="D61" s="13">
        <f t="shared" si="6"/>
        <v>0</v>
      </c>
      <c r="E61" s="55"/>
    </row>
    <row r="62" spans="1:5" s="2" customFormat="1" ht="19.5" customHeight="1">
      <c r="A62" s="12">
        <v>2702</v>
      </c>
      <c r="B62" s="11" t="s">
        <v>316</v>
      </c>
      <c r="C62" s="10"/>
      <c r="D62" s="10"/>
      <c r="E62" s="55"/>
    </row>
    <row r="63" spans="1:5" s="2" customFormat="1" ht="19.5" customHeight="1">
      <c r="A63" s="12">
        <v>2705</v>
      </c>
      <c r="B63" s="11" t="s">
        <v>317</v>
      </c>
      <c r="C63" s="10"/>
      <c r="D63" s="10"/>
      <c r="E63" s="55"/>
    </row>
    <row r="64" spans="1:5" s="2" customFormat="1" ht="39">
      <c r="A64" s="12">
        <v>2706</v>
      </c>
      <c r="B64" s="11" t="s">
        <v>318</v>
      </c>
      <c r="C64" s="10"/>
      <c r="D64" s="10"/>
      <c r="E64" s="55"/>
    </row>
    <row r="65" spans="1:5" s="2" customFormat="1" ht="19.5" customHeight="1">
      <c r="A65" s="12">
        <v>2707</v>
      </c>
      <c r="B65" s="11" t="s">
        <v>319</v>
      </c>
      <c r="C65" s="10"/>
      <c r="D65" s="10"/>
      <c r="E65" s="55"/>
    </row>
    <row r="66" spans="1:5" s="2" customFormat="1" ht="19.5" customHeight="1">
      <c r="A66" s="12">
        <v>2708</v>
      </c>
      <c r="B66" s="11" t="s">
        <v>320</v>
      </c>
      <c r="C66" s="10"/>
      <c r="D66" s="10"/>
      <c r="E66" s="55"/>
    </row>
    <row r="67" spans="1:5" s="2" customFormat="1" ht="19.5" customHeight="1">
      <c r="A67" s="12">
        <v>2709</v>
      </c>
      <c r="B67" s="11" t="s">
        <v>321</v>
      </c>
      <c r="C67" s="10"/>
      <c r="D67" s="10"/>
      <c r="E67" s="55"/>
    </row>
    <row r="68" spans="1:5" s="2" customFormat="1" ht="19.5" customHeight="1">
      <c r="A68" s="12">
        <v>2710</v>
      </c>
      <c r="B68" s="11" t="s">
        <v>322</v>
      </c>
      <c r="C68" s="10"/>
      <c r="D68" s="10"/>
      <c r="E68" s="55"/>
    </row>
    <row r="69" spans="1:5" s="2" customFormat="1" ht="19.5" customHeight="1">
      <c r="A69" s="12">
        <v>2711</v>
      </c>
      <c r="B69" s="11" t="s">
        <v>323</v>
      </c>
      <c r="C69" s="10"/>
      <c r="D69" s="10"/>
      <c r="E69" s="55"/>
    </row>
    <row r="70" spans="1:5" s="2" customFormat="1" ht="19.5" customHeight="1">
      <c r="A70" s="12">
        <v>2713</v>
      </c>
      <c r="B70" s="11" t="s">
        <v>342</v>
      </c>
      <c r="C70" s="10"/>
      <c r="D70" s="10"/>
      <c r="E70" s="55"/>
    </row>
    <row r="71" spans="1:5" s="2" customFormat="1" ht="19.5" customHeight="1">
      <c r="A71" s="12">
        <v>2714</v>
      </c>
      <c r="B71" s="11" t="s">
        <v>343</v>
      </c>
      <c r="C71" s="10">
        <v>354</v>
      </c>
      <c r="D71" s="10"/>
      <c r="E71" s="55" t="s">
        <v>244</v>
      </c>
    </row>
    <row r="72" spans="1:5" s="2" customFormat="1" ht="19.5" customHeight="1">
      <c r="A72" s="15">
        <v>28</v>
      </c>
      <c r="B72" s="14" t="s">
        <v>103</v>
      </c>
      <c r="C72" s="13">
        <f t="shared" ref="C72:D72" si="7">C73+C74+C75+C76+C77+C78+C79+C80+C81+C82+C100</f>
        <v>8</v>
      </c>
      <c r="D72" s="13">
        <f t="shared" si="7"/>
        <v>0</v>
      </c>
      <c r="E72" s="55"/>
    </row>
    <row r="73" spans="1:5" s="2" customFormat="1" ht="19.5" customHeight="1">
      <c r="A73" s="12">
        <v>2801</v>
      </c>
      <c r="B73" s="11" t="s">
        <v>102</v>
      </c>
      <c r="C73" s="10"/>
      <c r="D73" s="10"/>
      <c r="E73" s="55"/>
    </row>
    <row r="74" spans="1:5" s="2" customFormat="1" ht="19.5" customHeight="1">
      <c r="A74" s="12">
        <v>2802</v>
      </c>
      <c r="B74" s="11" t="s">
        <v>344</v>
      </c>
      <c r="C74" s="10"/>
      <c r="D74" s="10"/>
      <c r="E74" s="55"/>
    </row>
    <row r="75" spans="1:5" s="2" customFormat="1" ht="19.5" customHeight="1">
      <c r="A75" s="12">
        <v>2803</v>
      </c>
      <c r="B75" s="11" t="s">
        <v>101</v>
      </c>
      <c r="C75" s="10"/>
      <c r="D75" s="10"/>
      <c r="E75" s="55"/>
    </row>
    <row r="76" spans="1:5" s="2" customFormat="1" ht="19.5" customHeight="1">
      <c r="A76" s="12">
        <v>2804</v>
      </c>
      <c r="B76" s="11" t="s">
        <v>345</v>
      </c>
      <c r="C76" s="10"/>
      <c r="D76" s="10"/>
      <c r="E76" s="55"/>
    </row>
    <row r="77" spans="1:5" s="2" customFormat="1">
      <c r="A77" s="12">
        <v>2805</v>
      </c>
      <c r="B77" s="11" t="s">
        <v>100</v>
      </c>
      <c r="C77" s="10"/>
      <c r="D77" s="10"/>
      <c r="E77" s="55"/>
    </row>
    <row r="78" spans="1:5" s="2" customFormat="1" ht="19.5" customHeight="1">
      <c r="A78" s="12">
        <v>2806</v>
      </c>
      <c r="B78" s="11" t="s">
        <v>346</v>
      </c>
      <c r="C78" s="10"/>
      <c r="D78" s="10"/>
      <c r="E78" s="55"/>
    </row>
    <row r="79" spans="1:5" s="2" customFormat="1">
      <c r="A79" s="12">
        <v>2807</v>
      </c>
      <c r="B79" s="11" t="s">
        <v>99</v>
      </c>
      <c r="C79" s="10"/>
      <c r="D79" s="10"/>
      <c r="E79" s="55"/>
    </row>
    <row r="80" spans="1:5" s="2" customFormat="1" ht="19.5" customHeight="1">
      <c r="A80" s="12">
        <v>2808</v>
      </c>
      <c r="B80" s="11" t="s">
        <v>98</v>
      </c>
      <c r="C80" s="10"/>
      <c r="D80" s="10"/>
      <c r="E80" s="55"/>
    </row>
    <row r="81" spans="1:5" s="2" customFormat="1" ht="19.5" customHeight="1">
      <c r="A81" s="12">
        <v>2809</v>
      </c>
      <c r="B81" s="11" t="s">
        <v>97</v>
      </c>
      <c r="C81" s="10"/>
      <c r="D81" s="10"/>
      <c r="E81" s="55"/>
    </row>
    <row r="82" spans="1:5" s="2" customFormat="1" ht="19.5" customHeight="1">
      <c r="A82" s="59">
        <v>2810</v>
      </c>
      <c r="B82" s="11" t="s">
        <v>96</v>
      </c>
      <c r="C82" s="61">
        <f t="shared" ref="C82:D82" si="8">SUM(C83:C99)</f>
        <v>8</v>
      </c>
      <c r="D82" s="61">
        <f t="shared" si="8"/>
        <v>0</v>
      </c>
      <c r="E82" s="55"/>
    </row>
    <row r="83" spans="1:5" s="2" customFormat="1" ht="19.5" hidden="1" customHeight="1">
      <c r="A83" s="12"/>
      <c r="B83" s="11" t="s">
        <v>358</v>
      </c>
      <c r="C83" s="10"/>
      <c r="D83" s="10"/>
      <c r="E83" s="55"/>
    </row>
    <row r="84" spans="1:5" s="2" customFormat="1" ht="19.5" hidden="1" customHeight="1">
      <c r="A84" s="12"/>
      <c r="B84" s="41" t="s">
        <v>193</v>
      </c>
      <c r="C84" s="10"/>
      <c r="D84" s="10"/>
      <c r="E84" s="55"/>
    </row>
    <row r="85" spans="1:5" s="2" customFormat="1" ht="19.5" hidden="1" customHeight="1">
      <c r="A85" s="12"/>
      <c r="B85" s="41" t="s">
        <v>195</v>
      </c>
      <c r="C85" s="10"/>
      <c r="D85" s="10"/>
      <c r="E85" s="55"/>
    </row>
    <row r="86" spans="1:5" s="2" customFormat="1" ht="19.5" hidden="1" customHeight="1">
      <c r="A86" s="12"/>
      <c r="B86" s="41" t="s">
        <v>194</v>
      </c>
      <c r="C86" s="10"/>
      <c r="D86" s="10"/>
      <c r="E86" s="55"/>
    </row>
    <row r="87" spans="1:5" s="2" customFormat="1" ht="19.5" hidden="1" customHeight="1">
      <c r="A87" s="12"/>
      <c r="B87" s="41" t="s">
        <v>196</v>
      </c>
      <c r="C87" s="10"/>
      <c r="D87" s="10"/>
      <c r="E87" s="55"/>
    </row>
    <row r="88" spans="1:5" s="2" customFormat="1" ht="19.5" hidden="1" customHeight="1">
      <c r="A88" s="12"/>
      <c r="B88" s="41" t="s">
        <v>197</v>
      </c>
      <c r="C88" s="10"/>
      <c r="D88" s="10"/>
      <c r="E88" s="55"/>
    </row>
    <row r="89" spans="1:5" s="2" customFormat="1" ht="19.5" hidden="1" customHeight="1">
      <c r="A89" s="12"/>
      <c r="B89" s="41" t="s">
        <v>201</v>
      </c>
      <c r="C89" s="10"/>
      <c r="D89" s="10"/>
      <c r="E89" s="55"/>
    </row>
    <row r="90" spans="1:5" s="2" customFormat="1" ht="19.5" hidden="1" customHeight="1">
      <c r="A90" s="12"/>
      <c r="B90" s="41" t="s">
        <v>202</v>
      </c>
      <c r="C90" s="10"/>
      <c r="D90" s="10"/>
      <c r="E90" s="55"/>
    </row>
    <row r="91" spans="1:5" s="2" customFormat="1" ht="19.5" hidden="1" customHeight="1">
      <c r="A91" s="12"/>
      <c r="B91" s="41" t="s">
        <v>206</v>
      </c>
      <c r="C91" s="10"/>
      <c r="D91" s="10"/>
      <c r="E91" s="55"/>
    </row>
    <row r="92" spans="1:5" s="2" customFormat="1" ht="19.5" hidden="1" customHeight="1">
      <c r="A92" s="12"/>
      <c r="B92" s="41" t="s">
        <v>281</v>
      </c>
      <c r="C92" s="10"/>
      <c r="D92" s="10"/>
      <c r="E92" s="55"/>
    </row>
    <row r="93" spans="1:5" s="2" customFormat="1" ht="19.5" customHeight="1">
      <c r="A93" s="12"/>
      <c r="B93" s="41" t="s">
        <v>246</v>
      </c>
      <c r="C93" s="10">
        <v>8</v>
      </c>
      <c r="D93" s="10"/>
      <c r="E93" s="55" t="s">
        <v>247</v>
      </c>
    </row>
    <row r="94" spans="1:5" s="2" customFormat="1" ht="19.5" customHeight="1">
      <c r="A94" s="12"/>
      <c r="B94" s="27" t="s">
        <v>218</v>
      </c>
      <c r="C94" s="10"/>
      <c r="D94" s="10"/>
      <c r="E94" s="55"/>
    </row>
    <row r="95" spans="1:5" s="2" customFormat="1" ht="19.5" hidden="1" customHeight="1">
      <c r="A95" s="12"/>
      <c r="B95" s="27"/>
      <c r="C95" s="10"/>
      <c r="D95" s="10"/>
      <c r="E95" s="55"/>
    </row>
    <row r="96" spans="1:5" s="2" customFormat="1" ht="19.5" hidden="1" customHeight="1">
      <c r="A96" s="12"/>
      <c r="B96" s="27"/>
      <c r="C96" s="10"/>
      <c r="D96" s="10"/>
      <c r="E96" s="55"/>
    </row>
    <row r="97" spans="1:139" s="2" customFormat="1" ht="19.5" hidden="1" customHeight="1">
      <c r="A97" s="12"/>
      <c r="B97" s="27"/>
      <c r="C97" s="10"/>
      <c r="D97" s="10"/>
      <c r="E97" s="55"/>
    </row>
    <row r="98" spans="1:139" s="2" customFormat="1" ht="19.5" hidden="1" customHeight="1">
      <c r="A98" s="12"/>
      <c r="B98" s="11"/>
      <c r="C98" s="10"/>
      <c r="D98" s="10"/>
      <c r="E98" s="55"/>
    </row>
    <row r="99" spans="1:139" s="2" customFormat="1" ht="19.5" hidden="1" customHeight="1">
      <c r="A99" s="12"/>
      <c r="B99" s="11"/>
      <c r="C99" s="10"/>
      <c r="D99" s="10"/>
      <c r="E99" s="55"/>
    </row>
    <row r="100" spans="1:139" s="2" customFormat="1" ht="19.5" customHeight="1">
      <c r="A100" s="12">
        <v>2898</v>
      </c>
      <c r="B100" s="11" t="s">
        <v>0</v>
      </c>
      <c r="C100" s="10"/>
      <c r="D100" s="10"/>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row>
    <row r="101" spans="1:139" s="2" customFormat="1" ht="19.5" customHeight="1">
      <c r="A101" s="15">
        <v>29</v>
      </c>
      <c r="B101" s="14" t="s">
        <v>347</v>
      </c>
      <c r="C101" s="13">
        <f t="shared" ref="C101:D101" si="9">C102</f>
        <v>0</v>
      </c>
      <c r="D101" s="13">
        <f t="shared" si="9"/>
        <v>0</v>
      </c>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row>
    <row r="102" spans="1:139" s="2" customFormat="1" ht="19.5" customHeight="1">
      <c r="A102" s="12">
        <v>2901</v>
      </c>
      <c r="B102" s="11" t="s">
        <v>324</v>
      </c>
      <c r="C102" s="10"/>
      <c r="D102" s="10"/>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row>
    <row r="103" spans="1:139" s="2" customFormat="1" ht="19.5" customHeight="1">
      <c r="A103" s="12">
        <v>2902</v>
      </c>
      <c r="B103" s="11" t="s">
        <v>325</v>
      </c>
      <c r="C103" s="10"/>
      <c r="D103" s="10"/>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row>
    <row r="104" spans="1:139" s="2" customFormat="1" ht="19.5" customHeight="1">
      <c r="A104" s="94" t="s">
        <v>363</v>
      </c>
      <c r="B104" s="95" t="s">
        <v>364</v>
      </c>
      <c r="C104" s="10"/>
      <c r="D104" s="10"/>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row>
    <row r="105" spans="1:139" s="2" customFormat="1" ht="19.5" customHeight="1">
      <c r="A105" s="28" t="s">
        <v>365</v>
      </c>
      <c r="B105" s="27" t="s">
        <v>366</v>
      </c>
      <c r="C105" s="10"/>
      <c r="D105" s="10"/>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row>
    <row r="106" spans="1:139" ht="19.5" customHeight="1">
      <c r="A106" s="94" t="s">
        <v>359</v>
      </c>
      <c r="B106" s="95" t="s">
        <v>360</v>
      </c>
      <c r="C106" s="13">
        <f t="shared" ref="C106:D106" si="10">C107</f>
        <v>0</v>
      </c>
      <c r="D106" s="13">
        <f t="shared" si="10"/>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11">L106</f>
        <v>0</v>
      </c>
      <c r="AN106" s="5">
        <f t="shared" ref="AN106" si="12">T106</f>
        <v>0</v>
      </c>
      <c r="AO106" s="6"/>
      <c r="AP106" s="5" t="e">
        <f>#REF!+E106+M106+U106</f>
        <v>#REF!</v>
      </c>
      <c r="AQ106" s="5">
        <f t="shared" ref="AQ106" si="13">F106+N106+V106</f>
        <v>0</v>
      </c>
      <c r="AR106" s="5">
        <f t="shared" ref="AR106" si="14">W106</f>
        <v>0</v>
      </c>
      <c r="AS106" s="5" t="e">
        <f>#REF!+G106+O106+X106</f>
        <v>#REF!</v>
      </c>
      <c r="AT106" s="5" t="e">
        <f>#REF!+H106+P106+Y106</f>
        <v>#REF!</v>
      </c>
      <c r="AU106" s="5">
        <f>D106+I106+Q106+Z106</f>
        <v>0</v>
      </c>
      <c r="AV106" s="5" t="e">
        <f>#REF!+J106+R106+AA106</f>
        <v>#REF!</v>
      </c>
      <c r="AW106" s="5" t="e">
        <f>#REF!+K106+S106+AB106</f>
        <v>#REF!</v>
      </c>
      <c r="AX106" s="6"/>
      <c r="AY106" s="5" t="e">
        <f t="shared" ref="AY106" si="15">AP106+AQ106+AR106</f>
        <v>#REF!</v>
      </c>
      <c r="AZ106" s="5" t="e">
        <f t="shared" ref="AZ106" si="16">AS106+AT106</f>
        <v>#REF!</v>
      </c>
      <c r="BA106" s="5">
        <f t="shared" ref="BA106:BC106" si="17">AU106</f>
        <v>0</v>
      </c>
      <c r="BB106" s="5" t="e">
        <f t="shared" si="17"/>
        <v>#REF!</v>
      </c>
      <c r="BC106" s="5" t="e">
        <f t="shared" si="17"/>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361</v>
      </c>
      <c r="B107" s="27" t="s">
        <v>362</v>
      </c>
      <c r="C107" s="10"/>
      <c r="D107" s="10"/>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8">C109+C116</f>
        <v>15</v>
      </c>
      <c r="D108" s="16">
        <f t="shared" si="18"/>
        <v>0</v>
      </c>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row>
    <row r="109" spans="1:139" s="2" customFormat="1" ht="19.5" customHeight="1">
      <c r="A109" s="15">
        <v>31</v>
      </c>
      <c r="B109" s="14" t="s">
        <v>94</v>
      </c>
      <c r="C109" s="13">
        <f t="shared" ref="C109:D109" si="19">SUM(C110:C115)</f>
        <v>0</v>
      </c>
      <c r="D109" s="13">
        <f t="shared" si="19"/>
        <v>0</v>
      </c>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row>
    <row r="110" spans="1:139" s="2" customFormat="1" ht="19.5" customHeight="1">
      <c r="A110" s="12">
        <v>3101</v>
      </c>
      <c r="B110" s="11" t="s">
        <v>93</v>
      </c>
      <c r="C110" s="10"/>
      <c r="D110" s="10"/>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row>
    <row r="111" spans="1:139" s="2" customFormat="1" ht="19.5" customHeight="1">
      <c r="A111" s="12">
        <v>3102</v>
      </c>
      <c r="B111" s="11" t="s">
        <v>92</v>
      </c>
      <c r="C111" s="10"/>
      <c r="D111" s="10"/>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row>
    <row r="112" spans="1:139" s="2" customFormat="1" ht="19.5" customHeight="1">
      <c r="A112" s="12">
        <v>3103</v>
      </c>
      <c r="B112" s="11" t="s">
        <v>91</v>
      </c>
      <c r="C112" s="10"/>
      <c r="D112" s="10"/>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row>
    <row r="113" spans="1:5" s="2" customFormat="1" ht="19.5" customHeight="1">
      <c r="A113" s="12">
        <v>3104</v>
      </c>
      <c r="B113" s="11" t="s">
        <v>90</v>
      </c>
      <c r="C113" s="10"/>
      <c r="D113" s="10"/>
      <c r="E113" s="55"/>
    </row>
    <row r="114" spans="1:5" s="2" customFormat="1" ht="19.5" customHeight="1">
      <c r="A114" s="12">
        <v>3105</v>
      </c>
      <c r="B114" s="11" t="s">
        <v>89</v>
      </c>
      <c r="C114" s="10"/>
      <c r="D114" s="10"/>
      <c r="E114" s="55"/>
    </row>
    <row r="115" spans="1:5" s="2" customFormat="1" ht="19.5" customHeight="1">
      <c r="A115" s="12">
        <v>3106</v>
      </c>
      <c r="B115" s="11" t="s">
        <v>88</v>
      </c>
      <c r="C115" s="10"/>
      <c r="D115" s="10"/>
      <c r="E115" s="55"/>
    </row>
    <row r="116" spans="1:5" s="2" customFormat="1" ht="19.5" customHeight="1">
      <c r="A116" s="15">
        <v>32</v>
      </c>
      <c r="B116" s="14" t="s">
        <v>348</v>
      </c>
      <c r="C116" s="13">
        <f t="shared" ref="C116:D116" si="20">C117+C118+C129+C130+C132+C133+C134+C135</f>
        <v>15</v>
      </c>
      <c r="D116" s="13">
        <f t="shared" si="20"/>
        <v>0</v>
      </c>
      <c r="E116" s="55"/>
    </row>
    <row r="117" spans="1:5" s="2" customFormat="1" ht="19.5" customHeight="1">
      <c r="A117" s="12">
        <v>3201</v>
      </c>
      <c r="B117" s="11" t="s">
        <v>87</v>
      </c>
      <c r="C117" s="10">
        <v>8</v>
      </c>
      <c r="D117" s="10"/>
      <c r="E117" s="55"/>
    </row>
    <row r="118" spans="1:5" s="2" customFormat="1" ht="19.5" customHeight="1">
      <c r="A118" s="59">
        <v>3202</v>
      </c>
      <c r="B118" s="49" t="s">
        <v>86</v>
      </c>
      <c r="C118" s="61">
        <f t="shared" ref="C118:D118" si="21">SUM(C119:C128)</f>
        <v>0</v>
      </c>
      <c r="D118" s="61">
        <f t="shared" si="21"/>
        <v>0</v>
      </c>
      <c r="E118" s="55"/>
    </row>
    <row r="119" spans="1:5" s="2" customFormat="1" ht="19.5" hidden="1" customHeight="1">
      <c r="A119" s="12"/>
      <c r="B119" s="41" t="s">
        <v>217</v>
      </c>
      <c r="C119" s="10"/>
      <c r="D119" s="10"/>
      <c r="E119" s="55"/>
    </row>
    <row r="120" spans="1:5" s="2" customFormat="1" ht="19.5" hidden="1" customHeight="1">
      <c r="A120" s="12"/>
      <c r="B120" s="41" t="s">
        <v>207</v>
      </c>
      <c r="C120" s="10"/>
      <c r="D120" s="10"/>
      <c r="E120" s="55"/>
    </row>
    <row r="121" spans="1:5" s="2" customFormat="1" ht="19.5" hidden="1" customHeight="1">
      <c r="A121" s="12"/>
      <c r="B121" s="41" t="s">
        <v>208</v>
      </c>
      <c r="C121" s="10"/>
      <c r="D121" s="10"/>
      <c r="E121" s="55"/>
    </row>
    <row r="122" spans="1:5" s="2" customFormat="1" ht="19.5" hidden="1" customHeight="1">
      <c r="A122" s="12"/>
      <c r="B122" s="41" t="s">
        <v>209</v>
      </c>
      <c r="C122" s="10"/>
      <c r="D122" s="10"/>
      <c r="E122" s="55"/>
    </row>
    <row r="123" spans="1:5" s="2" customFormat="1" ht="19.5" customHeight="1">
      <c r="A123" s="12"/>
      <c r="B123" s="41" t="s">
        <v>282</v>
      </c>
      <c r="C123" s="10"/>
      <c r="D123" s="10"/>
      <c r="E123" s="55"/>
    </row>
    <row r="124" spans="1:5" s="2" customFormat="1" ht="19.5" customHeight="1">
      <c r="A124" s="12"/>
      <c r="B124" s="27" t="s">
        <v>218</v>
      </c>
      <c r="C124" s="10"/>
      <c r="D124" s="10"/>
      <c r="E124" s="55"/>
    </row>
    <row r="125" spans="1:5" s="2" customFormat="1" ht="19.5" hidden="1" customHeight="1">
      <c r="A125" s="12"/>
      <c r="B125" s="27"/>
      <c r="C125" s="10"/>
      <c r="D125" s="10"/>
      <c r="E125" s="55"/>
    </row>
    <row r="126" spans="1:5" s="2" customFormat="1" ht="19.5" hidden="1" customHeight="1">
      <c r="A126" s="12"/>
      <c r="B126" s="27"/>
      <c r="C126" s="10"/>
      <c r="D126" s="10"/>
      <c r="E126" s="55"/>
    </row>
    <row r="127" spans="1:5" s="2" customFormat="1" ht="19.5" hidden="1" customHeight="1">
      <c r="A127" s="12"/>
      <c r="B127" s="41"/>
      <c r="C127" s="10"/>
      <c r="D127" s="10"/>
      <c r="E127" s="55"/>
    </row>
    <row r="128" spans="1:5" s="2" customFormat="1" ht="19.5" hidden="1" customHeight="1">
      <c r="A128" s="12"/>
      <c r="B128" s="11"/>
      <c r="C128" s="10"/>
      <c r="D128" s="10"/>
      <c r="E128" s="55"/>
    </row>
    <row r="129" spans="1:5" s="2" customFormat="1">
      <c r="A129" s="12">
        <v>3203</v>
      </c>
      <c r="B129" s="11" t="s">
        <v>85</v>
      </c>
      <c r="C129" s="10"/>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19.5" customHeight="1">
      <c r="A132" s="12">
        <v>3206</v>
      </c>
      <c r="B132" s="11" t="s">
        <v>82</v>
      </c>
      <c r="C132" s="10">
        <v>7</v>
      </c>
      <c r="D132" s="10"/>
      <c r="E132" s="55"/>
    </row>
    <row r="133" spans="1:5" s="2" customFormat="1" ht="19.5" customHeight="1">
      <c r="A133" s="12">
        <v>3207</v>
      </c>
      <c r="B133" s="11" t="s">
        <v>81</v>
      </c>
      <c r="C133" s="10"/>
      <c r="D133" s="10"/>
      <c r="E133" s="55"/>
    </row>
    <row r="134" spans="1:5" s="2" customFormat="1">
      <c r="A134" s="12">
        <v>3208</v>
      </c>
      <c r="B134" s="11" t="s">
        <v>80</v>
      </c>
      <c r="C134" s="10"/>
      <c r="D134" s="10"/>
      <c r="E134" s="55"/>
    </row>
    <row r="135" spans="1:5" s="2" customFormat="1" ht="19.5" customHeight="1">
      <c r="A135" s="12">
        <v>3298</v>
      </c>
      <c r="B135" s="11" t="s">
        <v>0</v>
      </c>
      <c r="C135" s="10"/>
      <c r="D135" s="10"/>
      <c r="E135" s="55"/>
    </row>
    <row r="136" spans="1:5" s="2" customFormat="1" ht="19.5" hidden="1" customHeight="1">
      <c r="A136" s="18">
        <v>4</v>
      </c>
      <c r="B136" s="17" t="s">
        <v>79</v>
      </c>
      <c r="C136" s="16">
        <f t="shared" ref="C136:D136" si="22">C137+C140+C143+C150+C155+C171</f>
        <v>0</v>
      </c>
      <c r="D136" s="16">
        <f t="shared" si="22"/>
        <v>0</v>
      </c>
      <c r="E136" s="55"/>
    </row>
    <row r="137" spans="1:5" s="2" customFormat="1" ht="19.5" hidden="1" customHeight="1">
      <c r="A137" s="15">
        <v>41</v>
      </c>
      <c r="B137" s="14" t="s">
        <v>78</v>
      </c>
      <c r="C137" s="13">
        <f t="shared" ref="C137:D137" si="23">SUM(C138:C139)</f>
        <v>0</v>
      </c>
      <c r="D137" s="13">
        <f t="shared" si="23"/>
        <v>0</v>
      </c>
      <c r="E137" s="55"/>
    </row>
    <row r="138" spans="1:5" s="2" customFormat="1" ht="19.5" hidden="1" customHeight="1">
      <c r="A138" s="12">
        <v>4101</v>
      </c>
      <c r="B138" s="11" t="s">
        <v>77</v>
      </c>
      <c r="C138" s="10"/>
      <c r="D138" s="10"/>
      <c r="E138" s="55"/>
    </row>
    <row r="139" spans="1:5" s="2" customFormat="1" ht="19.5" hidden="1" customHeight="1">
      <c r="A139" s="12">
        <v>4103</v>
      </c>
      <c r="B139" s="11" t="s">
        <v>76</v>
      </c>
      <c r="C139" s="10"/>
      <c r="D139" s="10"/>
      <c r="E139" s="55"/>
    </row>
    <row r="140" spans="1:5" s="2" customFormat="1" ht="19.5" hidden="1" customHeight="1">
      <c r="A140" s="15">
        <v>42</v>
      </c>
      <c r="B140" s="14" t="s">
        <v>75</v>
      </c>
      <c r="C140" s="13">
        <f t="shared" ref="C140:D140" si="24">SUM(C141:C142)</f>
        <v>0</v>
      </c>
      <c r="D140" s="13">
        <f t="shared" si="24"/>
        <v>0</v>
      </c>
      <c r="E140" s="55"/>
    </row>
    <row r="141" spans="1:5" s="2" customFormat="1" ht="19.5" hidden="1" customHeight="1">
      <c r="A141" s="12">
        <v>4201</v>
      </c>
      <c r="B141" s="11" t="s">
        <v>74</v>
      </c>
      <c r="C141" s="10"/>
      <c r="D141" s="10"/>
      <c r="E141" s="55"/>
    </row>
    <row r="142" spans="1:5" s="2" customFormat="1" ht="19.5" hidden="1" customHeight="1">
      <c r="A142" s="12">
        <v>4202</v>
      </c>
      <c r="B142" s="11" t="s">
        <v>73</v>
      </c>
      <c r="C142" s="10"/>
      <c r="D142" s="10"/>
      <c r="E142" s="55"/>
    </row>
    <row r="143" spans="1:5" s="2" customFormat="1" ht="19.5" hidden="1" customHeight="1">
      <c r="A143" s="15">
        <v>43</v>
      </c>
      <c r="B143" s="14" t="s">
        <v>72</v>
      </c>
      <c r="C143" s="13">
        <f t="shared" ref="C143:D143" si="25">C144+C149</f>
        <v>0</v>
      </c>
      <c r="D143" s="13">
        <f t="shared" si="25"/>
        <v>0</v>
      </c>
      <c r="E143" s="55"/>
    </row>
    <row r="144" spans="1:5" s="2" customFormat="1" ht="19.5" hidden="1" customHeight="1">
      <c r="A144" s="48">
        <v>4301</v>
      </c>
      <c r="B144" s="49" t="s">
        <v>71</v>
      </c>
      <c r="C144" s="50">
        <f t="shared" ref="C144:D144" si="26">SUM(C145:C146)</f>
        <v>0</v>
      </c>
      <c r="D144" s="50">
        <f t="shared" si="26"/>
        <v>0</v>
      </c>
      <c r="E144" s="55"/>
    </row>
    <row r="145" spans="1:5" s="2" customFormat="1" ht="19.5" hidden="1" customHeight="1">
      <c r="A145" s="12"/>
      <c r="B145" s="41" t="s">
        <v>188</v>
      </c>
      <c r="C145" s="10"/>
      <c r="D145" s="10"/>
      <c r="E145" s="55"/>
    </row>
    <row r="146" spans="1:5" s="2" customFormat="1" ht="19.5" hidden="1" customHeight="1">
      <c r="A146" s="12"/>
      <c r="B146" s="27" t="s">
        <v>218</v>
      </c>
      <c r="C146" s="10"/>
      <c r="D146" s="10"/>
      <c r="E146" s="55"/>
    </row>
    <row r="147" spans="1:5" s="2" customFormat="1" ht="19.5" hidden="1" customHeight="1">
      <c r="A147" s="12"/>
      <c r="B147" s="11"/>
      <c r="C147" s="10"/>
      <c r="D147" s="10"/>
      <c r="E147" s="55"/>
    </row>
    <row r="148" spans="1:5" s="2" customFormat="1" ht="19.5" hidden="1" customHeight="1">
      <c r="A148" s="12"/>
      <c r="B148" s="11"/>
      <c r="C148" s="10"/>
      <c r="D148" s="10"/>
      <c r="E148" s="55"/>
    </row>
    <row r="149" spans="1:5" s="2" customFormat="1" ht="19.5" hidden="1" customHeight="1">
      <c r="A149" s="12">
        <v>4302</v>
      </c>
      <c r="B149" s="11" t="s">
        <v>70</v>
      </c>
      <c r="C149" s="10"/>
      <c r="D149" s="10"/>
      <c r="E149" s="55"/>
    </row>
    <row r="150" spans="1:5" s="2" customFormat="1" ht="19.5" hidden="1" customHeight="1">
      <c r="A150" s="15">
        <v>44</v>
      </c>
      <c r="B150" s="24" t="s">
        <v>69</v>
      </c>
      <c r="C150" s="13">
        <f t="shared" ref="C150:D150" si="27">SUM(C151:C154)</f>
        <v>0</v>
      </c>
      <c r="D150" s="13">
        <f t="shared" si="27"/>
        <v>0</v>
      </c>
      <c r="E150" s="55"/>
    </row>
    <row r="151" spans="1:5" s="2" customFormat="1" ht="19.5" hidden="1" customHeight="1">
      <c r="A151" s="12">
        <v>4401</v>
      </c>
      <c r="B151" s="11" t="s">
        <v>68</v>
      </c>
      <c r="C151" s="10"/>
      <c r="D151" s="10"/>
      <c r="E151" s="55"/>
    </row>
    <row r="152" spans="1:5" s="2" customFormat="1" ht="19.5" hidden="1" customHeight="1">
      <c r="A152" s="12">
        <v>4402</v>
      </c>
      <c r="B152" s="11" t="s">
        <v>67</v>
      </c>
      <c r="C152" s="10"/>
      <c r="D152" s="10"/>
      <c r="E152" s="55"/>
    </row>
    <row r="153" spans="1:5" s="2" customFormat="1" ht="19.5" hidden="1" customHeight="1">
      <c r="A153" s="12">
        <v>4403</v>
      </c>
      <c r="B153" s="11" t="s">
        <v>66</v>
      </c>
      <c r="C153" s="10"/>
      <c r="D153" s="10"/>
      <c r="E153" s="55"/>
    </row>
    <row r="154" spans="1:5" s="2" customFormat="1" ht="19.5" hidden="1" customHeight="1">
      <c r="A154" s="12">
        <v>4406</v>
      </c>
      <c r="B154" s="11" t="s">
        <v>65</v>
      </c>
      <c r="C154" s="10"/>
      <c r="D154" s="10"/>
      <c r="E154" s="55"/>
    </row>
    <row r="155" spans="1:5" s="2" customFormat="1" ht="19.5" hidden="1" customHeight="1">
      <c r="A155" s="15">
        <v>45</v>
      </c>
      <c r="B155" s="14" t="s">
        <v>64</v>
      </c>
      <c r="C155" s="13">
        <f t="shared" ref="C155:D155" si="28">C156</f>
        <v>0</v>
      </c>
      <c r="D155" s="13">
        <f t="shared" si="28"/>
        <v>0</v>
      </c>
      <c r="E155" s="55"/>
    </row>
    <row r="156" spans="1:5" s="2" customFormat="1" ht="19.5" hidden="1" customHeight="1">
      <c r="A156" s="48">
        <v>4501</v>
      </c>
      <c r="B156" s="49" t="s">
        <v>63</v>
      </c>
      <c r="C156" s="50">
        <f t="shared" ref="C156:D156" si="29">SUM(C157:C170)</f>
        <v>0</v>
      </c>
      <c r="D156" s="50">
        <f t="shared" si="29"/>
        <v>0</v>
      </c>
      <c r="E156" s="55"/>
    </row>
    <row r="157" spans="1:5" s="2" customFormat="1" ht="19.5" hidden="1" customHeight="1">
      <c r="A157" s="12"/>
      <c r="B157" s="41" t="s">
        <v>198</v>
      </c>
      <c r="C157" s="10"/>
      <c r="D157" s="10"/>
      <c r="E157" s="55"/>
    </row>
    <row r="158" spans="1:5" s="2" customFormat="1" ht="19.5" hidden="1" customHeight="1">
      <c r="A158" s="12"/>
      <c r="B158" s="41" t="s">
        <v>199</v>
      </c>
      <c r="C158" s="10"/>
      <c r="D158" s="10"/>
      <c r="E158" s="55"/>
    </row>
    <row r="159" spans="1:5" s="2" customFormat="1" ht="19.5" hidden="1" customHeight="1">
      <c r="A159" s="12"/>
      <c r="B159" s="41" t="s">
        <v>200</v>
      </c>
      <c r="C159" s="10"/>
      <c r="D159" s="10"/>
      <c r="E159" s="55"/>
    </row>
    <row r="160" spans="1:5" s="2" customFormat="1" ht="19.5" hidden="1" customHeight="1">
      <c r="A160" s="12"/>
      <c r="B160" s="41" t="s">
        <v>203</v>
      </c>
      <c r="C160" s="10"/>
      <c r="D160" s="10"/>
      <c r="E160" s="55"/>
    </row>
    <row r="161" spans="1:5" s="2" customFormat="1" ht="19.5" hidden="1" customHeight="1">
      <c r="A161" s="12"/>
      <c r="B161" s="41" t="s">
        <v>204</v>
      </c>
      <c r="C161" s="10"/>
      <c r="D161" s="10"/>
      <c r="E161" s="55"/>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hidden="1" customHeight="1">
      <c r="A166" s="12"/>
      <c r="B166" s="27" t="s">
        <v>218</v>
      </c>
      <c r="C166" s="10"/>
      <c r="D166" s="10"/>
      <c r="E166" s="55"/>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hidden="1" customHeight="1">
      <c r="A171" s="15">
        <v>46</v>
      </c>
      <c r="B171" s="14" t="s">
        <v>62</v>
      </c>
      <c r="C171" s="13">
        <f t="shared" ref="C171:D171" si="30">C172</f>
        <v>0</v>
      </c>
      <c r="D171" s="13">
        <f t="shared" si="30"/>
        <v>0</v>
      </c>
      <c r="E171" s="55"/>
    </row>
    <row r="172" spans="1:5" s="2" customFormat="1" ht="19.5" hidden="1" customHeight="1">
      <c r="A172" s="12">
        <v>4698</v>
      </c>
      <c r="B172" s="11" t="s">
        <v>61</v>
      </c>
      <c r="C172" s="10"/>
      <c r="D172" s="10"/>
      <c r="E172" s="55"/>
    </row>
    <row r="173" spans="1:5" s="2" customFormat="1" ht="19.5" hidden="1" customHeight="1">
      <c r="A173" s="18">
        <v>5</v>
      </c>
      <c r="B173" s="17" t="s">
        <v>60</v>
      </c>
      <c r="C173" s="16">
        <f t="shared" ref="C173:D173" si="31">C174+C182+C184+C187+C189+C193</f>
        <v>0</v>
      </c>
      <c r="D173" s="16">
        <f t="shared" si="31"/>
        <v>0</v>
      </c>
      <c r="E173" s="55"/>
    </row>
    <row r="174" spans="1:5" s="2" customFormat="1" ht="19.5" hidden="1" customHeight="1">
      <c r="A174" s="21">
        <v>51</v>
      </c>
      <c r="B174" s="20" t="s">
        <v>59</v>
      </c>
      <c r="C174" s="13">
        <f t="shared" ref="C174:D174" si="32">SUM(C175:C181)</f>
        <v>0</v>
      </c>
      <c r="D174" s="13">
        <f t="shared" si="32"/>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33">C183</f>
        <v>0</v>
      </c>
      <c r="D182" s="13">
        <f t="shared" si="33"/>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34">SUM(C185:C186)</f>
        <v>0</v>
      </c>
      <c r="D184" s="13">
        <f t="shared" si="34"/>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35">C188</f>
        <v>0</v>
      </c>
      <c r="D187" s="13">
        <f t="shared" si="35"/>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36">SUM(C190:C192)</f>
        <v>0</v>
      </c>
      <c r="D189" s="13">
        <f t="shared" si="36"/>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37">SUM(C194:C195)</f>
        <v>0</v>
      </c>
      <c r="D193" s="13">
        <f t="shared" si="37"/>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8">C197+C199+C201+C205+C207</f>
        <v>0</v>
      </c>
      <c r="D196" s="16">
        <f t="shared" si="38"/>
        <v>0</v>
      </c>
      <c r="E196" s="55"/>
    </row>
    <row r="197" spans="1:5" s="2" customFormat="1" ht="19.5" hidden="1" customHeight="1">
      <c r="A197" s="15">
        <v>62</v>
      </c>
      <c r="B197" s="14" t="s">
        <v>36</v>
      </c>
      <c r="C197" s="13">
        <f t="shared" ref="C197:D197" si="39">C198</f>
        <v>0</v>
      </c>
      <c r="D197" s="13">
        <f t="shared" si="39"/>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40">C200</f>
        <v>0</v>
      </c>
      <c r="D199" s="13">
        <f t="shared" si="40"/>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41">SUM(C202:C204)</f>
        <v>0</v>
      </c>
      <c r="D201" s="13">
        <f t="shared" si="41"/>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42">C206</f>
        <v>0</v>
      </c>
      <c r="D205" s="13">
        <f t="shared" si="42"/>
        <v>0</v>
      </c>
      <c r="E205" s="55"/>
    </row>
    <row r="206" spans="1:5" s="2" customFormat="1" ht="19.5" hidden="1" customHeight="1">
      <c r="A206" s="12">
        <v>6698</v>
      </c>
      <c r="B206" s="11" t="s">
        <v>0</v>
      </c>
      <c r="C206" s="10"/>
      <c r="D206" s="10"/>
      <c r="E206" s="55"/>
    </row>
    <row r="207" spans="1:5" s="2" customFormat="1" ht="19.5" hidden="1" customHeight="1">
      <c r="A207" s="15">
        <v>68</v>
      </c>
      <c r="B207" s="14" t="s">
        <v>27</v>
      </c>
      <c r="C207" s="13">
        <f t="shared" ref="C207:D207" si="43">SUM(C208:C212)</f>
        <v>0</v>
      </c>
      <c r="D207" s="13">
        <f t="shared" si="43"/>
        <v>0</v>
      </c>
      <c r="E207" s="55"/>
    </row>
    <row r="208" spans="1:5" s="2" customFormat="1" hidden="1">
      <c r="A208" s="12">
        <v>6801</v>
      </c>
      <c r="B208" s="11" t="s">
        <v>26</v>
      </c>
      <c r="C208" s="10"/>
      <c r="D208" s="10"/>
      <c r="E208" s="55"/>
    </row>
    <row r="209" spans="1:5" s="2" customFormat="1" ht="19.5" hidden="1" customHeight="1">
      <c r="A209" s="12">
        <v>6802</v>
      </c>
      <c r="B209" s="11" t="s">
        <v>25</v>
      </c>
      <c r="C209" s="10"/>
      <c r="D209" s="10"/>
      <c r="E209" s="55"/>
    </row>
    <row r="210" spans="1:5" s="2" customFormat="1" ht="19.5" hidden="1" customHeight="1">
      <c r="A210" s="12">
        <v>6803</v>
      </c>
      <c r="B210" s="11" t="s">
        <v>24</v>
      </c>
      <c r="C210" s="10"/>
      <c r="D210" s="10"/>
      <c r="E210" s="58"/>
    </row>
    <row r="211" spans="1:5" s="2" customFormat="1" hidden="1">
      <c r="A211" s="12">
        <v>6805</v>
      </c>
      <c r="B211" s="11" t="s">
        <v>23</v>
      </c>
      <c r="C211" s="10"/>
      <c r="D211" s="10"/>
      <c r="E211" s="55"/>
    </row>
    <row r="212" spans="1:5" s="2" customFormat="1" ht="19.5" hidden="1" customHeight="1">
      <c r="A212" s="12">
        <v>6898</v>
      </c>
      <c r="B212" s="11" t="s">
        <v>0</v>
      </c>
      <c r="C212" s="10"/>
      <c r="D212" s="10"/>
      <c r="E212" s="55"/>
    </row>
    <row r="213" spans="1:5" s="2" customFormat="1" ht="50.1" customHeight="1">
      <c r="A213" s="18">
        <v>7</v>
      </c>
      <c r="B213" s="17" t="s">
        <v>22</v>
      </c>
      <c r="C213" s="16">
        <f t="shared" ref="C213:D213" si="44">C214+C228+C236+C239+C244</f>
        <v>2</v>
      </c>
      <c r="D213" s="16">
        <f t="shared" si="44"/>
        <v>0</v>
      </c>
      <c r="E213" s="55"/>
    </row>
    <row r="214" spans="1:5" s="2" customFormat="1" ht="19.5" customHeight="1">
      <c r="A214" s="15">
        <v>71</v>
      </c>
      <c r="B214" s="14" t="s">
        <v>21</v>
      </c>
      <c r="C214" s="13">
        <f t="shared" ref="C214:D214" si="45">C215+C216+C222</f>
        <v>2</v>
      </c>
      <c r="D214" s="13">
        <f t="shared" si="45"/>
        <v>0</v>
      </c>
      <c r="E214" s="55"/>
    </row>
    <row r="215" spans="1:5" s="2" customFormat="1" ht="19.5" customHeight="1">
      <c r="A215" s="12">
        <v>7101</v>
      </c>
      <c r="B215" s="11" t="s">
        <v>20</v>
      </c>
      <c r="C215" s="10"/>
      <c r="D215" s="10"/>
      <c r="E215" s="55"/>
    </row>
    <row r="216" spans="1:5" s="2" customFormat="1" ht="19.5" customHeight="1">
      <c r="A216" s="59">
        <v>7102</v>
      </c>
      <c r="B216" s="49" t="s">
        <v>19</v>
      </c>
      <c r="C216" s="61">
        <f t="shared" ref="C216:D216" si="46">SUM(C217:C221)</f>
        <v>2</v>
      </c>
      <c r="D216" s="61">
        <f t="shared" si="46"/>
        <v>0</v>
      </c>
      <c r="E216" s="55"/>
    </row>
    <row r="217" spans="1:5" s="2" customFormat="1" ht="19.5" customHeight="1">
      <c r="A217" s="12"/>
      <c r="B217" s="41" t="s">
        <v>182</v>
      </c>
      <c r="C217" s="10"/>
      <c r="D217" s="10"/>
      <c r="E217" s="55"/>
    </row>
    <row r="218" spans="1:5" s="2" customFormat="1" ht="19.5" customHeight="1">
      <c r="A218" s="12"/>
      <c r="B218" s="41" t="s">
        <v>205</v>
      </c>
      <c r="C218" s="10"/>
      <c r="D218" s="10"/>
      <c r="E218" s="55"/>
    </row>
    <row r="219" spans="1:5" s="2" customFormat="1" ht="19.5" customHeight="1">
      <c r="A219" s="12"/>
      <c r="B219" s="41" t="s">
        <v>245</v>
      </c>
      <c r="C219" s="10">
        <v>2</v>
      </c>
      <c r="D219" s="10"/>
      <c r="E219" s="55"/>
    </row>
    <row r="220" spans="1:5" s="2" customFormat="1" ht="19.5" customHeight="1">
      <c r="A220" s="12"/>
      <c r="B220" s="27" t="s">
        <v>218</v>
      </c>
      <c r="C220" s="10"/>
      <c r="D220" s="10"/>
      <c r="E220" s="55"/>
    </row>
    <row r="221" spans="1:5" s="2" customFormat="1" ht="19.5" customHeight="1">
      <c r="A221" s="12"/>
      <c r="B221" s="41"/>
      <c r="C221" s="10"/>
      <c r="D221" s="10"/>
      <c r="E221" s="55"/>
    </row>
    <row r="222" spans="1:5" s="2" customFormat="1" ht="19.5" customHeight="1">
      <c r="A222" s="59">
        <v>7103</v>
      </c>
      <c r="B222" s="49" t="s">
        <v>18</v>
      </c>
      <c r="C222" s="61">
        <f t="shared" ref="C222:D222" si="47">SUM(C223:C227)</f>
        <v>0</v>
      </c>
      <c r="D222" s="61">
        <f t="shared" si="47"/>
        <v>0</v>
      </c>
      <c r="E222" s="55"/>
    </row>
    <row r="223" spans="1:5" s="2" customFormat="1" ht="19.5" customHeight="1">
      <c r="A223" s="12"/>
      <c r="B223" s="41" t="s">
        <v>183</v>
      </c>
      <c r="C223" s="10"/>
      <c r="D223" s="10"/>
      <c r="E223" s="55"/>
    </row>
    <row r="224" spans="1:5" s="2" customFormat="1" ht="19.5" customHeight="1">
      <c r="A224" s="12"/>
      <c r="B224" s="41" t="s">
        <v>184</v>
      </c>
      <c r="C224" s="10"/>
      <c r="D224" s="10"/>
      <c r="E224" s="55"/>
    </row>
    <row r="225" spans="1:5" s="2" customFormat="1" ht="19.5" customHeight="1">
      <c r="A225" s="12"/>
      <c r="B225" s="27" t="s">
        <v>230</v>
      </c>
      <c r="C225" s="10"/>
      <c r="D225" s="10"/>
      <c r="E225" s="55"/>
    </row>
    <row r="226" spans="1:5" s="2" customFormat="1" ht="19.5" customHeight="1">
      <c r="A226" s="12"/>
      <c r="B226" s="41"/>
      <c r="C226" s="10"/>
      <c r="D226" s="10"/>
      <c r="E226" s="55"/>
    </row>
    <row r="227" spans="1:5" s="2" customFormat="1" ht="19.5" customHeight="1">
      <c r="A227" s="12"/>
      <c r="B227" s="41"/>
      <c r="C227" s="10"/>
      <c r="D227" s="10"/>
      <c r="E227" s="55"/>
    </row>
    <row r="228" spans="1:5" s="2" customFormat="1" ht="19.5" hidden="1" customHeight="1">
      <c r="A228" s="15">
        <v>72</v>
      </c>
      <c r="B228" s="14" t="s">
        <v>17</v>
      </c>
      <c r="C228" s="13">
        <f t="shared" ref="C228:D228" si="48">C229+C235</f>
        <v>0</v>
      </c>
      <c r="D228" s="13">
        <f t="shared" si="48"/>
        <v>0</v>
      </c>
      <c r="E228" s="55"/>
    </row>
    <row r="229" spans="1:5" s="2" customFormat="1" ht="19.5" hidden="1" customHeight="1">
      <c r="A229" s="59">
        <v>7206</v>
      </c>
      <c r="B229" s="49" t="s">
        <v>16</v>
      </c>
      <c r="C229" s="61">
        <f t="shared" ref="C229:D229" si="49">SUM(C230:C234)</f>
        <v>0</v>
      </c>
      <c r="D229" s="61">
        <f t="shared" si="49"/>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50">SUM(C237:C238)</f>
        <v>0</v>
      </c>
      <c r="D236" s="13">
        <f t="shared" si="50"/>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51">SUM(C240:C243)</f>
        <v>0</v>
      </c>
      <c r="D239" s="13">
        <f t="shared" si="51"/>
        <v>0</v>
      </c>
      <c r="E239" s="55"/>
    </row>
    <row r="240" spans="1:5" s="2" customFormat="1" ht="19.5" hidden="1" customHeight="1">
      <c r="A240" s="12">
        <v>7401</v>
      </c>
      <c r="B240" s="11" t="s">
        <v>11</v>
      </c>
      <c r="C240" s="10"/>
      <c r="D240" s="10"/>
      <c r="E240" s="55"/>
    </row>
    <row r="241" spans="1:7" s="2" customFormat="1" ht="19.5" hidden="1" customHeight="1">
      <c r="A241" s="12">
        <v>7406</v>
      </c>
      <c r="B241" s="11" t="s">
        <v>10</v>
      </c>
      <c r="C241" s="10"/>
      <c r="D241" s="10"/>
      <c r="E241" s="55"/>
    </row>
    <row r="242" spans="1:7" s="2" customFormat="1" hidden="1">
      <c r="A242" s="12">
        <v>7407</v>
      </c>
      <c r="B242" s="11" t="s">
        <v>9</v>
      </c>
      <c r="C242" s="10"/>
      <c r="D242" s="10"/>
      <c r="E242" s="55"/>
    </row>
    <row r="243" spans="1:7" s="2" customFormat="1" ht="19.5" hidden="1" customHeight="1">
      <c r="A243" s="12">
        <v>7498</v>
      </c>
      <c r="B243" s="11" t="s">
        <v>0</v>
      </c>
      <c r="C243" s="10"/>
      <c r="D243" s="10"/>
      <c r="E243" s="55"/>
    </row>
    <row r="244" spans="1:7" s="2" customFormat="1" ht="19.5" hidden="1" customHeight="1">
      <c r="A244" s="15">
        <v>75</v>
      </c>
      <c r="B244" s="14" t="s">
        <v>8</v>
      </c>
      <c r="C244" s="13">
        <f t="shared" ref="C244:D244" si="52">SUM(C245:C246)</f>
        <v>0</v>
      </c>
      <c r="D244" s="13">
        <f t="shared" si="52"/>
        <v>0</v>
      </c>
      <c r="E244" s="55"/>
    </row>
    <row r="245" spans="1:7" s="2" customFormat="1" ht="19.5" hidden="1" customHeight="1">
      <c r="A245" s="12">
        <v>7501</v>
      </c>
      <c r="B245" s="11" t="s">
        <v>7</v>
      </c>
      <c r="C245" s="10"/>
      <c r="D245" s="10"/>
      <c r="E245" s="55"/>
    </row>
    <row r="246" spans="1:7" s="2" customFormat="1" ht="19.5" hidden="1" customHeight="1">
      <c r="A246" s="12">
        <v>7502</v>
      </c>
      <c r="B246" s="11" t="s">
        <v>6</v>
      </c>
      <c r="C246" s="10"/>
      <c r="D246" s="10"/>
      <c r="E246" s="55"/>
    </row>
    <row r="247" spans="1:7" s="2" customFormat="1" ht="19.5" hidden="1" customHeight="1">
      <c r="A247" s="18">
        <v>8</v>
      </c>
      <c r="B247" s="17" t="s">
        <v>5</v>
      </c>
      <c r="C247" s="16">
        <f t="shared" ref="C247:D247" si="53">C248</f>
        <v>0</v>
      </c>
      <c r="D247" s="16">
        <f t="shared" si="53"/>
        <v>0</v>
      </c>
      <c r="E247" s="55"/>
    </row>
    <row r="248" spans="1:7" s="2" customFormat="1" ht="19.5" hidden="1" customHeight="1">
      <c r="A248" s="15">
        <v>81</v>
      </c>
      <c r="B248" s="14" t="s">
        <v>4</v>
      </c>
      <c r="C248" s="13">
        <f t="shared" ref="C248:D248" si="54">SUM(C249:C250)</f>
        <v>0</v>
      </c>
      <c r="D248" s="13">
        <f t="shared" si="54"/>
        <v>0</v>
      </c>
      <c r="E248" s="55"/>
    </row>
    <row r="249" spans="1:7" s="2" customFormat="1" ht="19.5" hidden="1" customHeight="1">
      <c r="A249" s="12">
        <v>8106</v>
      </c>
      <c r="B249" s="11" t="s">
        <v>3</v>
      </c>
      <c r="C249" s="10"/>
      <c r="D249" s="10"/>
      <c r="E249" s="55"/>
    </row>
    <row r="250" spans="1:7" s="2" customFormat="1" ht="19.5" hidden="1" customHeight="1">
      <c r="A250" s="12">
        <v>8109</v>
      </c>
      <c r="B250" s="11" t="s">
        <v>2</v>
      </c>
      <c r="C250" s="10"/>
      <c r="D250" s="10"/>
      <c r="E250" s="55"/>
    </row>
    <row r="251" spans="1:7" s="2" customFormat="1" ht="19.5" hidden="1" customHeight="1">
      <c r="A251" s="18">
        <v>9</v>
      </c>
      <c r="B251" s="17" t="s">
        <v>181</v>
      </c>
      <c r="C251" s="16">
        <f t="shared" ref="C251:D251" si="55">SUM(C252)</f>
        <v>0</v>
      </c>
      <c r="D251" s="16">
        <f t="shared" si="55"/>
        <v>0</v>
      </c>
      <c r="E251" s="55"/>
    </row>
    <row r="252" spans="1:7" s="2" customFormat="1" ht="19.5" hidden="1" customHeight="1">
      <c r="A252" s="15">
        <v>91</v>
      </c>
      <c r="B252" s="14" t="s">
        <v>1</v>
      </c>
      <c r="C252" s="13">
        <f t="shared" ref="C252:D252" si="56">C253</f>
        <v>0</v>
      </c>
      <c r="D252" s="13">
        <f t="shared" si="56"/>
        <v>0</v>
      </c>
      <c r="E252" s="55"/>
    </row>
    <row r="253" spans="1:7" s="2" customFormat="1" ht="19.5" hidden="1" customHeight="1">
      <c r="A253" s="12">
        <v>9198</v>
      </c>
      <c r="B253" s="11" t="s">
        <v>0</v>
      </c>
      <c r="C253" s="10"/>
      <c r="D253" s="10"/>
      <c r="E253" s="55"/>
    </row>
    <row r="254" spans="1:7" s="2" customFormat="1" ht="21">
      <c r="A254" s="1"/>
      <c r="B254" s="3"/>
      <c r="C254" s="1"/>
      <c r="D254" s="1"/>
      <c r="E254" s="55"/>
      <c r="G254" s="4"/>
    </row>
    <row r="255" spans="1:7">
      <c r="A255" s="131" t="s">
        <v>420</v>
      </c>
    </row>
  </sheetData>
  <mergeCells count="3">
    <mergeCell ref="A1:D1"/>
    <mergeCell ref="C5:C6"/>
    <mergeCell ref="D5:D6"/>
  </mergeCells>
  <phoneticPr fontId="4" type="noConversion"/>
  <pageMargins left="0.70866141732283472" right="0.70866141732283472" top="0.74803149606299213" bottom="0.74803149606299213" header="0.31496062992125984" footer="0.31496062992125984"/>
  <pageSetup paperSize="9" scale="5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D107"/>
  <sheetViews>
    <sheetView zoomScale="80" zoomScaleNormal="80" workbookViewId="0">
      <selection activeCell="K8" sqref="K8"/>
    </sheetView>
  </sheetViews>
  <sheetFormatPr defaultColWidth="12.5" defaultRowHeight="16.5"/>
  <cols>
    <col min="1" max="1" width="13.75" style="417" customWidth="1"/>
    <col min="2" max="2" width="16" style="417" customWidth="1"/>
    <col min="3" max="3" width="12.5" style="417" customWidth="1"/>
    <col min="4" max="4" width="15.875" style="417" customWidth="1"/>
    <col min="5" max="5" width="12.375" style="417" customWidth="1"/>
    <col min="6" max="6" width="13.875" style="417" customWidth="1"/>
    <col min="7" max="7" width="14.375" style="417" customWidth="1"/>
    <col min="8" max="9" width="12.5" style="417" customWidth="1"/>
    <col min="10" max="10" width="10.75" style="569" customWidth="1"/>
    <col min="11" max="11" width="11.25" style="417" customWidth="1"/>
    <col min="12" max="12" width="14.5" style="417" customWidth="1"/>
    <col min="13" max="13" width="12.5" style="417" customWidth="1"/>
    <col min="14" max="14" width="13.75" style="417" customWidth="1"/>
    <col min="15" max="15" width="12.375" style="417" customWidth="1"/>
    <col min="16" max="16" width="14.75" style="417" customWidth="1"/>
    <col min="17" max="17" width="12.5" style="417" customWidth="1"/>
    <col min="18" max="18" width="14.5" style="417" customWidth="1"/>
    <col min="19" max="19" width="15.75" style="417" customWidth="1"/>
    <col min="20" max="20" width="7" style="417" customWidth="1"/>
    <col min="21" max="22" width="12.5" style="417"/>
    <col min="23" max="23" width="7.625" style="417" customWidth="1"/>
    <col min="24" max="24" width="13.5" style="417" customWidth="1"/>
    <col min="25" max="25" width="9.875" style="417" customWidth="1"/>
    <col min="26" max="26" width="12.5" style="417"/>
    <col min="27" max="27" width="14.125" style="417" customWidth="1"/>
    <col min="28" max="28" width="12.75" style="417" customWidth="1"/>
    <col min="29" max="30" width="13.5" style="417" customWidth="1"/>
    <col min="31" max="16384" width="12.5" style="417"/>
  </cols>
  <sheetData>
    <row r="1" spans="1:30" ht="42.75" customHeight="1">
      <c r="A1" s="940" t="s">
        <v>995</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row>
    <row r="2" spans="1:30" ht="21" customHeight="1">
      <c r="A2" s="922" t="s">
        <v>842</v>
      </c>
      <c r="B2" s="942"/>
      <c r="C2" s="942"/>
      <c r="D2" s="942"/>
      <c r="F2" s="849" t="s">
        <v>843</v>
      </c>
      <c r="G2" s="849"/>
      <c r="H2" s="849"/>
      <c r="I2" s="604"/>
      <c r="J2" s="605"/>
      <c r="K2" s="922" t="s">
        <v>844</v>
      </c>
      <c r="L2" s="942"/>
      <c r="M2" s="942"/>
      <c r="N2" s="942"/>
      <c r="P2" s="606" t="s">
        <v>845</v>
      </c>
      <c r="U2" s="606" t="s">
        <v>846</v>
      </c>
    </row>
    <row r="3" spans="1:30" ht="16.5" customHeight="1">
      <c r="A3" s="857" t="s">
        <v>847</v>
      </c>
      <c r="B3" s="857" t="s">
        <v>848</v>
      </c>
      <c r="C3" s="857" t="s">
        <v>849</v>
      </c>
      <c r="D3" s="857" t="s">
        <v>850</v>
      </c>
      <c r="F3" s="857" t="s">
        <v>851</v>
      </c>
      <c r="G3" s="857" t="s">
        <v>852</v>
      </c>
      <c r="H3" s="857" t="s">
        <v>853</v>
      </c>
      <c r="I3" s="857" t="s">
        <v>850</v>
      </c>
      <c r="J3" s="607"/>
      <c r="K3" s="890" t="s">
        <v>851</v>
      </c>
      <c r="L3" s="890" t="s">
        <v>848</v>
      </c>
      <c r="M3" s="890" t="s">
        <v>853</v>
      </c>
      <c r="N3" s="890" t="s">
        <v>854</v>
      </c>
      <c r="P3" s="854" t="s">
        <v>855</v>
      </c>
      <c r="Q3" s="857" t="s">
        <v>852</v>
      </c>
      <c r="R3" s="857" t="s">
        <v>853</v>
      </c>
      <c r="S3" s="857" t="s">
        <v>854</v>
      </c>
      <c r="U3" s="854" t="s">
        <v>856</v>
      </c>
      <c r="V3" s="857" t="s">
        <v>852</v>
      </c>
      <c r="W3" s="857" t="s">
        <v>849</v>
      </c>
      <c r="X3" s="857" t="s">
        <v>854</v>
      </c>
    </row>
    <row r="4" spans="1:30">
      <c r="A4" s="860"/>
      <c r="B4" s="858"/>
      <c r="C4" s="860"/>
      <c r="D4" s="860"/>
      <c r="F4" s="860"/>
      <c r="G4" s="858"/>
      <c r="H4" s="860"/>
      <c r="I4" s="860"/>
      <c r="J4" s="607"/>
      <c r="K4" s="890"/>
      <c r="L4" s="943"/>
      <c r="M4" s="890"/>
      <c r="N4" s="890"/>
      <c r="P4" s="855"/>
      <c r="Q4" s="858"/>
      <c r="R4" s="860"/>
      <c r="S4" s="860"/>
      <c r="U4" s="855"/>
      <c r="V4" s="858"/>
      <c r="W4" s="860"/>
      <c r="X4" s="860"/>
    </row>
    <row r="5" spans="1:30" ht="0.75" customHeight="1">
      <c r="A5" s="861"/>
      <c r="B5" s="859"/>
      <c r="C5" s="861"/>
      <c r="D5" s="861"/>
      <c r="F5" s="861"/>
      <c r="G5" s="859"/>
      <c r="H5" s="861"/>
      <c r="I5" s="861"/>
      <c r="J5" s="607"/>
      <c r="K5" s="890"/>
      <c r="L5" s="943"/>
      <c r="M5" s="890"/>
      <c r="N5" s="890"/>
      <c r="P5" s="856"/>
      <c r="Q5" s="859"/>
      <c r="R5" s="861"/>
      <c r="S5" s="861"/>
      <c r="U5" s="856"/>
      <c r="V5" s="859"/>
      <c r="W5" s="861"/>
      <c r="X5" s="861"/>
    </row>
    <row r="6" spans="1:30" ht="21" customHeight="1">
      <c r="A6" s="609">
        <v>680</v>
      </c>
      <c r="B6" s="610" t="s">
        <v>857</v>
      </c>
      <c r="C6" s="487"/>
      <c r="D6" s="487"/>
      <c r="F6" s="611" t="s">
        <v>858</v>
      </c>
      <c r="G6" s="488" t="s">
        <v>859</v>
      </c>
      <c r="H6" s="487"/>
      <c r="I6" s="487"/>
      <c r="J6" s="612"/>
      <c r="K6" s="613">
        <v>730</v>
      </c>
      <c r="L6" s="488" t="s">
        <v>859</v>
      </c>
      <c r="M6" s="487"/>
      <c r="N6" s="487"/>
      <c r="P6" s="706">
        <v>424</v>
      </c>
      <c r="Q6" s="701" t="s">
        <v>860</v>
      </c>
      <c r="R6" s="487"/>
      <c r="S6" s="487"/>
      <c r="U6" s="710">
        <v>330</v>
      </c>
      <c r="V6" s="701" t="s">
        <v>860</v>
      </c>
      <c r="W6" s="614"/>
      <c r="X6" s="614"/>
    </row>
    <row r="7" spans="1:30" ht="21" customHeight="1">
      <c r="A7" s="609">
        <v>650</v>
      </c>
      <c r="B7" s="488" t="s">
        <v>861</v>
      </c>
      <c r="C7" s="487"/>
      <c r="D7" s="487"/>
      <c r="F7" s="611" t="s">
        <v>862</v>
      </c>
      <c r="G7" s="488"/>
      <c r="H7" s="487"/>
      <c r="I7" s="487"/>
      <c r="J7" s="612"/>
      <c r="K7" s="613">
        <v>710</v>
      </c>
      <c r="L7" s="488" t="s">
        <v>859</v>
      </c>
      <c r="M7" s="487"/>
      <c r="N7" s="487"/>
      <c r="P7" s="706">
        <v>408</v>
      </c>
      <c r="Q7" s="488"/>
      <c r="R7" s="487"/>
      <c r="S7" s="487"/>
      <c r="U7" s="710">
        <v>320</v>
      </c>
      <c r="V7" s="488"/>
      <c r="W7" s="614"/>
      <c r="X7" s="614"/>
    </row>
    <row r="8" spans="1:30" ht="21" customHeight="1">
      <c r="A8" s="609">
        <v>650</v>
      </c>
      <c r="B8" s="615" t="s">
        <v>857</v>
      </c>
      <c r="C8" s="487"/>
      <c r="D8" s="487"/>
      <c r="F8" s="611" t="s">
        <v>863</v>
      </c>
      <c r="G8" s="488"/>
      <c r="H8" s="487"/>
      <c r="I8" s="487"/>
      <c r="J8" s="612"/>
      <c r="K8" s="613">
        <v>690</v>
      </c>
      <c r="L8" s="488"/>
      <c r="M8" s="487"/>
      <c r="N8" s="487"/>
      <c r="P8" s="706">
        <v>392</v>
      </c>
      <c r="Q8" s="701"/>
      <c r="R8" s="487"/>
      <c r="S8" s="487"/>
      <c r="U8" s="710">
        <v>310</v>
      </c>
      <c r="V8" s="488"/>
      <c r="W8" s="614"/>
      <c r="X8" s="614"/>
    </row>
    <row r="9" spans="1:30" ht="21" customHeight="1">
      <c r="A9" s="609">
        <v>625</v>
      </c>
      <c r="B9" s="616" t="s">
        <v>864</v>
      </c>
      <c r="C9" s="487"/>
      <c r="D9" s="487"/>
      <c r="F9" s="611" t="s">
        <v>865</v>
      </c>
      <c r="G9" s="617"/>
      <c r="H9" s="487"/>
      <c r="I9" s="487"/>
      <c r="J9" s="417"/>
      <c r="K9" s="613">
        <v>670</v>
      </c>
      <c r="L9" s="488"/>
      <c r="M9" s="487"/>
      <c r="N9" s="487"/>
      <c r="P9" s="706">
        <v>376</v>
      </c>
      <c r="Q9" s="488"/>
      <c r="R9" s="487"/>
      <c r="S9" s="487"/>
      <c r="U9" s="710">
        <v>300</v>
      </c>
      <c r="V9" s="488"/>
      <c r="W9" s="614"/>
      <c r="X9" s="614"/>
    </row>
    <row r="10" spans="1:30" ht="21" customHeight="1">
      <c r="A10" s="609">
        <v>625</v>
      </c>
      <c r="B10" s="488" t="s">
        <v>866</v>
      </c>
      <c r="C10" s="487"/>
      <c r="D10" s="487"/>
      <c r="F10" s="611" t="s">
        <v>867</v>
      </c>
      <c r="G10" s="488"/>
      <c r="H10" s="487"/>
      <c r="I10" s="487"/>
      <c r="J10" s="612"/>
      <c r="K10" s="613">
        <v>650</v>
      </c>
      <c r="L10" s="488"/>
      <c r="M10" s="487"/>
      <c r="N10" s="487"/>
      <c r="P10" s="706">
        <v>360</v>
      </c>
      <c r="Q10" s="488"/>
      <c r="R10" s="487"/>
      <c r="S10" s="487"/>
      <c r="U10" s="710">
        <v>290</v>
      </c>
      <c r="V10" s="488"/>
      <c r="W10" s="614"/>
      <c r="X10" s="614"/>
    </row>
    <row r="11" spans="1:30" ht="21" customHeight="1">
      <c r="A11" s="609">
        <v>625</v>
      </c>
      <c r="B11" s="488" t="s">
        <v>868</v>
      </c>
      <c r="C11" s="487"/>
      <c r="D11" s="487"/>
      <c r="F11" s="611" t="s">
        <v>869</v>
      </c>
      <c r="G11" s="488"/>
      <c r="H11" s="487"/>
      <c r="I11" s="487"/>
      <c r="J11" s="612"/>
      <c r="K11" s="613">
        <v>630</v>
      </c>
      <c r="L11" s="488" t="s">
        <v>857</v>
      </c>
      <c r="M11" s="487"/>
      <c r="N11" s="487"/>
      <c r="P11" s="706">
        <v>344</v>
      </c>
      <c r="Q11" s="488"/>
      <c r="R11" s="487"/>
      <c r="S11" s="487"/>
      <c r="U11" s="712">
        <v>280</v>
      </c>
      <c r="V11" s="476"/>
      <c r="W11" s="614"/>
      <c r="X11" s="614"/>
    </row>
    <row r="12" spans="1:30" ht="21" customHeight="1">
      <c r="A12" s="609">
        <v>600</v>
      </c>
      <c r="B12" s="488" t="s">
        <v>866</v>
      </c>
      <c r="C12" s="487"/>
      <c r="D12" s="487"/>
      <c r="F12" s="611" t="s">
        <v>870</v>
      </c>
      <c r="G12" s="488"/>
      <c r="H12" s="487"/>
      <c r="I12" s="487"/>
      <c r="J12" s="612"/>
      <c r="K12" s="613">
        <v>630</v>
      </c>
      <c r="L12" s="488"/>
      <c r="M12" s="487"/>
      <c r="N12" s="487"/>
      <c r="P12" s="706">
        <v>328</v>
      </c>
      <c r="Q12" s="488"/>
      <c r="R12" s="487"/>
      <c r="S12" s="487"/>
      <c r="U12" s="712">
        <v>275</v>
      </c>
      <c r="V12" s="476"/>
      <c r="W12" s="614"/>
      <c r="X12" s="614"/>
    </row>
    <row r="13" spans="1:30" ht="21" customHeight="1">
      <c r="A13" s="609">
        <v>600</v>
      </c>
      <c r="B13" s="488" t="s">
        <v>871</v>
      </c>
      <c r="C13" s="487"/>
      <c r="D13" s="487"/>
      <c r="F13" s="611" t="s">
        <v>872</v>
      </c>
      <c r="G13" s="488"/>
      <c r="H13" s="487"/>
      <c r="I13" s="487"/>
      <c r="J13" s="612"/>
      <c r="K13" s="613">
        <v>610</v>
      </c>
      <c r="L13" s="488"/>
      <c r="M13" s="487"/>
      <c r="N13" s="487"/>
      <c r="P13" s="706">
        <v>312</v>
      </c>
      <c r="Q13" s="488"/>
      <c r="R13" s="487"/>
      <c r="S13" s="487"/>
      <c r="U13" s="712">
        <v>270</v>
      </c>
      <c r="V13" s="476"/>
      <c r="W13" s="614"/>
      <c r="X13" s="614"/>
    </row>
    <row r="14" spans="1:30" ht="21" customHeight="1">
      <c r="A14" s="609">
        <v>600</v>
      </c>
      <c r="B14" s="488" t="s">
        <v>868</v>
      </c>
      <c r="C14" s="487"/>
      <c r="D14" s="487"/>
      <c r="F14" s="611" t="s">
        <v>873</v>
      </c>
      <c r="G14" s="488"/>
      <c r="H14" s="487"/>
      <c r="I14" s="487"/>
      <c r="J14" s="612"/>
      <c r="K14" s="613">
        <v>590</v>
      </c>
      <c r="L14" s="488" t="s">
        <v>859</v>
      </c>
      <c r="M14" s="487"/>
      <c r="N14" s="487"/>
      <c r="P14" s="706">
        <v>296</v>
      </c>
      <c r="Q14" s="488"/>
      <c r="R14" s="487"/>
      <c r="S14" s="487"/>
      <c r="U14" s="712">
        <v>265</v>
      </c>
      <c r="V14" s="476"/>
      <c r="W14" s="614"/>
      <c r="X14" s="614"/>
    </row>
    <row r="15" spans="1:30" ht="21" customHeight="1">
      <c r="A15" s="609">
        <v>575</v>
      </c>
      <c r="B15" s="488"/>
      <c r="C15" s="487"/>
      <c r="D15" s="487"/>
      <c r="F15" s="611" t="s">
        <v>874</v>
      </c>
      <c r="G15" s="488"/>
      <c r="H15" s="487"/>
      <c r="I15" s="487"/>
      <c r="J15" s="612"/>
      <c r="K15" s="613">
        <v>590</v>
      </c>
      <c r="L15" s="488" t="s">
        <v>875</v>
      </c>
      <c r="M15" s="487"/>
      <c r="N15" s="487"/>
      <c r="P15" s="706">
        <v>280</v>
      </c>
      <c r="Q15" s="488"/>
      <c r="R15" s="487"/>
      <c r="S15" s="487"/>
      <c r="U15" s="712">
        <v>260</v>
      </c>
      <c r="V15" s="476"/>
      <c r="W15" s="614"/>
      <c r="X15" s="614"/>
    </row>
    <row r="16" spans="1:30" s="621" customFormat="1" ht="21" customHeight="1">
      <c r="A16" s="618">
        <v>575</v>
      </c>
      <c r="B16" s="619" t="s">
        <v>868</v>
      </c>
      <c r="C16" s="620"/>
      <c r="D16" s="620"/>
      <c r="F16" s="611" t="s">
        <v>876</v>
      </c>
      <c r="G16" s="619" t="s">
        <v>859</v>
      </c>
      <c r="H16" s="620"/>
      <c r="I16" s="620"/>
      <c r="J16" s="622"/>
      <c r="K16" s="623">
        <v>550</v>
      </c>
      <c r="L16" s="619"/>
      <c r="M16" s="620"/>
      <c r="N16" s="620"/>
      <c r="P16" s="707"/>
      <c r="Q16" s="711"/>
      <c r="R16" s="711"/>
      <c r="S16" s="711"/>
      <c r="T16" s="417"/>
      <c r="U16" s="712">
        <v>255</v>
      </c>
      <c r="V16" s="476"/>
      <c r="W16" s="614"/>
      <c r="X16" s="614"/>
      <c r="Y16" s="417"/>
      <c r="Z16" s="417"/>
      <c r="AA16" s="417"/>
      <c r="AB16" s="417"/>
      <c r="AC16" s="417"/>
      <c r="AD16" s="417"/>
    </row>
    <row r="17" spans="1:30" s="621" customFormat="1" ht="21" customHeight="1">
      <c r="A17" s="618">
        <v>550</v>
      </c>
      <c r="B17" s="619"/>
      <c r="C17" s="620"/>
      <c r="D17" s="620"/>
      <c r="F17" s="611" t="s">
        <v>881</v>
      </c>
      <c r="G17" s="619"/>
      <c r="H17" s="620"/>
      <c r="I17" s="620"/>
      <c r="J17" s="622"/>
      <c r="K17" s="618">
        <v>535</v>
      </c>
      <c r="L17" s="619" t="s">
        <v>859</v>
      </c>
      <c r="M17" s="620"/>
      <c r="N17" s="620"/>
      <c r="P17" s="707"/>
      <c r="Q17" s="711"/>
      <c r="R17" s="711"/>
      <c r="S17" s="711"/>
      <c r="T17" s="417"/>
      <c r="U17" s="712">
        <v>250</v>
      </c>
      <c r="V17" s="476"/>
      <c r="W17" s="614"/>
      <c r="X17" s="614"/>
      <c r="Y17" s="417"/>
      <c r="Z17" s="417"/>
      <c r="AA17" s="417"/>
      <c r="AB17" s="417"/>
      <c r="AC17" s="417"/>
      <c r="AD17" s="417"/>
    </row>
    <row r="18" spans="1:30" s="621" customFormat="1" ht="21" customHeight="1">
      <c r="A18" s="618">
        <v>550</v>
      </c>
      <c r="B18" s="619" t="s">
        <v>882</v>
      </c>
      <c r="C18" s="620"/>
      <c r="D18" s="620"/>
      <c r="F18" s="611" t="s">
        <v>883</v>
      </c>
      <c r="G18" s="619"/>
      <c r="H18" s="620"/>
      <c r="I18" s="620"/>
      <c r="J18" s="622"/>
      <c r="K18" s="624">
        <v>535</v>
      </c>
      <c r="L18" s="625"/>
      <c r="M18" s="620"/>
      <c r="N18" s="620"/>
      <c r="P18" s="707"/>
      <c r="Q18" s="711"/>
      <c r="R18" s="711"/>
      <c r="S18" s="711"/>
      <c r="T18" s="417"/>
      <c r="U18" s="712">
        <v>245</v>
      </c>
      <c r="V18" s="476"/>
      <c r="W18" s="614"/>
      <c r="X18" s="614"/>
      <c r="Y18" s="417"/>
      <c r="Z18" s="417"/>
      <c r="AA18" s="417"/>
      <c r="AB18" s="417"/>
      <c r="AC18" s="417"/>
      <c r="AD18" s="417"/>
    </row>
    <row r="19" spans="1:30" s="621" customFormat="1" ht="21" customHeight="1">
      <c r="A19" s="618">
        <v>525</v>
      </c>
      <c r="B19" s="619"/>
      <c r="C19" s="620"/>
      <c r="D19" s="620"/>
      <c r="F19" s="611" t="s">
        <v>884</v>
      </c>
      <c r="G19" s="619"/>
      <c r="H19" s="620"/>
      <c r="I19" s="620"/>
      <c r="J19" s="622"/>
      <c r="K19" s="623">
        <v>520</v>
      </c>
      <c r="L19" s="619" t="s">
        <v>859</v>
      </c>
      <c r="M19" s="620"/>
      <c r="N19" s="620"/>
      <c r="P19" s="921" t="s">
        <v>877</v>
      </c>
      <c r="Q19" s="921"/>
      <c r="R19" s="921"/>
      <c r="T19" s="417"/>
      <c r="U19" s="712">
        <v>240</v>
      </c>
      <c r="V19" s="476"/>
      <c r="W19" s="614"/>
      <c r="X19" s="614"/>
      <c r="Y19" s="417"/>
      <c r="Z19" s="417"/>
      <c r="AA19" s="417"/>
      <c r="AB19" s="417"/>
      <c r="AC19" s="417"/>
      <c r="AD19" s="417"/>
    </row>
    <row r="20" spans="1:30" ht="21" customHeight="1">
      <c r="A20" s="609">
        <v>525</v>
      </c>
      <c r="B20" s="488" t="s">
        <v>868</v>
      </c>
      <c r="C20" s="487"/>
      <c r="D20" s="487"/>
      <c r="F20" s="611" t="s">
        <v>885</v>
      </c>
      <c r="G20" s="488"/>
      <c r="H20" s="487"/>
      <c r="I20" s="487"/>
      <c r="J20" s="612"/>
      <c r="K20" s="613">
        <v>520</v>
      </c>
      <c r="L20" s="488" t="s">
        <v>875</v>
      </c>
      <c r="M20" s="487"/>
      <c r="N20" s="487"/>
      <c r="P20" s="921"/>
      <c r="Q20" s="921"/>
      <c r="R20" s="921"/>
      <c r="S20" s="621"/>
      <c r="U20" s="712">
        <v>235</v>
      </c>
      <c r="V20" s="476"/>
      <c r="W20" s="614"/>
      <c r="X20" s="614"/>
    </row>
    <row r="21" spans="1:30" ht="21" customHeight="1">
      <c r="A21" s="609">
        <v>500</v>
      </c>
      <c r="B21" s="488"/>
      <c r="C21" s="487"/>
      <c r="D21" s="487"/>
      <c r="F21" s="611" t="s">
        <v>894</v>
      </c>
      <c r="G21" s="488"/>
      <c r="H21" s="487"/>
      <c r="I21" s="487"/>
      <c r="J21" s="612"/>
      <c r="K21" s="613">
        <v>505</v>
      </c>
      <c r="L21" s="488"/>
      <c r="M21" s="487"/>
      <c r="N21" s="487"/>
      <c r="P21" s="921"/>
      <c r="Q21" s="921"/>
      <c r="R21" s="921"/>
      <c r="S21" s="621"/>
      <c r="U21" s="710">
        <v>230</v>
      </c>
      <c r="V21" s="476"/>
      <c r="W21" s="614"/>
      <c r="X21" s="614"/>
    </row>
    <row r="22" spans="1:30" ht="19.5">
      <c r="A22" s="609">
        <v>500</v>
      </c>
      <c r="B22" s="488" t="s">
        <v>896</v>
      </c>
      <c r="C22" s="487"/>
      <c r="D22" s="487"/>
      <c r="F22" s="611" t="s">
        <v>897</v>
      </c>
      <c r="G22" s="488"/>
      <c r="H22" s="487"/>
      <c r="I22" s="487"/>
      <c r="J22" s="612"/>
      <c r="K22" s="613">
        <v>490</v>
      </c>
      <c r="L22" s="488"/>
      <c r="M22" s="487"/>
      <c r="N22" s="487"/>
      <c r="P22" s="922"/>
      <c r="Q22" s="922"/>
      <c r="R22" s="922"/>
      <c r="S22" s="621"/>
      <c r="U22" s="710">
        <v>225</v>
      </c>
      <c r="V22" s="476"/>
      <c r="W22" s="614"/>
      <c r="X22" s="614"/>
    </row>
    <row r="23" spans="1:30" ht="21" customHeight="1">
      <c r="A23" s="609">
        <v>475</v>
      </c>
      <c r="B23" s="488"/>
      <c r="C23" s="487"/>
      <c r="D23" s="487"/>
      <c r="F23" s="611" t="s">
        <v>898</v>
      </c>
      <c r="G23" s="488"/>
      <c r="H23" s="487"/>
      <c r="I23" s="487"/>
      <c r="J23" s="612"/>
      <c r="K23" s="613">
        <v>475</v>
      </c>
      <c r="L23" s="488"/>
      <c r="M23" s="487"/>
      <c r="N23" s="487"/>
      <c r="P23" s="923" t="s">
        <v>886</v>
      </c>
      <c r="Q23" s="926" t="s">
        <v>887</v>
      </c>
      <c r="R23" s="927"/>
      <c r="U23" s="710">
        <v>220</v>
      </c>
      <c r="V23" s="476"/>
      <c r="W23" s="614"/>
      <c r="X23" s="614"/>
    </row>
    <row r="24" spans="1:30" ht="21" customHeight="1">
      <c r="A24" s="609">
        <v>475</v>
      </c>
      <c r="B24" s="488" t="s">
        <v>868</v>
      </c>
      <c r="C24" s="487"/>
      <c r="D24" s="487"/>
      <c r="F24" s="611" t="s">
        <v>899</v>
      </c>
      <c r="G24" s="488"/>
      <c r="H24" s="487"/>
      <c r="I24" s="487"/>
      <c r="J24" s="612"/>
      <c r="K24" s="613">
        <v>460</v>
      </c>
      <c r="L24" s="488"/>
      <c r="M24" s="487"/>
      <c r="N24" s="487"/>
      <c r="P24" s="924"/>
      <c r="Q24" s="935" t="s">
        <v>895</v>
      </c>
      <c r="R24" s="935" t="s">
        <v>859</v>
      </c>
      <c r="U24" s="713">
        <v>210</v>
      </c>
      <c r="V24" s="476"/>
      <c r="W24" s="614"/>
      <c r="X24" s="614"/>
    </row>
    <row r="25" spans="1:30" ht="25.5" customHeight="1">
      <c r="A25" s="609">
        <v>450</v>
      </c>
      <c r="B25" s="488"/>
      <c r="C25" s="487"/>
      <c r="D25" s="487"/>
      <c r="F25" s="611" t="s">
        <v>901</v>
      </c>
      <c r="G25" s="488"/>
      <c r="H25" s="487"/>
      <c r="I25" s="487"/>
      <c r="J25" s="612"/>
      <c r="K25" s="613">
        <v>445</v>
      </c>
      <c r="L25" s="488"/>
      <c r="M25" s="487"/>
      <c r="N25" s="487"/>
      <c r="P25" s="925"/>
      <c r="Q25" s="936"/>
      <c r="R25" s="936"/>
      <c r="U25" s="713">
        <v>200</v>
      </c>
      <c r="V25" s="476"/>
      <c r="W25" s="614"/>
      <c r="X25" s="614"/>
    </row>
    <row r="26" spans="1:30" ht="19.5">
      <c r="A26" s="609">
        <v>450</v>
      </c>
      <c r="B26" s="488" t="s">
        <v>882</v>
      </c>
      <c r="C26" s="487"/>
      <c r="D26" s="487"/>
      <c r="F26" s="611" t="s">
        <v>903</v>
      </c>
      <c r="G26" s="488"/>
      <c r="H26" s="487"/>
      <c r="I26" s="487"/>
      <c r="J26" s="612"/>
      <c r="K26" s="613">
        <v>430</v>
      </c>
      <c r="L26" s="488"/>
      <c r="M26" s="487"/>
      <c r="N26" s="487"/>
      <c r="P26" s="705">
        <v>12600</v>
      </c>
      <c r="Q26" s="629"/>
      <c r="R26" s="487"/>
      <c r="U26" s="710">
        <v>190</v>
      </c>
      <c r="V26" s="476"/>
      <c r="W26" s="614"/>
      <c r="X26" s="614"/>
    </row>
    <row r="27" spans="1:30" ht="19.5">
      <c r="A27" s="609">
        <v>430</v>
      </c>
      <c r="B27" s="488"/>
      <c r="C27" s="487"/>
      <c r="D27" s="487"/>
      <c r="F27" s="611" t="s">
        <v>904</v>
      </c>
      <c r="G27" s="488"/>
      <c r="H27" s="487"/>
      <c r="I27" s="487"/>
      <c r="J27" s="612"/>
      <c r="K27" s="613">
        <v>415</v>
      </c>
      <c r="L27" s="488"/>
      <c r="M27" s="487"/>
      <c r="N27" s="487"/>
      <c r="P27" s="705">
        <v>7230</v>
      </c>
      <c r="Q27" s="629"/>
      <c r="R27" s="487"/>
    </row>
    <row r="28" spans="1:30" ht="19.5">
      <c r="A28" s="609">
        <v>430</v>
      </c>
      <c r="B28" s="488" t="s">
        <v>882</v>
      </c>
      <c r="C28" s="487"/>
      <c r="D28" s="487"/>
      <c r="F28" s="611" t="s">
        <v>905</v>
      </c>
      <c r="G28" s="617" t="s">
        <v>906</v>
      </c>
      <c r="H28" s="487"/>
      <c r="I28" s="487"/>
      <c r="J28" s="612"/>
      <c r="K28" s="613">
        <v>400</v>
      </c>
      <c r="L28" s="488"/>
      <c r="M28" s="487"/>
      <c r="N28" s="487"/>
      <c r="P28" s="705">
        <v>5520</v>
      </c>
      <c r="Q28" s="629"/>
      <c r="R28" s="487"/>
      <c r="T28" s="921" t="s">
        <v>878</v>
      </c>
      <c r="U28" s="921"/>
      <c r="V28" s="921"/>
      <c r="W28" s="621"/>
      <c r="X28" s="852" t="s">
        <v>879</v>
      </c>
      <c r="Y28" s="852"/>
      <c r="Z28" s="852"/>
      <c r="AB28" s="921" t="s">
        <v>880</v>
      </c>
      <c r="AC28" s="921"/>
      <c r="AD28" s="921"/>
    </row>
    <row r="29" spans="1:30" ht="19.5">
      <c r="A29" s="609">
        <v>410</v>
      </c>
      <c r="B29" s="488"/>
      <c r="C29" s="487"/>
      <c r="D29" s="487"/>
      <c r="F29" s="611" t="s">
        <v>908</v>
      </c>
      <c r="G29" s="488"/>
      <c r="H29" s="487"/>
      <c r="I29" s="487"/>
      <c r="J29" s="612"/>
      <c r="K29" s="613">
        <v>385</v>
      </c>
      <c r="L29" s="488"/>
      <c r="M29" s="487"/>
      <c r="N29" s="487"/>
      <c r="P29" s="705">
        <v>4530</v>
      </c>
      <c r="Q29" s="629"/>
      <c r="R29" s="487"/>
      <c r="T29" s="921"/>
      <c r="U29" s="921"/>
      <c r="V29" s="921"/>
      <c r="W29" s="621"/>
      <c r="X29" s="852"/>
      <c r="Y29" s="852"/>
      <c r="Z29" s="852"/>
      <c r="AB29" s="921"/>
      <c r="AC29" s="921"/>
      <c r="AD29" s="921"/>
    </row>
    <row r="30" spans="1:30" ht="19.5">
      <c r="A30" s="609">
        <v>390</v>
      </c>
      <c r="B30" s="488"/>
      <c r="C30" s="487"/>
      <c r="D30" s="487"/>
      <c r="F30" s="611" t="s">
        <v>909</v>
      </c>
      <c r="G30" s="488"/>
      <c r="H30" s="487"/>
      <c r="I30" s="487"/>
      <c r="J30" s="612"/>
      <c r="K30" s="613">
        <v>370</v>
      </c>
      <c r="L30" s="488"/>
      <c r="M30" s="487"/>
      <c r="N30" s="487"/>
      <c r="P30" s="705">
        <v>4020</v>
      </c>
      <c r="Q30" s="629"/>
      <c r="R30" s="487"/>
      <c r="T30" s="921"/>
      <c r="U30" s="921"/>
      <c r="V30" s="921"/>
      <c r="W30" s="621"/>
      <c r="X30" s="852"/>
      <c r="Y30" s="852"/>
      <c r="Z30" s="852"/>
      <c r="AB30" s="921"/>
      <c r="AC30" s="921"/>
      <c r="AD30" s="921"/>
    </row>
    <row r="31" spans="1:30" ht="21">
      <c r="A31" s="609">
        <v>370</v>
      </c>
      <c r="B31" s="488"/>
      <c r="C31" s="487"/>
      <c r="D31" s="487"/>
      <c r="F31" s="611" t="s">
        <v>910</v>
      </c>
      <c r="G31" s="488"/>
      <c r="H31" s="487"/>
      <c r="I31" s="487"/>
      <c r="J31" s="612"/>
      <c r="K31" s="613">
        <v>360</v>
      </c>
      <c r="L31" s="488"/>
      <c r="M31" s="487"/>
      <c r="N31" s="487"/>
      <c r="P31" s="632" t="s">
        <v>907</v>
      </c>
      <c r="Q31" s="633">
        <f>SUM(Q26:Q30)</f>
        <v>0</v>
      </c>
      <c r="R31" s="634">
        <f>SUM(R26:R30)</f>
        <v>0</v>
      </c>
      <c r="T31" s="922"/>
      <c r="U31" s="922"/>
      <c r="V31" s="922"/>
      <c r="W31" s="621"/>
      <c r="X31" s="939"/>
      <c r="Y31" s="939"/>
      <c r="Z31" s="939"/>
      <c r="AB31" s="922"/>
      <c r="AC31" s="922"/>
      <c r="AD31" s="922"/>
    </row>
    <row r="32" spans="1:30" ht="19.5">
      <c r="A32" s="609">
        <v>350</v>
      </c>
      <c r="B32" s="488"/>
      <c r="C32" s="487"/>
      <c r="D32" s="487"/>
      <c r="F32" s="611" t="s">
        <v>911</v>
      </c>
      <c r="G32" s="488"/>
      <c r="H32" s="487"/>
      <c r="I32" s="487"/>
      <c r="J32" s="612"/>
      <c r="K32" s="613">
        <v>350</v>
      </c>
      <c r="L32" s="488"/>
      <c r="M32" s="487"/>
      <c r="N32" s="487"/>
      <c r="T32" s="857" t="s">
        <v>888</v>
      </c>
      <c r="U32" s="928" t="s">
        <v>889</v>
      </c>
      <c r="V32" s="928"/>
      <c r="X32" s="929" t="s">
        <v>890</v>
      </c>
      <c r="Y32" s="915" t="s">
        <v>891</v>
      </c>
      <c r="Z32" s="916"/>
      <c r="AB32" s="857" t="s">
        <v>892</v>
      </c>
      <c r="AC32" s="931" t="s">
        <v>893</v>
      </c>
      <c r="AD32" s="932"/>
    </row>
    <row r="33" spans="1:30" ht="19.5">
      <c r="A33" s="609">
        <v>330</v>
      </c>
      <c r="B33" s="488"/>
      <c r="C33" s="487"/>
      <c r="D33" s="487"/>
      <c r="F33" s="611" t="s">
        <v>912</v>
      </c>
      <c r="G33" s="488"/>
      <c r="H33" s="487"/>
      <c r="I33" s="487"/>
      <c r="J33" s="612"/>
      <c r="K33" s="613">
        <v>340</v>
      </c>
      <c r="L33" s="488"/>
      <c r="M33" s="487"/>
      <c r="N33" s="487"/>
      <c r="T33" s="860"/>
      <c r="U33" s="928"/>
      <c r="V33" s="928"/>
      <c r="X33" s="930"/>
      <c r="Y33" s="626" t="s">
        <v>895</v>
      </c>
      <c r="Z33" s="626" t="s">
        <v>859</v>
      </c>
      <c r="AB33" s="860"/>
      <c r="AC33" s="933"/>
      <c r="AD33" s="934"/>
    </row>
    <row r="34" spans="1:30" ht="48" customHeight="1">
      <c r="A34" s="609">
        <v>310</v>
      </c>
      <c r="B34" s="636"/>
      <c r="C34" s="487"/>
      <c r="D34" s="487"/>
      <c r="F34" s="611" t="s">
        <v>913</v>
      </c>
      <c r="G34" s="488"/>
      <c r="H34" s="487"/>
      <c r="I34" s="487"/>
      <c r="J34" s="612"/>
      <c r="K34" s="613">
        <v>330</v>
      </c>
      <c r="L34" s="488"/>
      <c r="M34" s="487"/>
      <c r="N34" s="487"/>
      <c r="P34" s="714" t="s">
        <v>1053</v>
      </c>
      <c r="Q34" s="715"/>
      <c r="R34" s="715"/>
      <c r="S34" s="715"/>
      <c r="T34" s="861"/>
      <c r="U34" s="937"/>
      <c r="V34" s="938"/>
      <c r="X34" s="627">
        <v>3000</v>
      </c>
      <c r="Y34" s="487"/>
      <c r="Z34" s="487"/>
      <c r="AB34" s="861"/>
      <c r="AC34" s="628" t="s">
        <v>895</v>
      </c>
      <c r="AD34" s="628" t="s">
        <v>859</v>
      </c>
    </row>
    <row r="35" spans="1:30" ht="21">
      <c r="A35" s="609">
        <v>290</v>
      </c>
      <c r="B35" s="636"/>
      <c r="C35" s="487"/>
      <c r="D35" s="487"/>
      <c r="F35" s="611" t="s">
        <v>915</v>
      </c>
      <c r="G35" s="488"/>
      <c r="H35" s="487"/>
      <c r="I35" s="487"/>
      <c r="J35" s="612"/>
      <c r="K35" s="613">
        <v>320</v>
      </c>
      <c r="L35" s="488"/>
      <c r="M35" s="487"/>
      <c r="N35" s="487"/>
      <c r="P35" s="638" t="s">
        <v>892</v>
      </c>
      <c r="Q35" s="639" t="s">
        <v>891</v>
      </c>
      <c r="R35" s="638"/>
      <c r="X35" s="630"/>
      <c r="Y35" s="631"/>
      <c r="Z35" s="631"/>
      <c r="AB35" s="704">
        <v>9330</v>
      </c>
      <c r="AC35" s="487"/>
      <c r="AD35" s="487"/>
    </row>
    <row r="36" spans="1:30" ht="21">
      <c r="A36" s="609">
        <v>275</v>
      </c>
      <c r="B36" s="488"/>
      <c r="C36" s="487"/>
      <c r="D36" s="487"/>
      <c r="F36" s="611" t="s">
        <v>916</v>
      </c>
      <c r="G36" s="488"/>
      <c r="H36" s="487"/>
      <c r="I36" s="487"/>
      <c r="J36" s="612"/>
      <c r="K36" s="613">
        <v>310</v>
      </c>
      <c r="L36" s="488"/>
      <c r="M36" s="487"/>
      <c r="N36" s="487"/>
      <c r="P36" s="640"/>
      <c r="Q36" s="639"/>
      <c r="R36" s="638"/>
      <c r="X36" s="913" t="s">
        <v>900</v>
      </c>
      <c r="Y36" s="915" t="s">
        <v>891</v>
      </c>
      <c r="Z36" s="916"/>
      <c r="AB36" s="704">
        <v>7230</v>
      </c>
      <c r="AC36" s="487"/>
      <c r="AD36" s="487"/>
    </row>
    <row r="37" spans="1:30" ht="34.5" customHeight="1">
      <c r="A37" s="609">
        <v>260</v>
      </c>
      <c r="B37" s="488"/>
      <c r="C37" s="487"/>
      <c r="D37" s="487"/>
      <c r="F37" s="611" t="s">
        <v>917</v>
      </c>
      <c r="G37" s="488"/>
      <c r="H37" s="487"/>
      <c r="I37" s="487"/>
      <c r="J37" s="612"/>
      <c r="K37" s="613">
        <v>300</v>
      </c>
      <c r="L37" s="488"/>
      <c r="M37" s="487"/>
      <c r="N37" s="487"/>
      <c r="P37" s="640"/>
      <c r="Q37" s="628" t="s">
        <v>902</v>
      </c>
      <c r="R37" s="628" t="s">
        <v>857</v>
      </c>
      <c r="X37" s="914"/>
      <c r="Y37" s="626" t="s">
        <v>902</v>
      </c>
      <c r="Z37" s="626" t="s">
        <v>859</v>
      </c>
      <c r="AB37" s="704">
        <v>5520</v>
      </c>
      <c r="AC37" s="487"/>
      <c r="AD37" s="487"/>
    </row>
    <row r="38" spans="1:30" ht="21">
      <c r="A38" s="609">
        <v>245</v>
      </c>
      <c r="B38" s="636"/>
      <c r="C38" s="487"/>
      <c r="D38" s="487"/>
      <c r="F38" s="611" t="s">
        <v>918</v>
      </c>
      <c r="G38" s="488"/>
      <c r="H38" s="487"/>
      <c r="I38" s="487"/>
      <c r="J38" s="612"/>
      <c r="K38" s="613">
        <v>290</v>
      </c>
      <c r="L38" s="488"/>
      <c r="M38" s="487"/>
      <c r="N38" s="487"/>
      <c r="P38" s="709">
        <v>12600</v>
      </c>
      <c r="Q38" s="629"/>
      <c r="R38" s="487"/>
      <c r="X38" s="487">
        <v>1800</v>
      </c>
      <c r="Y38" s="487"/>
      <c r="Z38" s="487"/>
      <c r="AB38" s="704">
        <v>4530</v>
      </c>
      <c r="AC38" s="487"/>
      <c r="AD38" s="487"/>
    </row>
    <row r="39" spans="1:30" ht="21">
      <c r="A39" s="609">
        <v>230</v>
      </c>
      <c r="B39" s="488"/>
      <c r="C39" s="487"/>
      <c r="D39" s="487"/>
      <c r="F39" s="611" t="s">
        <v>919</v>
      </c>
      <c r="G39" s="488"/>
      <c r="H39" s="487"/>
      <c r="I39" s="487"/>
      <c r="J39" s="612"/>
      <c r="K39" s="613">
        <v>280</v>
      </c>
      <c r="L39" s="488"/>
      <c r="M39" s="487"/>
      <c r="N39" s="487"/>
      <c r="P39" s="709">
        <v>7230</v>
      </c>
      <c r="Q39" s="629"/>
      <c r="R39" s="487"/>
      <c r="X39" s="487"/>
      <c r="Y39" s="487"/>
      <c r="Z39" s="487"/>
      <c r="AB39" s="704">
        <v>4020</v>
      </c>
      <c r="AC39" s="487"/>
      <c r="AD39" s="487"/>
    </row>
    <row r="40" spans="1:30" ht="21">
      <c r="A40" s="609">
        <v>220</v>
      </c>
      <c r="B40" s="488"/>
      <c r="C40" s="487"/>
      <c r="D40" s="487"/>
      <c r="F40" s="611" t="s">
        <v>920</v>
      </c>
      <c r="G40" s="488"/>
      <c r="H40" s="487"/>
      <c r="I40" s="487"/>
      <c r="J40" s="612"/>
      <c r="K40" s="613">
        <v>270</v>
      </c>
      <c r="L40" s="488"/>
      <c r="M40" s="487"/>
      <c r="N40" s="487"/>
      <c r="P40" s="709">
        <v>5520</v>
      </c>
      <c r="Q40" s="629"/>
      <c r="R40" s="487"/>
      <c r="X40" s="487"/>
      <c r="Y40" s="487"/>
      <c r="Z40" s="487"/>
      <c r="AB40" s="635" t="s">
        <v>907</v>
      </c>
      <c r="AC40" s="634">
        <f>SUM(AC35:AC39)</f>
        <v>0</v>
      </c>
      <c r="AD40" s="634">
        <f>SUM(AD35:AD39)</f>
        <v>0</v>
      </c>
    </row>
    <row r="41" spans="1:30" ht="19.5">
      <c r="A41" s="609">
        <v>210</v>
      </c>
      <c r="B41" s="488"/>
      <c r="C41" s="487"/>
      <c r="D41" s="487"/>
      <c r="F41" s="611" t="s">
        <v>921</v>
      </c>
      <c r="G41" s="488"/>
      <c r="H41" s="487"/>
      <c r="I41" s="487"/>
      <c r="J41" s="612"/>
      <c r="K41" s="613">
        <v>260</v>
      </c>
      <c r="L41" s="488"/>
      <c r="M41" s="487"/>
      <c r="N41" s="487"/>
      <c r="P41" s="709">
        <v>4530</v>
      </c>
      <c r="Q41" s="629"/>
      <c r="R41" s="487"/>
      <c r="X41" s="487"/>
      <c r="Y41" s="487"/>
      <c r="Z41" s="487"/>
    </row>
    <row r="42" spans="1:30" ht="19.5">
      <c r="A42" s="609">
        <v>200</v>
      </c>
      <c r="B42" s="636"/>
      <c r="C42" s="487"/>
      <c r="D42" s="487"/>
      <c r="F42" s="611" t="s">
        <v>922</v>
      </c>
      <c r="G42" s="488"/>
      <c r="H42" s="487"/>
      <c r="I42" s="487"/>
      <c r="J42" s="612"/>
      <c r="K42" s="613">
        <v>250</v>
      </c>
      <c r="L42" s="488"/>
      <c r="M42" s="487"/>
      <c r="N42" s="487"/>
      <c r="P42" s="709">
        <v>4020</v>
      </c>
      <c r="Q42" s="629"/>
      <c r="R42" s="487"/>
      <c r="X42" s="487"/>
      <c r="Y42" s="487"/>
      <c r="Z42" s="487"/>
    </row>
    <row r="43" spans="1:30" ht="19.5">
      <c r="A43" s="609">
        <v>190</v>
      </c>
      <c r="B43" s="488"/>
      <c r="C43" s="487"/>
      <c r="D43" s="487"/>
      <c r="F43" s="611" t="s">
        <v>927</v>
      </c>
      <c r="G43" s="488"/>
      <c r="H43" s="487"/>
      <c r="I43" s="487"/>
      <c r="J43" s="612"/>
      <c r="K43" s="613">
        <v>240</v>
      </c>
      <c r="L43" s="488"/>
      <c r="M43" s="487"/>
      <c r="N43" s="487"/>
      <c r="P43" s="626" t="s">
        <v>907</v>
      </c>
      <c r="Q43" s="644">
        <f>SUM(Q38:Q42)</f>
        <v>0</v>
      </c>
      <c r="R43" s="645">
        <f>SUM(R38:R42)</f>
        <v>0</v>
      </c>
      <c r="X43" s="487"/>
      <c r="Y43" s="487"/>
      <c r="Z43" s="487"/>
    </row>
    <row r="44" spans="1:30" ht="19.5">
      <c r="A44" s="641">
        <v>245</v>
      </c>
      <c r="B44" s="642" t="s">
        <v>928</v>
      </c>
      <c r="C44" s="643"/>
      <c r="D44" s="643"/>
      <c r="F44" s="611" t="s">
        <v>929</v>
      </c>
      <c r="G44" s="488"/>
      <c r="H44" s="487"/>
      <c r="I44" s="487"/>
      <c r="J44" s="612"/>
      <c r="K44" s="613">
        <v>230</v>
      </c>
      <c r="L44" s="488"/>
      <c r="M44" s="487"/>
      <c r="N44" s="487"/>
      <c r="P44" s="417" t="s">
        <v>936</v>
      </c>
      <c r="X44" s="487"/>
      <c r="Y44" s="487"/>
      <c r="Z44" s="487"/>
    </row>
    <row r="45" spans="1:30" ht="33">
      <c r="A45" s="641">
        <v>245</v>
      </c>
      <c r="B45" s="642" t="s">
        <v>930</v>
      </c>
      <c r="C45" s="643"/>
      <c r="D45" s="643"/>
      <c r="F45" s="611" t="s">
        <v>931</v>
      </c>
      <c r="G45" s="488"/>
      <c r="H45" s="487"/>
      <c r="I45" s="487"/>
      <c r="J45" s="612"/>
      <c r="K45" s="627">
        <v>220</v>
      </c>
      <c r="L45" s="488"/>
      <c r="M45" s="487"/>
      <c r="N45" s="487"/>
      <c r="P45" s="608" t="s">
        <v>937</v>
      </c>
      <c r="Q45" s="646" t="s">
        <v>938</v>
      </c>
      <c r="R45" s="647"/>
      <c r="X45" s="487"/>
      <c r="Y45" s="487"/>
      <c r="Z45" s="487"/>
    </row>
    <row r="46" spans="1:30" ht="25.5">
      <c r="A46" s="632" t="s">
        <v>907</v>
      </c>
      <c r="B46" s="633"/>
      <c r="C46" s="634">
        <f>SUM(C6:C45)</f>
        <v>0</v>
      </c>
      <c r="D46" s="634">
        <f>SUM(D6:D45)</f>
        <v>0</v>
      </c>
      <c r="F46" s="632" t="s">
        <v>914</v>
      </c>
      <c r="G46" s="633"/>
      <c r="H46" s="634">
        <v>8</v>
      </c>
      <c r="I46" s="634">
        <f>SUM(I6:I45)</f>
        <v>0</v>
      </c>
      <c r="K46" s="627">
        <v>210</v>
      </c>
      <c r="L46" s="488"/>
      <c r="M46" s="487"/>
      <c r="N46" s="487"/>
      <c r="P46" s="650"/>
      <c r="Q46" s="651"/>
      <c r="R46" s="652"/>
      <c r="X46" s="626" t="s">
        <v>914</v>
      </c>
      <c r="Y46" s="627">
        <f>SUM(Y38:Y45)</f>
        <v>0</v>
      </c>
      <c r="Z46" s="637">
        <f>SUM(Z38:Z45)</f>
        <v>0</v>
      </c>
    </row>
    <row r="47" spans="1:30" ht="19.5">
      <c r="K47" s="627">
        <v>200</v>
      </c>
      <c r="L47" s="488"/>
      <c r="M47" s="487"/>
      <c r="N47" s="487"/>
      <c r="P47" s="653"/>
      <c r="Q47" s="628" t="s">
        <v>895</v>
      </c>
      <c r="R47" s="628" t="s">
        <v>859</v>
      </c>
    </row>
    <row r="48" spans="1:30" ht="19.5">
      <c r="K48" s="627">
        <v>190</v>
      </c>
      <c r="L48" s="488"/>
      <c r="M48" s="487"/>
      <c r="N48" s="487"/>
      <c r="P48" s="709">
        <v>27620</v>
      </c>
      <c r="Q48" s="487"/>
      <c r="R48" s="487"/>
    </row>
    <row r="49" spans="1:27" ht="21">
      <c r="A49" s="606" t="s">
        <v>932</v>
      </c>
      <c r="K49" s="627">
        <v>180</v>
      </c>
      <c r="L49" s="488"/>
      <c r="M49" s="487"/>
      <c r="N49" s="487"/>
      <c r="P49" s="709">
        <v>26520</v>
      </c>
      <c r="Q49" s="487"/>
      <c r="R49" s="487"/>
      <c r="X49" s="714" t="s">
        <v>1054</v>
      </c>
      <c r="Y49" s="715"/>
    </row>
    <row r="50" spans="1:27" ht="31.5">
      <c r="A50" s="887" t="s">
        <v>933</v>
      </c>
      <c r="B50" s="890" t="s">
        <v>934</v>
      </c>
      <c r="K50" s="627">
        <v>170</v>
      </c>
      <c r="L50" s="488"/>
      <c r="M50" s="487"/>
      <c r="N50" s="487"/>
      <c r="P50" s="709">
        <v>26470</v>
      </c>
      <c r="Q50" s="487"/>
      <c r="R50" s="487"/>
      <c r="X50" s="917" t="s">
        <v>923</v>
      </c>
      <c r="Y50" s="918" t="s">
        <v>924</v>
      </c>
      <c r="Z50" s="716" t="s">
        <v>925</v>
      </c>
      <c r="AA50" s="717" t="s">
        <v>926</v>
      </c>
    </row>
    <row r="51" spans="1:27" ht="19.5">
      <c r="A51" s="888"/>
      <c r="B51" s="890"/>
      <c r="K51" s="627">
        <v>160</v>
      </c>
      <c r="L51" s="488" t="s">
        <v>935</v>
      </c>
      <c r="M51" s="487"/>
      <c r="N51" s="487"/>
      <c r="P51" s="709">
        <v>23270</v>
      </c>
      <c r="Q51" s="487"/>
      <c r="R51" s="487"/>
      <c r="X51" s="917"/>
      <c r="Y51" s="919"/>
      <c r="Z51" s="716"/>
      <c r="AA51" s="717"/>
    </row>
    <row r="52" spans="1:27" ht="21">
      <c r="A52" s="888"/>
      <c r="B52" s="890"/>
      <c r="K52" s="632" t="s">
        <v>907</v>
      </c>
      <c r="L52" s="633"/>
      <c r="M52" s="634">
        <f>SUM(M6:M51)</f>
        <v>0</v>
      </c>
      <c r="N52" s="634">
        <f>SUM(N6:N51)</f>
        <v>0</v>
      </c>
      <c r="P52" s="709">
        <v>22740</v>
      </c>
      <c r="Q52" s="487"/>
      <c r="R52" s="487"/>
      <c r="X52" s="917"/>
      <c r="Y52" s="920"/>
      <c r="Z52" s="658"/>
      <c r="AA52" s="718"/>
    </row>
    <row r="53" spans="1:27" ht="13.5" hidden="1" customHeight="1">
      <c r="A53" s="888"/>
      <c r="B53" s="891">
        <v>0</v>
      </c>
      <c r="K53" s="648"/>
      <c r="L53" s="649"/>
      <c r="M53" s="649"/>
      <c r="N53" s="649"/>
      <c r="P53" s="709">
        <v>22280</v>
      </c>
      <c r="Q53" s="487"/>
      <c r="R53" s="487"/>
      <c r="X53" s="917"/>
      <c r="Y53" s="920"/>
      <c r="Z53" s="658"/>
      <c r="AA53" s="719"/>
    </row>
    <row r="54" spans="1:27">
      <c r="A54" s="889"/>
      <c r="B54" s="891"/>
      <c r="P54" s="709">
        <v>20260</v>
      </c>
      <c r="Q54" s="487"/>
      <c r="R54" s="487"/>
    </row>
    <row r="55" spans="1:27" ht="23.25" customHeight="1">
      <c r="P55" s="709">
        <v>19360</v>
      </c>
      <c r="Q55" s="487"/>
      <c r="R55" s="487"/>
    </row>
    <row r="56" spans="1:27" ht="27.75" customHeight="1">
      <c r="A56" s="654" t="s">
        <v>939</v>
      </c>
      <c r="B56" s="649"/>
      <c r="C56" s="649"/>
      <c r="P56" s="709">
        <v>19110</v>
      </c>
      <c r="Q56" s="487"/>
      <c r="R56" s="487"/>
    </row>
    <row r="57" spans="1:27" ht="27.75" customHeight="1">
      <c r="A57" s="892" t="s">
        <v>940</v>
      </c>
      <c r="B57" s="895" t="s">
        <v>941</v>
      </c>
      <c r="C57" s="896"/>
      <c r="D57" s="896"/>
      <c r="E57" s="896"/>
      <c r="F57" s="896"/>
      <c r="G57" s="897"/>
      <c r="H57" s="903" t="s">
        <v>942</v>
      </c>
      <c r="I57" s="904"/>
      <c r="P57" s="709">
        <v>19050</v>
      </c>
      <c r="Q57" s="487"/>
      <c r="R57" s="487"/>
    </row>
    <row r="58" spans="1:27" ht="27.75" customHeight="1">
      <c r="A58" s="893"/>
      <c r="B58" s="898"/>
      <c r="C58" s="899"/>
      <c r="D58" s="899"/>
      <c r="E58" s="899"/>
      <c r="F58" s="899"/>
      <c r="G58" s="900"/>
      <c r="H58" s="905"/>
      <c r="I58" s="906"/>
      <c r="P58" s="709">
        <v>18980</v>
      </c>
      <c r="Q58" s="487"/>
      <c r="R58" s="487"/>
    </row>
    <row r="59" spans="1:27" ht="27.75" customHeight="1">
      <c r="A59" s="893"/>
      <c r="B59" s="909" t="s">
        <v>943</v>
      </c>
      <c r="C59" s="910"/>
      <c r="D59" s="909" t="s">
        <v>944</v>
      </c>
      <c r="E59" s="910"/>
      <c r="F59" s="911" t="s">
        <v>945</v>
      </c>
      <c r="G59" s="912"/>
      <c r="H59" s="905"/>
      <c r="I59" s="906"/>
      <c r="K59" s="648"/>
      <c r="P59" s="626" t="s">
        <v>951</v>
      </c>
      <c r="Q59" s="645">
        <f>SUM(Q48:Q58)</f>
        <v>0</v>
      </c>
      <c r="R59" s="645">
        <f>SUM(R48:R58)</f>
        <v>0</v>
      </c>
    </row>
    <row r="60" spans="1:27" ht="27.75" customHeight="1">
      <c r="A60" s="893"/>
      <c r="B60" s="881" t="s">
        <v>946</v>
      </c>
      <c r="C60" s="881" t="s">
        <v>947</v>
      </c>
      <c r="D60" s="881" t="s">
        <v>891</v>
      </c>
      <c r="E60" s="881" t="s">
        <v>947</v>
      </c>
      <c r="F60" s="901" t="s">
        <v>948</v>
      </c>
      <c r="G60" s="881" t="s">
        <v>947</v>
      </c>
      <c r="H60" s="905"/>
      <c r="I60" s="906"/>
      <c r="K60" s="648"/>
      <c r="P60" s="417" t="s">
        <v>952</v>
      </c>
    </row>
    <row r="61" spans="1:27" ht="27.75" customHeight="1">
      <c r="A61" s="894"/>
      <c r="B61" s="882"/>
      <c r="C61" s="882"/>
      <c r="D61" s="882"/>
      <c r="E61" s="882"/>
      <c r="F61" s="902"/>
      <c r="G61" s="882"/>
      <c r="H61" s="907"/>
      <c r="I61" s="908"/>
      <c r="K61" s="648"/>
      <c r="P61" s="655" t="s">
        <v>953</v>
      </c>
      <c r="Q61" s="656" t="s">
        <v>954</v>
      </c>
      <c r="R61" s="656" t="s">
        <v>955</v>
      </c>
    </row>
    <row r="62" spans="1:27" ht="27.75" customHeight="1">
      <c r="A62" s="881" t="s">
        <v>949</v>
      </c>
      <c r="B62" s="885"/>
      <c r="C62" s="870">
        <v>15000</v>
      </c>
      <c r="D62" s="883"/>
      <c r="E62" s="870">
        <v>15000</v>
      </c>
      <c r="F62" s="883"/>
      <c r="G62" s="870">
        <v>15000</v>
      </c>
      <c r="H62" s="872">
        <f>B62*C62+D62*E62+F62*G62</f>
        <v>0</v>
      </c>
      <c r="I62" s="873"/>
      <c r="K62" s="648"/>
      <c r="P62" s="709">
        <v>1150</v>
      </c>
      <c r="Q62" s="626" t="s">
        <v>957</v>
      </c>
      <c r="R62" s="658">
        <v>0</v>
      </c>
    </row>
    <row r="63" spans="1:27" ht="19.5">
      <c r="A63" s="882"/>
      <c r="B63" s="886"/>
      <c r="C63" s="871"/>
      <c r="D63" s="884"/>
      <c r="E63" s="871"/>
      <c r="F63" s="884"/>
      <c r="G63" s="871"/>
      <c r="H63" s="874"/>
      <c r="I63" s="875"/>
      <c r="K63" s="648"/>
      <c r="P63" s="709">
        <v>3200</v>
      </c>
      <c r="Q63" s="626" t="s">
        <v>958</v>
      </c>
      <c r="R63" s="658">
        <v>0</v>
      </c>
    </row>
    <row r="64" spans="1:27" ht="21">
      <c r="A64" s="881" t="s">
        <v>950</v>
      </c>
      <c r="B64" s="885"/>
      <c r="C64" s="870">
        <v>15000</v>
      </c>
      <c r="D64" s="883"/>
      <c r="E64" s="870">
        <v>15000</v>
      </c>
      <c r="F64" s="883"/>
      <c r="G64" s="870">
        <v>15000</v>
      </c>
      <c r="H64" s="872">
        <f>B64*C64+D64*E64+F64*G64</f>
        <v>0</v>
      </c>
      <c r="I64" s="873"/>
      <c r="K64" s="648"/>
      <c r="L64" s="649"/>
      <c r="M64" s="649"/>
      <c r="P64" s="709">
        <v>990</v>
      </c>
      <c r="Q64" s="626" t="s">
        <v>960</v>
      </c>
      <c r="R64" s="658">
        <v>0</v>
      </c>
    </row>
    <row r="65" spans="1:18" ht="19.5">
      <c r="A65" s="882"/>
      <c r="B65" s="886"/>
      <c r="C65" s="871"/>
      <c r="D65" s="884"/>
      <c r="E65" s="871"/>
      <c r="F65" s="884"/>
      <c r="G65" s="871"/>
      <c r="H65" s="874"/>
      <c r="I65" s="875"/>
      <c r="K65" s="648"/>
      <c r="P65" s="709">
        <v>2020</v>
      </c>
      <c r="Q65" s="626" t="s">
        <v>962</v>
      </c>
      <c r="R65" s="658">
        <v>0</v>
      </c>
    </row>
    <row r="66" spans="1:18" ht="19.5" customHeight="1">
      <c r="A66" s="881" t="s">
        <v>730</v>
      </c>
      <c r="B66" s="870">
        <f>SUM(B62:B65)</f>
        <v>0</v>
      </c>
      <c r="C66" s="870"/>
      <c r="D66" s="870">
        <f>SUM(D62:D65)</f>
        <v>0</v>
      </c>
      <c r="E66" s="870"/>
      <c r="F66" s="870">
        <f>SUM(F62:F65)</f>
        <v>0</v>
      </c>
      <c r="G66" s="870"/>
      <c r="H66" s="872">
        <f>SUM(H62:H65)</f>
        <v>0</v>
      </c>
      <c r="I66" s="873"/>
      <c r="K66" s="648"/>
      <c r="P66" s="709">
        <v>900</v>
      </c>
      <c r="Q66" s="626" t="s">
        <v>963</v>
      </c>
      <c r="R66" s="658">
        <v>0</v>
      </c>
    </row>
    <row r="67" spans="1:18" ht="21">
      <c r="A67" s="882"/>
      <c r="B67" s="871"/>
      <c r="C67" s="871"/>
      <c r="D67" s="871"/>
      <c r="E67" s="871"/>
      <c r="F67" s="871"/>
      <c r="G67" s="871"/>
      <c r="H67" s="874"/>
      <c r="I67" s="875"/>
      <c r="K67" s="648"/>
      <c r="N67" s="649"/>
      <c r="P67" s="709">
        <v>250</v>
      </c>
      <c r="Q67" s="626" t="s">
        <v>964</v>
      </c>
      <c r="R67" s="658">
        <v>0</v>
      </c>
    </row>
    <row r="68" spans="1:18" ht="19.5">
      <c r="A68" s="657" t="s">
        <v>956</v>
      </c>
      <c r="B68" s="657"/>
      <c r="C68" s="657"/>
      <c r="D68" s="657"/>
      <c r="E68" s="657"/>
      <c r="F68" s="657"/>
      <c r="G68" s="657"/>
      <c r="H68" s="657"/>
      <c r="I68" s="657"/>
      <c r="K68" s="648"/>
      <c r="P68" s="709">
        <v>60</v>
      </c>
      <c r="Q68" s="626" t="s">
        <v>965</v>
      </c>
      <c r="R68" s="658">
        <v>0</v>
      </c>
    </row>
    <row r="69" spans="1:18" ht="19.5" customHeight="1">
      <c r="K69" s="648"/>
      <c r="P69" s="709">
        <v>70</v>
      </c>
      <c r="Q69" s="659" t="s">
        <v>966</v>
      </c>
      <c r="R69" s="658">
        <v>0</v>
      </c>
    </row>
    <row r="70" spans="1:18" ht="19.5" customHeight="1">
      <c r="A70" s="878" t="s">
        <v>959</v>
      </c>
      <c r="B70" s="878"/>
      <c r="C70" s="878"/>
      <c r="D70" s="878"/>
      <c r="E70" s="878"/>
      <c r="F70" s="878"/>
      <c r="G70" s="878"/>
      <c r="P70" s="876" t="s">
        <v>907</v>
      </c>
      <c r="Q70" s="877"/>
      <c r="R70" s="660">
        <f>SUM(R62:R69)</f>
        <v>0</v>
      </c>
    </row>
    <row r="71" spans="1:18" ht="19.5" customHeight="1">
      <c r="A71" s="857" t="s">
        <v>961</v>
      </c>
      <c r="B71" s="879" t="s">
        <v>1050</v>
      </c>
      <c r="C71" s="879"/>
      <c r="D71" s="880" t="s">
        <v>1051</v>
      </c>
      <c r="E71" s="879" t="s">
        <v>1049</v>
      </c>
      <c r="F71" s="879" t="s">
        <v>1052</v>
      </c>
      <c r="G71" s="879"/>
      <c r="P71" s="707"/>
      <c r="Q71" s="707"/>
      <c r="R71" s="708"/>
    </row>
    <row r="72" spans="1:18" ht="19.5" customHeight="1">
      <c r="A72" s="860"/>
      <c r="B72" s="879"/>
      <c r="C72" s="879"/>
      <c r="D72" s="880"/>
      <c r="E72" s="879"/>
      <c r="F72" s="879"/>
      <c r="G72" s="879"/>
      <c r="P72" s="707"/>
      <c r="Q72" s="707"/>
      <c r="R72" s="708"/>
    </row>
    <row r="73" spans="1:18" ht="16.5" customHeight="1">
      <c r="A73" s="861"/>
      <c r="B73" s="879"/>
      <c r="C73" s="879"/>
      <c r="D73" s="880"/>
      <c r="E73" s="879"/>
      <c r="F73" s="879"/>
      <c r="G73" s="879"/>
      <c r="P73" s="707"/>
      <c r="Q73" s="707"/>
      <c r="R73" s="708"/>
    </row>
    <row r="74" spans="1:18" ht="16.5" customHeight="1">
      <c r="A74" s="700"/>
      <c r="B74" s="874"/>
      <c r="C74" s="875"/>
      <c r="D74" s="699"/>
      <c r="E74" s="699"/>
      <c r="F74" s="874"/>
      <c r="G74" s="875"/>
      <c r="P74" s="707"/>
      <c r="Q74" s="707"/>
      <c r="R74" s="708"/>
    </row>
    <row r="75" spans="1:18" ht="16.5" customHeight="1">
      <c r="P75" s="707"/>
      <c r="Q75" s="707"/>
      <c r="R75" s="708"/>
    </row>
    <row r="76" spans="1:18">
      <c r="P76" s="707"/>
      <c r="Q76" s="707"/>
      <c r="R76" s="708"/>
    </row>
    <row r="77" spans="1:18">
      <c r="A77" s="417" t="s">
        <v>967</v>
      </c>
    </row>
    <row r="78" spans="1:18" ht="19.5">
      <c r="A78" s="417" t="s">
        <v>968</v>
      </c>
      <c r="B78" s="662"/>
      <c r="C78" s="662"/>
      <c r="D78" s="662"/>
      <c r="E78" s="662"/>
      <c r="F78" s="662"/>
      <c r="G78" s="662"/>
      <c r="H78" s="662"/>
      <c r="I78" s="662"/>
      <c r="L78" s="661"/>
    </row>
    <row r="79" spans="1:18" ht="14.25" customHeight="1">
      <c r="A79" s="131" t="s">
        <v>969</v>
      </c>
      <c r="B79" s="662"/>
      <c r="C79" s="662"/>
      <c r="D79" s="662"/>
      <c r="E79" s="662"/>
      <c r="F79" s="662"/>
      <c r="G79" s="662"/>
      <c r="H79" s="662"/>
      <c r="I79" s="662"/>
    </row>
    <row r="80" spans="1:18" ht="19.5">
      <c r="A80" s="484" t="s">
        <v>970</v>
      </c>
      <c r="B80" s="662"/>
      <c r="C80" s="662"/>
      <c r="D80" s="662"/>
      <c r="E80" s="662"/>
      <c r="F80" s="662"/>
      <c r="G80" s="662"/>
      <c r="H80" s="662"/>
      <c r="I80" s="662"/>
    </row>
    <row r="81" spans="1:11" ht="19.5">
      <c r="A81" s="484" t="s">
        <v>971</v>
      </c>
      <c r="B81" s="662"/>
      <c r="C81" s="662"/>
      <c r="D81" s="662"/>
      <c r="E81" s="662"/>
      <c r="F81" s="662"/>
      <c r="G81" s="662"/>
      <c r="H81" s="662"/>
      <c r="I81" s="662"/>
    </row>
    <row r="82" spans="1:11" ht="19.5">
      <c r="A82" s="484" t="s">
        <v>972</v>
      </c>
      <c r="B82" s="662"/>
      <c r="C82" s="662"/>
      <c r="D82" s="662"/>
      <c r="E82" s="662"/>
      <c r="F82" s="662"/>
      <c r="G82" s="662"/>
      <c r="H82" s="662"/>
      <c r="I82" s="662"/>
    </row>
    <row r="83" spans="1:11" ht="19.5">
      <c r="A83" s="484" t="s">
        <v>973</v>
      </c>
      <c r="B83" s="663"/>
      <c r="C83" s="663"/>
      <c r="D83" s="663"/>
      <c r="E83" s="663"/>
      <c r="F83" s="663"/>
      <c r="G83" s="663"/>
      <c r="H83" s="663"/>
      <c r="I83" s="663"/>
    </row>
    <row r="84" spans="1:11" ht="19.5">
      <c r="A84" s="484" t="s">
        <v>974</v>
      </c>
      <c r="B84" s="663"/>
      <c r="C84" s="663"/>
      <c r="D84" s="663"/>
      <c r="E84" s="663"/>
      <c r="F84" s="663"/>
      <c r="G84" s="663"/>
      <c r="H84" s="663"/>
      <c r="I84" s="663"/>
      <c r="J84" s="662"/>
      <c r="K84" s="662"/>
    </row>
    <row r="85" spans="1:11" ht="19.5">
      <c r="A85" s="664" t="s">
        <v>975</v>
      </c>
      <c r="B85" s="663"/>
      <c r="C85" s="663"/>
      <c r="D85" s="663"/>
      <c r="E85" s="663"/>
      <c r="F85" s="663"/>
      <c r="G85" s="663"/>
      <c r="H85" s="663"/>
      <c r="I85" s="663"/>
      <c r="J85" s="662"/>
      <c r="K85" s="662"/>
    </row>
    <row r="86" spans="1:11" ht="19.5">
      <c r="A86" s="664" t="s">
        <v>976</v>
      </c>
      <c r="B86" s="663"/>
      <c r="C86" s="663"/>
      <c r="D86" s="663"/>
      <c r="E86" s="663"/>
      <c r="F86" s="663"/>
      <c r="G86" s="663"/>
      <c r="H86" s="663"/>
      <c r="I86" s="663"/>
      <c r="J86" s="662"/>
      <c r="K86" s="662"/>
    </row>
    <row r="87" spans="1:11" ht="19.5">
      <c r="A87" s="664" t="s">
        <v>977</v>
      </c>
      <c r="B87" s="663"/>
      <c r="C87" s="663"/>
      <c r="D87" s="663"/>
      <c r="E87" s="663"/>
      <c r="F87" s="663"/>
      <c r="G87" s="663"/>
      <c r="H87" s="663"/>
      <c r="I87" s="663"/>
      <c r="J87" s="662"/>
      <c r="K87" s="662"/>
    </row>
    <row r="88" spans="1:11" ht="19.5">
      <c r="A88" s="664" t="s">
        <v>978</v>
      </c>
      <c r="B88" s="663"/>
      <c r="C88" s="663"/>
      <c r="D88" s="663"/>
      <c r="E88" s="663"/>
      <c r="F88" s="663"/>
      <c r="G88" s="663"/>
      <c r="H88" s="663"/>
      <c r="I88" s="663"/>
      <c r="J88" s="662"/>
      <c r="K88" s="662"/>
    </row>
    <row r="89" spans="1:11" ht="19.5">
      <c r="A89" s="664" t="s">
        <v>979</v>
      </c>
      <c r="B89" s="663"/>
      <c r="C89" s="663"/>
      <c r="D89" s="663"/>
      <c r="E89" s="663"/>
      <c r="F89" s="663"/>
      <c r="G89" s="663"/>
      <c r="H89" s="663"/>
      <c r="I89" s="663"/>
      <c r="J89" s="663"/>
      <c r="K89" s="663"/>
    </row>
    <row r="90" spans="1:11" ht="19.5">
      <c r="A90" s="664" t="s">
        <v>980</v>
      </c>
      <c r="B90" s="663"/>
      <c r="C90" s="663"/>
      <c r="D90" s="663"/>
      <c r="E90" s="663"/>
      <c r="F90" s="663"/>
      <c r="G90" s="663"/>
      <c r="H90" s="663"/>
      <c r="I90" s="663"/>
      <c r="J90" s="663"/>
      <c r="K90" s="663"/>
    </row>
    <row r="91" spans="1:11" ht="19.5">
      <c r="A91" s="484" t="s">
        <v>981</v>
      </c>
      <c r="B91" s="663"/>
      <c r="C91" s="663"/>
      <c r="D91" s="663"/>
      <c r="E91" s="663"/>
      <c r="F91" s="663"/>
      <c r="G91" s="663"/>
      <c r="H91" s="663"/>
      <c r="I91" s="663"/>
      <c r="J91" s="663"/>
      <c r="K91" s="663"/>
    </row>
    <row r="92" spans="1:11" ht="19.5">
      <c r="A92" s="664" t="s">
        <v>982</v>
      </c>
      <c r="B92" s="663"/>
      <c r="C92" s="663"/>
      <c r="D92" s="663"/>
      <c r="E92" s="663"/>
      <c r="F92" s="663"/>
      <c r="G92" s="663"/>
      <c r="H92" s="663"/>
      <c r="I92" s="663"/>
      <c r="J92" s="663"/>
      <c r="K92" s="663"/>
    </row>
    <row r="93" spans="1:11" ht="19.5">
      <c r="A93" s="664" t="s">
        <v>983</v>
      </c>
      <c r="B93" s="663"/>
      <c r="C93" s="663"/>
      <c r="D93" s="663"/>
      <c r="E93" s="663"/>
      <c r="F93" s="663"/>
      <c r="G93" s="663"/>
      <c r="H93" s="663"/>
      <c r="I93" s="663"/>
      <c r="J93" s="663"/>
      <c r="K93" s="663"/>
    </row>
    <row r="94" spans="1:11" ht="19.5">
      <c r="A94" s="664" t="s">
        <v>984</v>
      </c>
      <c r="B94" s="663"/>
      <c r="C94" s="663"/>
      <c r="D94" s="663"/>
      <c r="E94" s="663"/>
      <c r="F94" s="663"/>
      <c r="G94" s="663"/>
      <c r="H94" s="663"/>
      <c r="I94" s="663"/>
      <c r="J94" s="663"/>
      <c r="K94" s="663"/>
    </row>
    <row r="95" spans="1:11" ht="19.5">
      <c r="A95" s="664" t="s">
        <v>985</v>
      </c>
      <c r="B95" s="663"/>
      <c r="C95" s="663"/>
      <c r="D95" s="663"/>
      <c r="E95" s="663"/>
      <c r="F95" s="663"/>
      <c r="G95" s="663"/>
      <c r="H95" s="663"/>
      <c r="I95" s="663"/>
      <c r="J95" s="663"/>
      <c r="K95" s="663"/>
    </row>
    <row r="96" spans="1:11" ht="19.5">
      <c r="A96" s="484" t="s">
        <v>986</v>
      </c>
      <c r="B96" s="663"/>
      <c r="C96" s="663"/>
      <c r="D96" s="663"/>
      <c r="E96" s="663"/>
      <c r="F96" s="663"/>
      <c r="G96" s="663"/>
      <c r="H96" s="663"/>
      <c r="I96" s="663"/>
      <c r="J96" s="663"/>
      <c r="K96" s="663"/>
    </row>
    <row r="97" spans="1:11" ht="19.5">
      <c r="A97" s="484" t="s">
        <v>987</v>
      </c>
      <c r="B97" s="663"/>
      <c r="C97" s="663"/>
      <c r="D97" s="663"/>
      <c r="E97" s="663"/>
      <c r="F97" s="663"/>
      <c r="G97" s="663"/>
      <c r="H97" s="663"/>
      <c r="I97" s="663"/>
      <c r="J97" s="663"/>
      <c r="K97" s="663"/>
    </row>
    <row r="98" spans="1:11" ht="19.5">
      <c r="A98" s="484" t="s">
        <v>988</v>
      </c>
      <c r="B98" s="663"/>
      <c r="C98" s="663"/>
      <c r="D98" s="663"/>
      <c r="E98" s="663"/>
      <c r="F98" s="663"/>
      <c r="G98" s="663"/>
      <c r="H98" s="663"/>
      <c r="I98" s="663"/>
      <c r="J98" s="663"/>
      <c r="K98" s="663"/>
    </row>
    <row r="99" spans="1:11" ht="19.5">
      <c r="A99" s="484" t="s">
        <v>989</v>
      </c>
      <c r="B99" s="663"/>
      <c r="C99" s="663"/>
      <c r="D99" s="663"/>
      <c r="E99" s="663"/>
      <c r="F99" s="663"/>
      <c r="G99" s="663"/>
      <c r="H99" s="663"/>
      <c r="I99" s="663"/>
      <c r="J99" s="663"/>
      <c r="K99" s="663"/>
    </row>
    <row r="100" spans="1:11" ht="19.5">
      <c r="A100" s="483" t="s">
        <v>990</v>
      </c>
      <c r="B100" s="663"/>
      <c r="C100" s="663"/>
      <c r="D100" s="663"/>
      <c r="E100" s="663"/>
      <c r="F100" s="663"/>
      <c r="G100" s="663"/>
      <c r="H100" s="663"/>
      <c r="I100" s="663"/>
      <c r="J100" s="663"/>
      <c r="K100" s="663"/>
    </row>
    <row r="101" spans="1:11" ht="19.5">
      <c r="A101" s="483" t="s">
        <v>991</v>
      </c>
      <c r="B101" s="663"/>
      <c r="C101" s="663"/>
      <c r="D101" s="663"/>
      <c r="E101" s="663"/>
      <c r="F101" s="663"/>
      <c r="G101" s="663"/>
      <c r="H101" s="663"/>
      <c r="I101" s="663"/>
      <c r="J101" s="663"/>
      <c r="K101" s="663"/>
    </row>
    <row r="102" spans="1:11" ht="19.5">
      <c r="A102" s="483" t="s">
        <v>992</v>
      </c>
      <c r="J102" s="663"/>
      <c r="K102" s="663"/>
    </row>
    <row r="103" spans="1:11" ht="19.5">
      <c r="A103" s="483" t="s">
        <v>993</v>
      </c>
      <c r="J103" s="663"/>
      <c r="K103" s="663"/>
    </row>
    <row r="104" spans="1:11" ht="19.5">
      <c r="A104" s="483" t="s">
        <v>994</v>
      </c>
      <c r="J104" s="663"/>
      <c r="K104" s="663"/>
    </row>
    <row r="105" spans="1:11" ht="19.5">
      <c r="J105" s="663"/>
      <c r="K105" s="663"/>
    </row>
    <row r="106" spans="1:11" ht="19.5">
      <c r="J106" s="663"/>
      <c r="K106" s="663"/>
    </row>
    <row r="107" spans="1:11" ht="19.5">
      <c r="J107" s="663"/>
      <c r="K107" s="663"/>
    </row>
  </sheetData>
  <mergeCells count="92">
    <mergeCell ref="M3:M5"/>
    <mergeCell ref="A1:AA1"/>
    <mergeCell ref="A2:D2"/>
    <mergeCell ref="F2:H2"/>
    <mergeCell ref="K2:N2"/>
    <mergeCell ref="A3:A5"/>
    <mergeCell ref="B3:B5"/>
    <mergeCell ref="C3:C5"/>
    <mergeCell ref="D3:D5"/>
    <mergeCell ref="F3:F5"/>
    <mergeCell ref="G3:G5"/>
    <mergeCell ref="H3:H5"/>
    <mergeCell ref="I3:I5"/>
    <mergeCell ref="K3:K5"/>
    <mergeCell ref="L3:L5"/>
    <mergeCell ref="N3:N5"/>
    <mergeCell ref="P3:P5"/>
    <mergeCell ref="Q3:Q5"/>
    <mergeCell ref="R3:R5"/>
    <mergeCell ref="S3:S5"/>
    <mergeCell ref="V3:V5"/>
    <mergeCell ref="W3:W5"/>
    <mergeCell ref="X3:X5"/>
    <mergeCell ref="P19:R22"/>
    <mergeCell ref="T28:V31"/>
    <mergeCell ref="X28:Z31"/>
    <mergeCell ref="U3:U5"/>
    <mergeCell ref="AB28:AD31"/>
    <mergeCell ref="P23:P25"/>
    <mergeCell ref="Q23:R23"/>
    <mergeCell ref="T32:T34"/>
    <mergeCell ref="U32:V33"/>
    <mergeCell ref="X32:X33"/>
    <mergeCell ref="Y32:Z32"/>
    <mergeCell ref="AB32:AB34"/>
    <mergeCell ref="AC32:AD33"/>
    <mergeCell ref="Q24:Q25"/>
    <mergeCell ref="R24:R25"/>
    <mergeCell ref="U34:V34"/>
    <mergeCell ref="X36:X37"/>
    <mergeCell ref="Y36:Z36"/>
    <mergeCell ref="X50:X53"/>
    <mergeCell ref="Y50:Y51"/>
    <mergeCell ref="Y52:Y53"/>
    <mergeCell ref="H64:I65"/>
    <mergeCell ref="A50:A54"/>
    <mergeCell ref="B50:B52"/>
    <mergeCell ref="B53:B54"/>
    <mergeCell ref="A57:A61"/>
    <mergeCell ref="B57:G58"/>
    <mergeCell ref="C60:C61"/>
    <mergeCell ref="D60:D61"/>
    <mergeCell ref="E60:E61"/>
    <mergeCell ref="F60:F61"/>
    <mergeCell ref="G60:G61"/>
    <mergeCell ref="H57:I61"/>
    <mergeCell ref="B59:C59"/>
    <mergeCell ref="D59:E59"/>
    <mergeCell ref="F59:G59"/>
    <mergeCell ref="B60:B61"/>
    <mergeCell ref="F62:F63"/>
    <mergeCell ref="F66:F67"/>
    <mergeCell ref="G62:G63"/>
    <mergeCell ref="H62:I63"/>
    <mergeCell ref="A64:A65"/>
    <mergeCell ref="B64:B65"/>
    <mergeCell ref="C64:C65"/>
    <mergeCell ref="D64:D65"/>
    <mergeCell ref="E64:E65"/>
    <mergeCell ref="F64:F65"/>
    <mergeCell ref="G64:G65"/>
    <mergeCell ref="A62:A63"/>
    <mergeCell ref="B62:B63"/>
    <mergeCell ref="C62:C63"/>
    <mergeCell ref="D62:D63"/>
    <mergeCell ref="E62:E63"/>
    <mergeCell ref="B74:C74"/>
    <mergeCell ref="F74:G74"/>
    <mergeCell ref="A66:A67"/>
    <mergeCell ref="B66:B67"/>
    <mergeCell ref="C66:C67"/>
    <mergeCell ref="D66:D67"/>
    <mergeCell ref="E66:E67"/>
    <mergeCell ref="G66:G67"/>
    <mergeCell ref="H66:I67"/>
    <mergeCell ref="P70:Q70"/>
    <mergeCell ref="A70:G70"/>
    <mergeCell ref="A71:A73"/>
    <mergeCell ref="B71:C73"/>
    <mergeCell ref="D71:D73"/>
    <mergeCell ref="E71:E73"/>
    <mergeCell ref="F71:G73"/>
  </mergeCells>
  <phoneticPr fontId="4" type="noConversion"/>
  <pageMargins left="0.23622047244094491" right="0.23622047244094491" top="0" bottom="0" header="0.11811023622047245" footer="0.11811023622047245"/>
  <pageSetup paperSize="8" scale="53"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34"/>
  <sheetViews>
    <sheetView zoomScale="110" zoomScaleNormal="110" workbookViewId="0">
      <selection activeCell="B2" sqref="B2:N33"/>
    </sheetView>
  </sheetViews>
  <sheetFormatPr defaultColWidth="9" defaultRowHeight="16.5"/>
  <cols>
    <col min="1" max="1" width="4.25" style="417" customWidth="1"/>
    <col min="2" max="2" width="9" style="573"/>
    <col min="3" max="3" width="18.625" style="668" customWidth="1"/>
    <col min="4" max="4" width="9.375" style="668" customWidth="1"/>
    <col min="5" max="5" width="8.625" style="417" customWidth="1"/>
    <col min="6" max="6" width="9.875" style="667" customWidth="1"/>
    <col min="7" max="7" width="11" style="417" customWidth="1"/>
    <col min="8" max="8" width="8.875" style="417" customWidth="1"/>
    <col min="9" max="9" width="9" style="417" customWidth="1"/>
    <col min="10" max="11" width="9.75" style="417" customWidth="1"/>
    <col min="12" max="12" width="14.25" style="666" customWidth="1"/>
    <col min="13" max="13" width="9.75" style="417" customWidth="1"/>
    <col min="14" max="14" width="11.625" style="665" customWidth="1"/>
    <col min="15" max="15" width="2.75" style="665" customWidth="1"/>
    <col min="16" max="17" width="9" style="417"/>
    <col min="18" max="18" width="11.375" style="417" customWidth="1"/>
    <col min="19" max="16384" width="9" style="417"/>
  </cols>
  <sheetData>
    <row r="1" spans="2:18" ht="23.25" customHeight="1">
      <c r="B1" s="951" t="s">
        <v>1056</v>
      </c>
      <c r="C1" s="951"/>
      <c r="D1" s="951"/>
      <c r="E1" s="951"/>
      <c r="F1" s="951"/>
      <c r="G1" s="951"/>
      <c r="H1" s="951"/>
      <c r="I1" s="951"/>
      <c r="J1" s="951"/>
      <c r="K1" s="951"/>
      <c r="L1" s="951"/>
      <c r="M1" s="951"/>
      <c r="N1" s="951"/>
      <c r="O1" s="698"/>
    </row>
    <row r="2" spans="2:18" ht="100.5" customHeight="1">
      <c r="B2" s="952" t="s">
        <v>1046</v>
      </c>
      <c r="C2" s="952"/>
      <c r="D2" s="697" t="s">
        <v>1045</v>
      </c>
      <c r="E2" s="693" t="s">
        <v>1044</v>
      </c>
      <c r="F2" s="696" t="s">
        <v>1043</v>
      </c>
      <c r="G2" s="695" t="s">
        <v>1042</v>
      </c>
      <c r="H2" s="693" t="s">
        <v>1041</v>
      </c>
      <c r="I2" s="693" t="s">
        <v>1040</v>
      </c>
      <c r="J2" s="693" t="s">
        <v>1039</v>
      </c>
      <c r="K2" s="693" t="s">
        <v>1038</v>
      </c>
      <c r="L2" s="694" t="s">
        <v>1037</v>
      </c>
      <c r="M2" s="693" t="s">
        <v>1036</v>
      </c>
      <c r="N2" s="173" t="s">
        <v>1055</v>
      </c>
      <c r="O2" s="692"/>
    </row>
    <row r="3" spans="2:18" ht="19.5">
      <c r="B3" s="953" t="s">
        <v>1035</v>
      </c>
      <c r="C3" s="954"/>
      <c r="D3" s="955"/>
      <c r="E3" s="445">
        <f>SUM(E4:E33)</f>
        <v>58</v>
      </c>
      <c r="F3" s="691">
        <f>ROUND(SUM(F4:F33),0)</f>
        <v>134</v>
      </c>
      <c r="G3" s="956"/>
      <c r="H3" s="959"/>
      <c r="I3" s="959">
        <f>F3-G3+H3</f>
        <v>134</v>
      </c>
      <c r="J3" s="690">
        <f>I3*16</f>
        <v>2144</v>
      </c>
      <c r="K3" s="690">
        <f>SUM(K23:K28)</f>
        <v>0</v>
      </c>
      <c r="L3" s="689">
        <f>ROUND(SUM(L4:L33),0)</f>
        <v>286</v>
      </c>
      <c r="M3" s="959">
        <f>J3+K3+L3</f>
        <v>2430</v>
      </c>
      <c r="N3" s="962">
        <f>ROUND(M3*42*420/1000,0)</f>
        <v>42865</v>
      </c>
      <c r="O3" s="670"/>
      <c r="P3" s="688"/>
      <c r="Q3" s="688"/>
      <c r="R3" s="621"/>
    </row>
    <row r="4" spans="2:18">
      <c r="B4" s="965" t="s">
        <v>1034</v>
      </c>
      <c r="C4" s="681" t="s">
        <v>1033</v>
      </c>
      <c r="D4" s="678">
        <v>2</v>
      </c>
      <c r="E4" s="674">
        <v>51</v>
      </c>
      <c r="F4" s="682">
        <f>ROUND(D4*E4,1)+ROUNDDOWN(E4/4,0)</f>
        <v>114</v>
      </c>
      <c r="G4" s="957"/>
      <c r="H4" s="960"/>
      <c r="I4" s="960"/>
      <c r="J4" s="672"/>
      <c r="K4" s="672"/>
      <c r="L4" s="687">
        <f>ROUND(5.6*E4,1)</f>
        <v>285.60000000000002</v>
      </c>
      <c r="M4" s="960"/>
      <c r="N4" s="963"/>
      <c r="O4" s="670"/>
      <c r="P4" s="465"/>
      <c r="Q4" s="465"/>
      <c r="R4" s="669"/>
    </row>
    <row r="5" spans="2:18">
      <c r="B5" s="966"/>
      <c r="C5" s="681" t="s">
        <v>1032</v>
      </c>
      <c r="D5" s="678">
        <v>3</v>
      </c>
      <c r="E5" s="674">
        <v>3</v>
      </c>
      <c r="F5" s="677">
        <f t="shared" ref="F5:F15" si="0">ROUND(D5*E5,1)</f>
        <v>9</v>
      </c>
      <c r="G5" s="957"/>
      <c r="H5" s="960"/>
      <c r="I5" s="960"/>
      <c r="J5" s="672"/>
      <c r="K5" s="672"/>
      <c r="L5" s="686"/>
      <c r="M5" s="960"/>
      <c r="N5" s="963"/>
      <c r="O5" s="670"/>
      <c r="P5" s="465"/>
      <c r="Q5" s="465"/>
      <c r="R5" s="669"/>
    </row>
    <row r="6" spans="2:18">
      <c r="B6" s="966"/>
      <c r="C6" s="681" t="s">
        <v>1031</v>
      </c>
      <c r="D6" s="678">
        <v>3</v>
      </c>
      <c r="E6" s="674">
        <v>3</v>
      </c>
      <c r="F6" s="677">
        <f t="shared" si="0"/>
        <v>9</v>
      </c>
      <c r="G6" s="957"/>
      <c r="H6" s="960"/>
      <c r="I6" s="960"/>
      <c r="J6" s="672"/>
      <c r="K6" s="672"/>
      <c r="L6" s="686"/>
      <c r="M6" s="960"/>
      <c r="N6" s="963"/>
      <c r="O6" s="670"/>
      <c r="R6" s="669"/>
    </row>
    <row r="7" spans="2:18">
      <c r="B7" s="966"/>
      <c r="C7" s="681" t="s">
        <v>1030</v>
      </c>
      <c r="D7" s="678">
        <v>3</v>
      </c>
      <c r="E7" s="674"/>
      <c r="F7" s="677">
        <f t="shared" si="0"/>
        <v>0</v>
      </c>
      <c r="G7" s="957"/>
      <c r="H7" s="960"/>
      <c r="I7" s="960"/>
      <c r="J7" s="672"/>
      <c r="K7" s="672"/>
      <c r="L7" s="686"/>
      <c r="M7" s="960"/>
      <c r="N7" s="963"/>
      <c r="O7" s="670"/>
      <c r="R7" s="669"/>
    </row>
    <row r="8" spans="2:18">
      <c r="B8" s="966"/>
      <c r="C8" s="681" t="s">
        <v>1029</v>
      </c>
      <c r="D8" s="678">
        <v>3</v>
      </c>
      <c r="E8" s="674"/>
      <c r="F8" s="677">
        <f t="shared" si="0"/>
        <v>0</v>
      </c>
      <c r="G8" s="957"/>
      <c r="H8" s="960"/>
      <c r="I8" s="960"/>
      <c r="J8" s="672"/>
      <c r="K8" s="672"/>
      <c r="L8" s="686"/>
      <c r="M8" s="960"/>
      <c r="N8" s="963"/>
      <c r="O8" s="670"/>
      <c r="R8" s="669"/>
    </row>
    <row r="9" spans="2:18">
      <c r="B9" s="966"/>
      <c r="C9" s="681" t="s">
        <v>1028</v>
      </c>
      <c r="D9" s="678">
        <v>3</v>
      </c>
      <c r="E9" s="674"/>
      <c r="F9" s="677">
        <f t="shared" si="0"/>
        <v>0</v>
      </c>
      <c r="G9" s="957"/>
      <c r="H9" s="960"/>
      <c r="I9" s="960"/>
      <c r="J9" s="672"/>
      <c r="K9" s="672"/>
      <c r="L9" s="686"/>
      <c r="M9" s="960"/>
      <c r="N9" s="963"/>
      <c r="O9" s="670"/>
      <c r="R9" s="669"/>
    </row>
    <row r="10" spans="2:18">
      <c r="B10" s="966"/>
      <c r="C10" s="681" t="s">
        <v>1027</v>
      </c>
      <c r="D10" s="678">
        <v>3</v>
      </c>
      <c r="E10" s="674"/>
      <c r="F10" s="677">
        <f t="shared" si="0"/>
        <v>0</v>
      </c>
      <c r="G10" s="957"/>
      <c r="H10" s="960"/>
      <c r="I10" s="960"/>
      <c r="J10" s="672"/>
      <c r="K10" s="672"/>
      <c r="L10" s="686"/>
      <c r="M10" s="960"/>
      <c r="N10" s="963"/>
      <c r="O10" s="670"/>
      <c r="R10" s="669"/>
    </row>
    <row r="11" spans="2:18">
      <c r="B11" s="966"/>
      <c r="C11" s="681" t="s">
        <v>1026</v>
      </c>
      <c r="D11" s="678">
        <v>3</v>
      </c>
      <c r="E11" s="674"/>
      <c r="F11" s="677">
        <f t="shared" si="0"/>
        <v>0</v>
      </c>
      <c r="G11" s="957"/>
      <c r="H11" s="960"/>
      <c r="I11" s="960"/>
      <c r="J11" s="672"/>
      <c r="K11" s="672"/>
      <c r="L11" s="686"/>
      <c r="M11" s="960"/>
      <c r="N11" s="963"/>
      <c r="O11" s="670"/>
      <c r="R11" s="669"/>
    </row>
    <row r="12" spans="2:18">
      <c r="B12" s="966"/>
      <c r="C12" s="681" t="s">
        <v>1025</v>
      </c>
      <c r="D12" s="678">
        <v>3</v>
      </c>
      <c r="E12" s="674"/>
      <c r="F12" s="677">
        <f t="shared" si="0"/>
        <v>0</v>
      </c>
      <c r="G12" s="957"/>
      <c r="H12" s="960"/>
      <c r="I12" s="960"/>
      <c r="J12" s="672"/>
      <c r="K12" s="672"/>
      <c r="L12" s="686"/>
      <c r="M12" s="960"/>
      <c r="N12" s="963"/>
      <c r="O12" s="670"/>
      <c r="R12" s="669"/>
    </row>
    <row r="13" spans="2:18">
      <c r="B13" s="967"/>
      <c r="C13" s="681" t="s">
        <v>1024</v>
      </c>
      <c r="D13" s="678">
        <v>3</v>
      </c>
      <c r="E13" s="674"/>
      <c r="F13" s="677">
        <f t="shared" si="0"/>
        <v>0</v>
      </c>
      <c r="G13" s="957"/>
      <c r="H13" s="960"/>
      <c r="I13" s="960"/>
      <c r="J13" s="672"/>
      <c r="K13" s="672"/>
      <c r="L13" s="686"/>
      <c r="M13" s="960"/>
      <c r="N13" s="963"/>
      <c r="O13" s="670"/>
      <c r="R13" s="669"/>
    </row>
    <row r="14" spans="2:18" ht="16.5" customHeight="1">
      <c r="B14" s="968" t="s">
        <v>1023</v>
      </c>
      <c r="C14" s="684" t="s">
        <v>1022</v>
      </c>
      <c r="D14" s="678">
        <v>2.5</v>
      </c>
      <c r="E14" s="674"/>
      <c r="F14" s="677">
        <f t="shared" si="0"/>
        <v>0</v>
      </c>
      <c r="G14" s="957"/>
      <c r="H14" s="960"/>
      <c r="I14" s="960"/>
      <c r="J14" s="672"/>
      <c r="K14" s="672"/>
      <c r="L14" s="685">
        <f>ROUND(4.8*E14,1)</f>
        <v>0</v>
      </c>
      <c r="M14" s="960"/>
      <c r="N14" s="963"/>
      <c r="O14" s="670"/>
      <c r="R14" s="669"/>
    </row>
    <row r="15" spans="2:18" ht="33.75" customHeight="1">
      <c r="B15" s="968"/>
      <c r="C15" s="684" t="s">
        <v>1021</v>
      </c>
      <c r="D15" s="678">
        <v>3</v>
      </c>
      <c r="E15" s="674"/>
      <c r="F15" s="677">
        <f t="shared" si="0"/>
        <v>0</v>
      </c>
      <c r="G15" s="957"/>
      <c r="H15" s="960"/>
      <c r="I15" s="960"/>
      <c r="J15" s="672"/>
      <c r="K15" s="672"/>
      <c r="L15" s="671"/>
      <c r="M15" s="960"/>
      <c r="N15" s="963"/>
      <c r="O15" s="670"/>
      <c r="R15" s="669"/>
    </row>
    <row r="16" spans="2:18" ht="36" customHeight="1">
      <c r="B16" s="946" t="s">
        <v>1020</v>
      </c>
      <c r="C16" s="681" t="s">
        <v>1019</v>
      </c>
      <c r="D16" s="683" t="s">
        <v>1018</v>
      </c>
      <c r="E16" s="674"/>
      <c r="F16" s="677">
        <f>ROUND(8/3*E16,1)</f>
        <v>0</v>
      </c>
      <c r="G16" s="957"/>
      <c r="H16" s="960"/>
      <c r="I16" s="960"/>
      <c r="J16" s="672"/>
      <c r="K16" s="672"/>
      <c r="L16" s="671"/>
      <c r="M16" s="960"/>
      <c r="N16" s="963"/>
      <c r="O16" s="670"/>
      <c r="R16" s="669"/>
    </row>
    <row r="17" spans="2:18" ht="16.5" customHeight="1">
      <c r="B17" s="947"/>
      <c r="C17" s="681" t="s">
        <v>1017</v>
      </c>
      <c r="D17" s="678">
        <v>3</v>
      </c>
      <c r="E17" s="674"/>
      <c r="F17" s="677">
        <f>ROUND(D17*E17,1)</f>
        <v>0</v>
      </c>
      <c r="G17" s="957"/>
      <c r="H17" s="960"/>
      <c r="I17" s="960"/>
      <c r="J17" s="672"/>
      <c r="K17" s="672"/>
      <c r="L17" s="671"/>
      <c r="M17" s="960"/>
      <c r="N17" s="963"/>
      <c r="O17" s="670"/>
      <c r="R17" s="669"/>
    </row>
    <row r="18" spans="2:18">
      <c r="B18" s="947"/>
      <c r="C18" s="681" t="s">
        <v>1016</v>
      </c>
      <c r="D18" s="678">
        <v>3</v>
      </c>
      <c r="E18" s="674"/>
      <c r="F18" s="677">
        <f>ROUND(D18*E18,1)</f>
        <v>0</v>
      </c>
      <c r="G18" s="957"/>
      <c r="H18" s="960"/>
      <c r="I18" s="960"/>
      <c r="J18" s="672"/>
      <c r="K18" s="672"/>
      <c r="L18" s="671"/>
      <c r="M18" s="960"/>
      <c r="N18" s="963"/>
      <c r="O18" s="670"/>
      <c r="R18" s="669"/>
    </row>
    <row r="19" spans="2:18" ht="18.75" customHeight="1">
      <c r="B19" s="947"/>
      <c r="C19" s="681" t="s">
        <v>1015</v>
      </c>
      <c r="D19" s="678">
        <v>2.5</v>
      </c>
      <c r="E19" s="674"/>
      <c r="F19" s="677">
        <f>ROUND(D19*E19,1)</f>
        <v>0</v>
      </c>
      <c r="G19" s="957"/>
      <c r="H19" s="960"/>
      <c r="I19" s="960"/>
      <c r="J19" s="672"/>
      <c r="K19" s="672"/>
      <c r="L19" s="671"/>
      <c r="M19" s="960"/>
      <c r="N19" s="963"/>
      <c r="O19" s="670"/>
      <c r="R19" s="669"/>
    </row>
    <row r="20" spans="2:18">
      <c r="B20" s="948"/>
      <c r="C20" s="681" t="s">
        <v>1014</v>
      </c>
      <c r="D20" s="678">
        <v>3</v>
      </c>
      <c r="E20" s="674"/>
      <c r="F20" s="677">
        <f>ROUND(D20*E20,1)</f>
        <v>0</v>
      </c>
      <c r="G20" s="957"/>
      <c r="H20" s="960"/>
      <c r="I20" s="960"/>
      <c r="J20" s="672"/>
      <c r="K20" s="672"/>
      <c r="L20" s="671"/>
      <c r="M20" s="960"/>
      <c r="N20" s="963"/>
      <c r="O20" s="670"/>
      <c r="R20" s="669"/>
    </row>
    <row r="21" spans="2:18" ht="17.25" customHeight="1">
      <c r="B21" s="944" t="s">
        <v>1013</v>
      </c>
      <c r="C21" s="945"/>
      <c r="D21" s="678">
        <v>1</v>
      </c>
      <c r="E21" s="674"/>
      <c r="F21" s="682">
        <f>ROUND(D21*E21,1)+ROUNDDOWN(E21/4,0)</f>
        <v>0</v>
      </c>
      <c r="G21" s="957"/>
      <c r="H21" s="960"/>
      <c r="I21" s="960"/>
      <c r="J21" s="672"/>
      <c r="K21" s="672"/>
      <c r="L21" s="671"/>
      <c r="M21" s="960"/>
      <c r="N21" s="963"/>
      <c r="O21" s="670"/>
      <c r="R21" s="669"/>
    </row>
    <row r="22" spans="2:18" ht="16.5" customHeight="1">
      <c r="B22" s="944" t="s">
        <v>1012</v>
      </c>
      <c r="C22" s="945"/>
      <c r="D22" s="678">
        <v>1</v>
      </c>
      <c r="E22" s="674"/>
      <c r="F22" s="677">
        <f>ROUND(D22*E22,1)</f>
        <v>0</v>
      </c>
      <c r="G22" s="957"/>
      <c r="H22" s="960"/>
      <c r="I22" s="960"/>
      <c r="J22" s="672"/>
      <c r="K22" s="672"/>
      <c r="L22" s="671"/>
      <c r="M22" s="960"/>
      <c r="N22" s="963"/>
      <c r="O22" s="670"/>
      <c r="R22" s="669"/>
    </row>
    <row r="23" spans="2:18">
      <c r="B23" s="946" t="s">
        <v>1011</v>
      </c>
      <c r="C23" s="681" t="s">
        <v>1010</v>
      </c>
      <c r="D23" s="678" t="s">
        <v>1003</v>
      </c>
      <c r="E23" s="674"/>
      <c r="F23" s="677">
        <f t="shared" ref="F23:F28" si="1">ROUND(0*E23,1)</f>
        <v>0</v>
      </c>
      <c r="G23" s="957"/>
      <c r="H23" s="960"/>
      <c r="I23" s="960"/>
      <c r="J23" s="672"/>
      <c r="K23" s="680">
        <f>32*E23</f>
        <v>0</v>
      </c>
      <c r="L23" s="671"/>
      <c r="M23" s="960"/>
      <c r="N23" s="963"/>
      <c r="O23" s="670"/>
      <c r="R23" s="669"/>
    </row>
    <row r="24" spans="2:18">
      <c r="B24" s="947"/>
      <c r="C24" s="681" t="s">
        <v>1009</v>
      </c>
      <c r="D24" s="678" t="s">
        <v>1003</v>
      </c>
      <c r="E24" s="674"/>
      <c r="F24" s="677">
        <f t="shared" si="1"/>
        <v>0</v>
      </c>
      <c r="G24" s="957"/>
      <c r="H24" s="960"/>
      <c r="I24" s="960"/>
      <c r="J24" s="672"/>
      <c r="K24" s="680">
        <f>32*E24</f>
        <v>0</v>
      </c>
      <c r="L24" s="671"/>
      <c r="M24" s="960"/>
      <c r="N24" s="963"/>
      <c r="O24" s="670"/>
      <c r="R24" s="669"/>
    </row>
    <row r="25" spans="2:18">
      <c r="B25" s="947"/>
      <c r="C25" s="681" t="s">
        <v>1008</v>
      </c>
      <c r="D25" s="678" t="s">
        <v>1007</v>
      </c>
      <c r="E25" s="674"/>
      <c r="F25" s="677">
        <f t="shared" si="1"/>
        <v>0</v>
      </c>
      <c r="G25" s="957"/>
      <c r="H25" s="960"/>
      <c r="I25" s="960"/>
      <c r="J25" s="672"/>
      <c r="K25" s="680">
        <f>41*E25</f>
        <v>0</v>
      </c>
      <c r="L25" s="671"/>
      <c r="M25" s="960"/>
      <c r="N25" s="963"/>
      <c r="O25" s="670"/>
      <c r="R25" s="669"/>
    </row>
    <row r="26" spans="2:18">
      <c r="B26" s="947"/>
      <c r="C26" s="681" t="s">
        <v>1006</v>
      </c>
      <c r="D26" s="678" t="s">
        <v>1003</v>
      </c>
      <c r="E26" s="674"/>
      <c r="F26" s="677">
        <f t="shared" si="1"/>
        <v>0</v>
      </c>
      <c r="G26" s="957"/>
      <c r="H26" s="960"/>
      <c r="I26" s="960"/>
      <c r="J26" s="672"/>
      <c r="K26" s="680">
        <f t="shared" ref="K26:K33" si="2">32*E26</f>
        <v>0</v>
      </c>
      <c r="L26" s="671"/>
      <c r="M26" s="960"/>
      <c r="N26" s="963"/>
      <c r="O26" s="670"/>
      <c r="R26" s="669"/>
    </row>
    <row r="27" spans="2:18">
      <c r="B27" s="947"/>
      <c r="C27" s="681" t="s">
        <v>1005</v>
      </c>
      <c r="D27" s="678" t="s">
        <v>1003</v>
      </c>
      <c r="E27" s="674"/>
      <c r="F27" s="677">
        <f t="shared" si="1"/>
        <v>0</v>
      </c>
      <c r="G27" s="957"/>
      <c r="H27" s="960"/>
      <c r="I27" s="960"/>
      <c r="J27" s="672"/>
      <c r="K27" s="680">
        <f t="shared" si="2"/>
        <v>0</v>
      </c>
      <c r="L27" s="671"/>
      <c r="M27" s="960"/>
      <c r="N27" s="963"/>
      <c r="O27" s="670"/>
      <c r="R27" s="669"/>
    </row>
    <row r="28" spans="2:18">
      <c r="B28" s="948"/>
      <c r="C28" s="681" t="s">
        <v>1004</v>
      </c>
      <c r="D28" s="678" t="s">
        <v>1003</v>
      </c>
      <c r="E28" s="674"/>
      <c r="F28" s="677">
        <f t="shared" si="1"/>
        <v>0</v>
      </c>
      <c r="G28" s="957"/>
      <c r="H28" s="960"/>
      <c r="I28" s="960"/>
      <c r="J28" s="672"/>
      <c r="K28" s="680">
        <f t="shared" si="2"/>
        <v>0</v>
      </c>
      <c r="L28" s="671"/>
      <c r="M28" s="960"/>
      <c r="N28" s="963"/>
      <c r="O28" s="670"/>
      <c r="R28" s="669"/>
    </row>
    <row r="29" spans="2:18" ht="30.75" customHeight="1">
      <c r="B29" s="949" t="s">
        <v>1002</v>
      </c>
      <c r="C29" s="950"/>
      <c r="D29" s="679">
        <v>3</v>
      </c>
      <c r="E29" s="674"/>
      <c r="F29" s="677">
        <f>ROUND(D29*E29,1)</f>
        <v>0</v>
      </c>
      <c r="G29" s="957"/>
      <c r="H29" s="960"/>
      <c r="I29" s="960"/>
      <c r="J29" s="672"/>
      <c r="K29" s="672">
        <f t="shared" si="2"/>
        <v>0</v>
      </c>
      <c r="L29" s="671"/>
      <c r="M29" s="960"/>
      <c r="N29" s="963"/>
      <c r="O29" s="670"/>
      <c r="R29" s="669"/>
    </row>
    <row r="30" spans="2:18" ht="30.75" customHeight="1">
      <c r="B30" s="949" t="s">
        <v>1001</v>
      </c>
      <c r="C30" s="950"/>
      <c r="D30" s="679">
        <v>2</v>
      </c>
      <c r="E30" s="674"/>
      <c r="F30" s="677">
        <f>ROUND(D30*E30,1)</f>
        <v>0</v>
      </c>
      <c r="G30" s="957"/>
      <c r="H30" s="960"/>
      <c r="I30" s="960"/>
      <c r="J30" s="672"/>
      <c r="K30" s="672">
        <f t="shared" si="2"/>
        <v>0</v>
      </c>
      <c r="L30" s="671"/>
      <c r="M30" s="960"/>
      <c r="N30" s="963"/>
      <c r="O30" s="670"/>
      <c r="R30" s="669"/>
    </row>
    <row r="31" spans="2:18" ht="16.5" customHeight="1">
      <c r="B31" s="944" t="s">
        <v>1000</v>
      </c>
      <c r="C31" s="945"/>
      <c r="D31" s="678">
        <v>2</v>
      </c>
      <c r="E31" s="674">
        <v>1</v>
      </c>
      <c r="F31" s="677">
        <f>ROUND(D31*E31,1)</f>
        <v>2</v>
      </c>
      <c r="G31" s="957"/>
      <c r="H31" s="960"/>
      <c r="I31" s="960"/>
      <c r="J31" s="672"/>
      <c r="K31" s="672">
        <f t="shared" si="2"/>
        <v>32</v>
      </c>
      <c r="L31" s="671"/>
      <c r="M31" s="960"/>
      <c r="N31" s="963"/>
      <c r="O31" s="670"/>
      <c r="R31" s="669"/>
    </row>
    <row r="32" spans="2:18" ht="16.5" customHeight="1">
      <c r="B32" s="944" t="s">
        <v>999</v>
      </c>
      <c r="C32" s="945"/>
      <c r="D32" s="678" t="s">
        <v>998</v>
      </c>
      <c r="E32" s="674"/>
      <c r="F32" s="677">
        <f>ROUND(19/9*E32,1)</f>
        <v>0</v>
      </c>
      <c r="G32" s="957"/>
      <c r="H32" s="960"/>
      <c r="I32" s="960"/>
      <c r="J32" s="672"/>
      <c r="K32" s="672">
        <f t="shared" si="2"/>
        <v>0</v>
      </c>
      <c r="L32" s="676">
        <f>ROUND(6*E32,1)</f>
        <v>0</v>
      </c>
      <c r="M32" s="960"/>
      <c r="N32" s="963"/>
      <c r="O32" s="670"/>
      <c r="R32" s="669"/>
    </row>
    <row r="33" spans="2:18" ht="16.5" customHeight="1">
      <c r="B33" s="944" t="s">
        <v>997</v>
      </c>
      <c r="C33" s="945"/>
      <c r="D33" s="675">
        <v>1.65</v>
      </c>
      <c r="E33" s="674"/>
      <c r="F33" s="673">
        <f>ROUND(D33*E33,1)</f>
        <v>0</v>
      </c>
      <c r="G33" s="958"/>
      <c r="H33" s="961"/>
      <c r="I33" s="961"/>
      <c r="J33" s="672"/>
      <c r="K33" s="672">
        <f t="shared" si="2"/>
        <v>0</v>
      </c>
      <c r="L33" s="671"/>
      <c r="M33" s="961"/>
      <c r="N33" s="964"/>
      <c r="O33" s="670"/>
      <c r="R33" s="669"/>
    </row>
    <row r="34" spans="2:18" ht="19.5">
      <c r="B34" s="131" t="s">
        <v>996</v>
      </c>
    </row>
  </sheetData>
  <protectedRanges>
    <protectedRange sqref="G3 E3:E33" name="範圍1"/>
  </protectedRanges>
  <mergeCells count="19">
    <mergeCell ref="B1:N1"/>
    <mergeCell ref="B2:C2"/>
    <mergeCell ref="B3:D3"/>
    <mergeCell ref="G3:G33"/>
    <mergeCell ref="H3:H33"/>
    <mergeCell ref="I3:I33"/>
    <mergeCell ref="M3:M33"/>
    <mergeCell ref="N3:N33"/>
    <mergeCell ref="B4:B13"/>
    <mergeCell ref="B14:B15"/>
    <mergeCell ref="B16:B20"/>
    <mergeCell ref="B21:C21"/>
    <mergeCell ref="B22:C22"/>
    <mergeCell ref="B23:B28"/>
    <mergeCell ref="B29:C29"/>
    <mergeCell ref="B30:C30"/>
    <mergeCell ref="B31:C31"/>
    <mergeCell ref="B32:C32"/>
    <mergeCell ref="B33:C33"/>
  </mergeCells>
  <phoneticPr fontId="4" type="noConversion"/>
  <pageMargins left="0.15748031496062992" right="0.15748031496062992" top="0.39370078740157483" bottom="0.39370078740157483" header="0.51181102362204722" footer="0.51181102362204722"/>
  <pageSetup paperSize="9"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IW52"/>
  <sheetViews>
    <sheetView topLeftCell="E20" zoomScale="90" zoomScaleNormal="90" workbookViewId="0">
      <selection activeCell="H37" sqref="H37"/>
    </sheetView>
  </sheetViews>
  <sheetFormatPr defaultColWidth="9" defaultRowHeight="27.75" customHeight="1"/>
  <cols>
    <col min="1" max="1" width="13.75" style="417" customWidth="1"/>
    <col min="2" max="2" width="12.875" style="417" customWidth="1"/>
    <col min="3" max="3" width="14" style="417" customWidth="1"/>
    <col min="4" max="4" width="12" style="417" customWidth="1"/>
    <col min="5" max="5" width="12.125" style="417" customWidth="1"/>
    <col min="6" max="6" width="10.875" style="417" customWidth="1"/>
    <col min="7" max="7" width="13.5" style="417" customWidth="1"/>
    <col min="8" max="8" width="24.75" style="417" customWidth="1"/>
    <col min="9" max="9" width="9" style="417"/>
    <col min="10" max="10" width="13.5" style="417" customWidth="1"/>
    <col min="11" max="11" width="10.625" style="417" customWidth="1"/>
    <col min="12" max="16384" width="9" style="417"/>
  </cols>
  <sheetData>
    <row r="1" spans="1:10" ht="27.75" customHeight="1">
      <c r="A1" s="973" t="s">
        <v>839</v>
      </c>
      <c r="B1" s="974"/>
      <c r="C1" s="974"/>
      <c r="D1" s="974"/>
      <c r="E1" s="974"/>
      <c r="F1" s="974"/>
      <c r="G1" s="974"/>
      <c r="H1" s="974"/>
    </row>
    <row r="2" spans="1:10" ht="16.5">
      <c r="H2" s="417" t="s">
        <v>801</v>
      </c>
    </row>
    <row r="3" spans="1:10" ht="27.75" customHeight="1">
      <c r="A3" s="971" t="s">
        <v>802</v>
      </c>
      <c r="B3" s="971"/>
      <c r="C3" s="971"/>
      <c r="D3" s="971"/>
      <c r="E3" s="971"/>
      <c r="F3" s="971"/>
      <c r="G3" s="971"/>
      <c r="H3" s="971"/>
    </row>
    <row r="4" spans="1:10" s="455" customFormat="1" ht="16.5">
      <c r="A4" s="474" t="s">
        <v>803</v>
      </c>
      <c r="B4" s="474" t="s">
        <v>804</v>
      </c>
      <c r="C4" s="474" t="s">
        <v>805</v>
      </c>
      <c r="D4" s="474" t="s">
        <v>806</v>
      </c>
      <c r="E4" s="971" t="s">
        <v>807</v>
      </c>
      <c r="F4" s="971"/>
      <c r="G4" s="971"/>
      <c r="H4" s="971"/>
    </row>
    <row r="5" spans="1:10" ht="19.5" customHeight="1">
      <c r="A5" s="476" t="s">
        <v>808</v>
      </c>
      <c r="B5" s="551">
        <v>4500</v>
      </c>
      <c r="C5" s="431"/>
      <c r="D5" s="551">
        <f>C5*B5</f>
        <v>0</v>
      </c>
      <c r="E5" s="975" t="s">
        <v>840</v>
      </c>
      <c r="F5" s="976"/>
      <c r="G5" s="976"/>
      <c r="H5" s="977"/>
    </row>
    <row r="6" spans="1:10" ht="19.5" customHeight="1">
      <c r="A6" s="476" t="s">
        <v>809</v>
      </c>
      <c r="B6" s="551">
        <v>4500</v>
      </c>
      <c r="C6" s="431"/>
      <c r="D6" s="551">
        <f>C6*B6</f>
        <v>0</v>
      </c>
      <c r="E6" s="975"/>
      <c r="F6" s="976"/>
      <c r="G6" s="976"/>
      <c r="H6" s="977"/>
    </row>
    <row r="7" spans="1:10" ht="19.5" customHeight="1">
      <c r="A7" s="476" t="s">
        <v>810</v>
      </c>
      <c r="B7" s="551"/>
      <c r="C7" s="485">
        <f>SUM(C5:C6)</f>
        <v>0</v>
      </c>
      <c r="D7" s="589">
        <f>SUM(D5:D6)</f>
        <v>0</v>
      </c>
      <c r="E7" s="975"/>
      <c r="F7" s="976"/>
      <c r="G7" s="976"/>
      <c r="H7" s="977"/>
      <c r="I7" s="455"/>
      <c r="J7" s="455"/>
    </row>
    <row r="8" spans="1:10" ht="16.5">
      <c r="A8" s="476" t="s">
        <v>811</v>
      </c>
      <c r="B8" s="551">
        <v>4500</v>
      </c>
      <c r="C8" s="431"/>
      <c r="D8" s="551">
        <f>C8*B8</f>
        <v>0</v>
      </c>
      <c r="E8" s="975"/>
      <c r="F8" s="976"/>
      <c r="G8" s="976"/>
      <c r="H8" s="977"/>
    </row>
    <row r="9" spans="1:10" ht="16.5">
      <c r="A9" s="476" t="s">
        <v>812</v>
      </c>
      <c r="B9" s="551">
        <v>4500</v>
      </c>
      <c r="C9" s="431"/>
      <c r="D9" s="551">
        <f>C9*B9</f>
        <v>0</v>
      </c>
      <c r="E9" s="975"/>
      <c r="F9" s="976"/>
      <c r="G9" s="976"/>
      <c r="H9" s="977"/>
    </row>
    <row r="10" spans="1:10" ht="63" customHeight="1">
      <c r="A10" s="476" t="s">
        <v>813</v>
      </c>
      <c r="B10" s="551"/>
      <c r="C10" s="481">
        <f>SUM(C8:C9)</f>
        <v>0</v>
      </c>
      <c r="D10" s="589">
        <f>SUM(D8:D9)</f>
        <v>0</v>
      </c>
      <c r="E10" s="978"/>
      <c r="F10" s="979"/>
      <c r="G10" s="979"/>
      <c r="H10" s="980"/>
    </row>
    <row r="11" spans="1:10" ht="19.5" customHeight="1">
      <c r="A11" s="476" t="s">
        <v>814</v>
      </c>
      <c r="B11" s="551"/>
      <c r="C11" s="485">
        <f>C7+C10</f>
        <v>0</v>
      </c>
      <c r="D11" s="551">
        <f>D7+D10</f>
        <v>0</v>
      </c>
      <c r="E11" s="845"/>
      <c r="F11" s="845"/>
      <c r="G11" s="845"/>
      <c r="H11" s="845"/>
    </row>
    <row r="12" spans="1:10" ht="18" customHeight="1">
      <c r="A12" s="590" t="s">
        <v>815</v>
      </c>
      <c r="B12" s="591"/>
      <c r="C12" s="465"/>
      <c r="D12" s="591"/>
      <c r="E12" s="467"/>
      <c r="F12" s="467"/>
      <c r="G12" s="467"/>
      <c r="H12" s="467"/>
    </row>
    <row r="13" spans="1:10" ht="18" customHeight="1">
      <c r="A13" s="465"/>
      <c r="B13" s="591"/>
      <c r="C13" s="465"/>
      <c r="D13" s="591"/>
      <c r="E13" s="467"/>
      <c r="F13" s="467"/>
      <c r="G13" s="467"/>
      <c r="H13" s="467"/>
    </row>
    <row r="14" spans="1:10" ht="18" customHeight="1">
      <c r="A14" s="972" t="s">
        <v>816</v>
      </c>
      <c r="B14" s="972"/>
      <c r="C14" s="972"/>
      <c r="D14" s="972"/>
      <c r="E14" s="972"/>
      <c r="F14" s="972"/>
      <c r="G14" s="467"/>
      <c r="H14" s="467"/>
    </row>
    <row r="15" spans="1:10" ht="49.5" customHeight="1">
      <c r="A15" s="474" t="s">
        <v>803</v>
      </c>
      <c r="B15" s="592" t="s">
        <v>805</v>
      </c>
      <c r="C15" s="592" t="s">
        <v>817</v>
      </c>
      <c r="D15" s="474" t="s">
        <v>806</v>
      </c>
      <c r="E15" s="970" t="s">
        <v>807</v>
      </c>
      <c r="F15" s="970"/>
    </row>
    <row r="16" spans="1:10" s="467" customFormat="1" ht="16.5" customHeight="1">
      <c r="A16" s="476" t="s">
        <v>818</v>
      </c>
      <c r="B16" s="431"/>
      <c r="C16" s="593">
        <v>6000</v>
      </c>
      <c r="D16" s="485">
        <f>B16*C16</f>
        <v>0</v>
      </c>
      <c r="E16" s="845"/>
      <c r="F16" s="845"/>
    </row>
    <row r="17" spans="1:8" ht="16.5">
      <c r="A17" s="476" t="s">
        <v>809</v>
      </c>
      <c r="B17" s="431"/>
      <c r="C17" s="593">
        <v>6000</v>
      </c>
      <c r="D17" s="485"/>
      <c r="E17" s="845"/>
      <c r="F17" s="845"/>
    </row>
    <row r="18" spans="1:8" ht="16.5">
      <c r="A18" s="476" t="s">
        <v>810</v>
      </c>
      <c r="B18" s="476">
        <f>SUM(B16:B17)</f>
        <v>0</v>
      </c>
      <c r="C18" s="593"/>
      <c r="D18" s="593">
        <f>SUM(D16:D17)</f>
        <v>0</v>
      </c>
      <c r="E18" s="845"/>
      <c r="F18" s="845"/>
    </row>
    <row r="19" spans="1:8" ht="16.5">
      <c r="A19" s="476" t="s">
        <v>811</v>
      </c>
      <c r="B19" s="431"/>
      <c r="C19" s="593">
        <v>6000</v>
      </c>
      <c r="D19" s="485">
        <f>B19*C19</f>
        <v>0</v>
      </c>
      <c r="E19" s="845"/>
      <c r="F19" s="845"/>
    </row>
    <row r="20" spans="1:8" ht="16.5">
      <c r="A20" s="476" t="s">
        <v>819</v>
      </c>
      <c r="B20" s="431"/>
      <c r="C20" s="593">
        <v>6000</v>
      </c>
      <c r="D20" s="485">
        <f>B20*C20</f>
        <v>0</v>
      </c>
      <c r="E20" s="445"/>
      <c r="F20" s="445"/>
    </row>
    <row r="21" spans="1:8" ht="16.5">
      <c r="A21" s="476" t="s">
        <v>810</v>
      </c>
      <c r="B21" s="476">
        <f>SUM(B19:B20)</f>
        <v>0</v>
      </c>
      <c r="C21" s="593"/>
      <c r="D21" s="593">
        <f>SUM(D19:D20)</f>
        <v>0</v>
      </c>
      <c r="E21" s="845"/>
      <c r="F21" s="845"/>
    </row>
    <row r="22" spans="1:8" ht="16.5">
      <c r="A22" s="476" t="s">
        <v>814</v>
      </c>
      <c r="B22" s="476">
        <f>B18+B21</f>
        <v>0</v>
      </c>
      <c r="C22" s="476"/>
      <c r="D22" s="593">
        <f>D18+D21</f>
        <v>0</v>
      </c>
      <c r="E22" s="845"/>
      <c r="F22" s="845"/>
    </row>
    <row r="23" spans="1:8" ht="16.5">
      <c r="A23" s="590" t="s">
        <v>820</v>
      </c>
      <c r="B23" s="594"/>
      <c r="C23" s="594"/>
      <c r="D23" s="594"/>
      <c r="E23" s="594"/>
      <c r="F23" s="594"/>
      <c r="G23" s="594"/>
      <c r="H23" s="594"/>
    </row>
    <row r="24" spans="1:8" ht="16.5">
      <c r="B24" s="569"/>
      <c r="C24" s="569"/>
    </row>
    <row r="25" spans="1:8" ht="16.5">
      <c r="A25" s="465"/>
      <c r="B25" s="591"/>
      <c r="C25" s="465"/>
      <c r="D25" s="591"/>
      <c r="E25" s="467"/>
      <c r="F25" s="467"/>
      <c r="G25" s="467"/>
      <c r="H25" s="467"/>
    </row>
    <row r="26" spans="1:8" ht="16.5">
      <c r="A26" s="971" t="s">
        <v>821</v>
      </c>
      <c r="B26" s="971"/>
      <c r="C26" s="971"/>
      <c r="D26" s="971"/>
      <c r="E26" s="971"/>
      <c r="F26" s="971"/>
      <c r="G26" s="971"/>
      <c r="H26" s="971"/>
    </row>
    <row r="27" spans="1:8" ht="16.5">
      <c r="A27" s="474" t="s">
        <v>803</v>
      </c>
      <c r="B27" s="474"/>
      <c r="C27" s="474" t="s">
        <v>822</v>
      </c>
      <c r="D27" s="595" t="s">
        <v>823</v>
      </c>
      <c r="E27" s="474" t="s">
        <v>824</v>
      </c>
      <c r="F27" s="595" t="s">
        <v>805</v>
      </c>
      <c r="G27" s="474" t="s">
        <v>806</v>
      </c>
      <c r="H27" s="474" t="s">
        <v>807</v>
      </c>
    </row>
    <row r="28" spans="1:8" ht="16.5">
      <c r="A28" s="971" t="s">
        <v>825</v>
      </c>
      <c r="B28" s="596" t="s">
        <v>826</v>
      </c>
      <c r="C28" s="431">
        <v>245</v>
      </c>
      <c r="D28" s="431">
        <v>26210</v>
      </c>
      <c r="E28" s="431">
        <v>5</v>
      </c>
      <c r="F28" s="431"/>
      <c r="G28" s="551">
        <f>D28*E28*F28</f>
        <v>0</v>
      </c>
      <c r="H28" s="476"/>
    </row>
    <row r="29" spans="1:8" ht="16.5">
      <c r="A29" s="971"/>
      <c r="B29" s="596" t="s">
        <v>827</v>
      </c>
      <c r="C29" s="431">
        <v>245</v>
      </c>
      <c r="D29" s="431">
        <v>26210</v>
      </c>
      <c r="E29" s="431">
        <v>2</v>
      </c>
      <c r="F29" s="431"/>
      <c r="G29" s="551">
        <f>D29*E29*F29</f>
        <v>0</v>
      </c>
      <c r="H29" s="476"/>
    </row>
    <row r="30" spans="1:8" s="465" customFormat="1" ht="16.5">
      <c r="A30" s="971"/>
      <c r="B30" s="596" t="s">
        <v>828</v>
      </c>
      <c r="C30" s="431">
        <v>245</v>
      </c>
      <c r="D30" s="431">
        <v>26210</v>
      </c>
      <c r="E30" s="431">
        <v>2</v>
      </c>
      <c r="F30" s="431"/>
      <c r="G30" s="551">
        <f>D30*E30*F30</f>
        <v>0</v>
      </c>
      <c r="H30" s="476" t="s">
        <v>829</v>
      </c>
    </row>
    <row r="31" spans="1:8" ht="27.75" customHeight="1">
      <c r="A31" s="971"/>
      <c r="B31" s="596" t="s">
        <v>810</v>
      </c>
      <c r="C31" s="476"/>
      <c r="D31" s="597"/>
      <c r="E31" s="476"/>
      <c r="F31" s="551"/>
      <c r="G31" s="589">
        <f>SUM(G28:G30)</f>
        <v>0</v>
      </c>
      <c r="H31" s="476"/>
    </row>
    <row r="32" spans="1:8" s="467" customFormat="1" ht="16.5">
      <c r="A32" s="971" t="s">
        <v>830</v>
      </c>
      <c r="B32" s="596" t="s">
        <v>831</v>
      </c>
      <c r="C32" s="431">
        <v>385</v>
      </c>
      <c r="D32" s="431">
        <v>26210</v>
      </c>
      <c r="E32" s="431">
        <v>5</v>
      </c>
      <c r="F32" s="431"/>
      <c r="G32" s="551">
        <f>D32*E32*F32</f>
        <v>0</v>
      </c>
      <c r="H32" s="476"/>
    </row>
    <row r="33" spans="1:257" ht="16.5">
      <c r="A33" s="971"/>
      <c r="B33" s="596" t="s">
        <v>827</v>
      </c>
      <c r="C33" s="431">
        <v>385</v>
      </c>
      <c r="D33" s="431">
        <v>26210</v>
      </c>
      <c r="E33" s="431">
        <v>2</v>
      </c>
      <c r="F33" s="431"/>
      <c r="G33" s="593">
        <f>D33*E33*F33</f>
        <v>0</v>
      </c>
      <c r="H33" s="476"/>
    </row>
    <row r="34" spans="1:257" ht="16.5">
      <c r="A34" s="971"/>
      <c r="B34" s="596" t="s">
        <v>828</v>
      </c>
      <c r="C34" s="431">
        <v>385</v>
      </c>
      <c r="D34" s="431">
        <v>26210</v>
      </c>
      <c r="E34" s="431">
        <v>2</v>
      </c>
      <c r="F34" s="431"/>
      <c r="G34" s="593">
        <f>D34*E34*F34</f>
        <v>0</v>
      </c>
      <c r="H34" s="476" t="s">
        <v>832</v>
      </c>
    </row>
    <row r="35" spans="1:257" ht="16.5">
      <c r="A35" s="971"/>
      <c r="B35" s="596" t="s">
        <v>810</v>
      </c>
      <c r="C35" s="476"/>
      <c r="D35" s="551"/>
      <c r="E35" s="476"/>
      <c r="F35" s="551"/>
      <c r="G35" s="598">
        <f>SUM(G32:G34)</f>
        <v>0</v>
      </c>
      <c r="H35" s="476"/>
    </row>
    <row r="36" spans="1:257" ht="16.5">
      <c r="A36" s="596" t="s">
        <v>814</v>
      </c>
      <c r="B36" s="596"/>
      <c r="C36" s="476"/>
      <c r="D36" s="476"/>
      <c r="E36" s="476"/>
      <c r="F36" s="476"/>
      <c r="G36" s="485">
        <f>G31+G35</f>
        <v>0</v>
      </c>
      <c r="H36" s="476"/>
    </row>
    <row r="37" spans="1:257" ht="16.5">
      <c r="A37" s="590" t="s">
        <v>833</v>
      </c>
      <c r="B37" s="599"/>
      <c r="C37" s="465"/>
      <c r="D37" s="465"/>
      <c r="E37" s="465"/>
      <c r="F37" s="465"/>
      <c r="G37" s="555"/>
      <c r="H37" s="465"/>
    </row>
    <row r="38" spans="1:257" ht="27.75" customHeight="1">
      <c r="A38" s="599"/>
      <c r="B38" s="599"/>
      <c r="C38" s="465"/>
      <c r="D38" s="465"/>
      <c r="E38" s="465"/>
      <c r="F38" s="465"/>
      <c r="G38" s="555"/>
      <c r="H38" s="465"/>
    </row>
    <row r="39" spans="1:257" ht="27.75" customHeight="1">
      <c r="A39" s="465"/>
      <c r="B39" s="465"/>
      <c r="C39" s="465"/>
      <c r="D39" s="465"/>
      <c r="E39" s="465"/>
      <c r="F39" s="465"/>
      <c r="G39" s="465"/>
      <c r="H39" s="555"/>
    </row>
    <row r="40" spans="1:257" s="467" customFormat="1" ht="19.5" customHeight="1">
      <c r="A40" s="971" t="s">
        <v>834</v>
      </c>
      <c r="B40" s="971"/>
      <c r="C40" s="971"/>
      <c r="D40" s="971"/>
      <c r="E40" s="971"/>
      <c r="F40" s="971"/>
      <c r="G40" s="971"/>
      <c r="H40" s="971"/>
    </row>
    <row r="41" spans="1:257" ht="16.5">
      <c r="A41" s="445" t="s">
        <v>803</v>
      </c>
      <c r="B41" s="445" t="s">
        <v>841</v>
      </c>
      <c r="C41" s="445" t="s">
        <v>806</v>
      </c>
      <c r="D41" s="969" t="s">
        <v>807</v>
      </c>
      <c r="E41" s="969"/>
      <c r="F41" s="969"/>
      <c r="G41" s="969"/>
      <c r="H41" s="969"/>
      <c r="J41" s="602"/>
      <c r="K41" s="603"/>
    </row>
    <row r="42" spans="1:257" ht="16.5">
      <c r="A42" s="596" t="s">
        <v>818</v>
      </c>
      <c r="B42" s="431"/>
      <c r="C42" s="431"/>
      <c r="D42" s="969"/>
      <c r="E42" s="969"/>
      <c r="F42" s="969"/>
      <c r="G42" s="969"/>
      <c r="H42" s="969"/>
    </row>
    <row r="43" spans="1:257" ht="16.5">
      <c r="A43" s="596" t="s">
        <v>809</v>
      </c>
      <c r="B43" s="431"/>
      <c r="C43" s="431"/>
      <c r="D43" s="969"/>
      <c r="E43" s="969"/>
      <c r="F43" s="969"/>
      <c r="G43" s="969"/>
      <c r="H43" s="969"/>
    </row>
    <row r="44" spans="1:257" s="443" customFormat="1" ht="16.5">
      <c r="A44" s="600" t="s">
        <v>810</v>
      </c>
      <c r="B44" s="481">
        <f>SUM(B42:B43)</f>
        <v>0</v>
      </c>
      <c r="C44" s="481">
        <f>SUM(C42:C43)</f>
        <v>0</v>
      </c>
      <c r="D44" s="969"/>
      <c r="E44" s="969"/>
      <c r="F44" s="969"/>
      <c r="G44" s="969"/>
      <c r="H44" s="969"/>
    </row>
    <row r="45" spans="1:257" ht="16.5">
      <c r="A45" s="596" t="s">
        <v>835</v>
      </c>
      <c r="B45" s="431"/>
      <c r="C45" s="431"/>
      <c r="D45" s="969"/>
      <c r="E45" s="969"/>
      <c r="F45" s="969"/>
      <c r="G45" s="969"/>
      <c r="H45" s="969"/>
    </row>
    <row r="46" spans="1:257" ht="16.5">
      <c r="A46" s="596" t="s">
        <v>836</v>
      </c>
      <c r="B46" s="431"/>
      <c r="C46" s="431">
        <v>0</v>
      </c>
      <c r="D46" s="969"/>
      <c r="E46" s="969"/>
      <c r="F46" s="969"/>
      <c r="G46" s="969"/>
      <c r="H46" s="969"/>
    </row>
    <row r="47" spans="1:257" s="443" customFormat="1" ht="16.5">
      <c r="A47" s="600" t="s">
        <v>837</v>
      </c>
      <c r="B47" s="481">
        <f>SUM(B45:B46)</f>
        <v>0</v>
      </c>
      <c r="C47" s="481">
        <f>SUM(C45:C46)</f>
        <v>0</v>
      </c>
      <c r="D47" s="969"/>
      <c r="E47" s="969"/>
      <c r="F47" s="969"/>
      <c r="G47" s="969"/>
      <c r="H47" s="969"/>
    </row>
    <row r="48" spans="1:257" s="573" customFormat="1" ht="16.5">
      <c r="A48" s="601" t="s">
        <v>814</v>
      </c>
      <c r="B48" s="598">
        <f>B44+B47</f>
        <v>0</v>
      </c>
      <c r="C48" s="598">
        <f>C44+C47</f>
        <v>0</v>
      </c>
      <c r="D48" s="969"/>
      <c r="E48" s="969"/>
      <c r="F48" s="969"/>
      <c r="G48" s="969"/>
      <c r="H48" s="969"/>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c r="DJ48" s="594"/>
      <c r="DK48" s="594"/>
      <c r="DL48" s="594"/>
      <c r="DM48" s="594"/>
      <c r="DN48" s="594"/>
      <c r="DO48" s="594"/>
      <c r="DP48" s="594"/>
      <c r="DQ48" s="594"/>
      <c r="DR48" s="594"/>
      <c r="DS48" s="594"/>
      <c r="DT48" s="594"/>
      <c r="DU48" s="594"/>
      <c r="DV48" s="594"/>
      <c r="DW48" s="594"/>
      <c r="DX48" s="594"/>
      <c r="DY48" s="594"/>
      <c r="DZ48" s="594"/>
      <c r="EA48" s="594"/>
      <c r="EB48" s="594"/>
      <c r="EC48" s="594"/>
      <c r="ED48" s="594"/>
      <c r="EE48" s="594"/>
      <c r="EF48" s="594"/>
      <c r="EG48" s="594"/>
      <c r="EH48" s="594"/>
      <c r="EI48" s="594"/>
      <c r="EJ48" s="594"/>
      <c r="EK48" s="594"/>
      <c r="EL48" s="594"/>
      <c r="EM48" s="594"/>
      <c r="EN48" s="594"/>
      <c r="EO48" s="594"/>
      <c r="EP48" s="594"/>
      <c r="EQ48" s="594"/>
      <c r="ER48" s="594"/>
      <c r="ES48" s="594"/>
      <c r="ET48" s="594"/>
      <c r="EU48" s="594"/>
      <c r="EV48" s="594"/>
      <c r="EW48" s="594"/>
      <c r="EX48" s="594"/>
      <c r="EY48" s="594"/>
      <c r="EZ48" s="594"/>
      <c r="FA48" s="594"/>
      <c r="FB48" s="594"/>
      <c r="FC48" s="594"/>
      <c r="FD48" s="594"/>
      <c r="FE48" s="594"/>
      <c r="FF48" s="594"/>
      <c r="FG48" s="594"/>
      <c r="FH48" s="594"/>
      <c r="FI48" s="594"/>
      <c r="FJ48" s="594"/>
      <c r="FK48" s="594"/>
      <c r="FL48" s="594"/>
      <c r="FM48" s="594"/>
      <c r="FN48" s="594"/>
      <c r="FO48" s="594"/>
      <c r="FP48" s="594"/>
      <c r="FQ48" s="594"/>
      <c r="FR48" s="594"/>
      <c r="FS48" s="594"/>
      <c r="FT48" s="594"/>
      <c r="FU48" s="594"/>
      <c r="FV48" s="594"/>
      <c r="FW48" s="594"/>
      <c r="FX48" s="594"/>
      <c r="FY48" s="594"/>
      <c r="FZ48" s="594"/>
      <c r="GA48" s="594"/>
      <c r="GB48" s="594"/>
      <c r="GC48" s="594"/>
      <c r="GD48" s="594"/>
      <c r="GE48" s="594"/>
      <c r="GF48" s="594"/>
      <c r="GG48" s="594"/>
      <c r="GH48" s="594"/>
      <c r="GI48" s="594"/>
      <c r="GJ48" s="594"/>
      <c r="GK48" s="594"/>
      <c r="GL48" s="594"/>
      <c r="GM48" s="594"/>
      <c r="GN48" s="594"/>
      <c r="GO48" s="594"/>
      <c r="GP48" s="594"/>
      <c r="GQ48" s="594"/>
      <c r="GR48" s="594"/>
      <c r="GS48" s="594"/>
      <c r="GT48" s="594"/>
      <c r="GU48" s="594"/>
      <c r="GV48" s="594"/>
      <c r="GW48" s="594"/>
      <c r="GX48" s="594"/>
      <c r="GY48" s="594"/>
      <c r="GZ48" s="594"/>
      <c r="HA48" s="594"/>
      <c r="HB48" s="594"/>
      <c r="HC48" s="594"/>
      <c r="HD48" s="594"/>
      <c r="HE48" s="594"/>
      <c r="HF48" s="594"/>
      <c r="HG48" s="594"/>
      <c r="HH48" s="594"/>
      <c r="HI48" s="594"/>
      <c r="HJ48" s="594"/>
      <c r="HK48" s="594"/>
      <c r="HL48" s="594"/>
      <c r="HM48" s="594"/>
      <c r="HN48" s="594"/>
      <c r="HO48" s="594"/>
      <c r="HP48" s="594"/>
      <c r="HQ48" s="594"/>
      <c r="HR48" s="594"/>
      <c r="HS48" s="594"/>
      <c r="HT48" s="594"/>
      <c r="HU48" s="594"/>
      <c r="HV48" s="594"/>
      <c r="HW48" s="594"/>
      <c r="HX48" s="594"/>
      <c r="HY48" s="594"/>
      <c r="HZ48" s="594"/>
      <c r="IA48" s="594"/>
      <c r="IB48" s="594"/>
      <c r="IC48" s="594"/>
      <c r="ID48" s="594"/>
      <c r="IE48" s="594"/>
      <c r="IF48" s="594"/>
      <c r="IG48" s="594"/>
      <c r="IH48" s="594"/>
      <c r="II48" s="594"/>
      <c r="IJ48" s="594"/>
      <c r="IK48" s="594"/>
      <c r="IL48" s="594"/>
      <c r="IM48" s="594"/>
      <c r="IN48" s="594"/>
      <c r="IO48" s="594"/>
      <c r="IP48" s="594"/>
      <c r="IQ48" s="594"/>
      <c r="IR48" s="594"/>
      <c r="IS48" s="594"/>
      <c r="IT48" s="594"/>
      <c r="IU48" s="594"/>
      <c r="IV48" s="594"/>
      <c r="IW48" s="594"/>
    </row>
    <row r="49" spans="1:3" ht="16.5">
      <c r="A49" s="590" t="s">
        <v>820</v>
      </c>
      <c r="B49" s="569"/>
      <c r="C49" s="569"/>
    </row>
    <row r="50" spans="1:3" ht="16.5">
      <c r="A50" s="594"/>
      <c r="B50" s="569"/>
      <c r="C50" s="569"/>
    </row>
    <row r="51" spans="1:3" ht="19.5">
      <c r="A51" s="131" t="s">
        <v>838</v>
      </c>
      <c r="B51" s="569"/>
      <c r="C51" s="569"/>
    </row>
    <row r="52" spans="1:3" ht="16.5">
      <c r="A52" s="594"/>
      <c r="B52" s="569"/>
      <c r="C52" s="569"/>
    </row>
  </sheetData>
  <mergeCells count="25">
    <mergeCell ref="A14:F14"/>
    <mergeCell ref="A1:H1"/>
    <mergeCell ref="A3:H3"/>
    <mergeCell ref="E4:H4"/>
    <mergeCell ref="E5:H10"/>
    <mergeCell ref="E11:H11"/>
    <mergeCell ref="D41:H41"/>
    <mergeCell ref="E15:F15"/>
    <mergeCell ref="E16:F16"/>
    <mergeCell ref="E17:F17"/>
    <mergeCell ref="E18:F18"/>
    <mergeCell ref="E19:F19"/>
    <mergeCell ref="E21:F21"/>
    <mergeCell ref="E22:F22"/>
    <mergeCell ref="A26:H26"/>
    <mergeCell ref="A28:A31"/>
    <mergeCell ref="A32:A35"/>
    <mergeCell ref="A40:H40"/>
    <mergeCell ref="D48:H48"/>
    <mergeCell ref="D42:H42"/>
    <mergeCell ref="D43:H43"/>
    <mergeCell ref="D44:H44"/>
    <mergeCell ref="D45:H45"/>
    <mergeCell ref="D46:H46"/>
    <mergeCell ref="D47:H47"/>
  </mergeCells>
  <phoneticPr fontId="4" type="noConversion"/>
  <pageMargins left="0.15748031496062992" right="0.15748031496062992" top="0.19685039370078741" bottom="0.98425196850393704" header="0.51181102362204722" footer="0.51181102362204722"/>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56"/>
  <sheetViews>
    <sheetView zoomScale="86" zoomScaleNormal="86" workbookViewId="0">
      <pane xSplit="2" ySplit="8" topLeftCell="C135" activePane="bottomRight" state="frozen"/>
      <selection pane="topRight" activeCell="C1" sqref="C1"/>
      <selection pane="bottomLeft" activeCell="A9" sqref="A9"/>
      <selection pane="bottomRight" activeCell="A256" sqref="A256"/>
    </sheetView>
  </sheetViews>
  <sheetFormatPr defaultRowHeight="19.5"/>
  <cols>
    <col min="1" max="1" width="7.5" style="1" bestFit="1" customWidth="1"/>
    <col min="2" max="2" width="80.125" style="3" customWidth="1"/>
    <col min="3" max="4" width="14.375" style="1" customWidth="1"/>
    <col min="5" max="5" width="25.75" style="53" customWidth="1"/>
    <col min="6" max="6" width="3.375" style="2" customWidth="1"/>
    <col min="7" max="84" width="9" style="2"/>
    <col min="85" max="16384" width="9" style="1"/>
  </cols>
  <sheetData>
    <row r="1" spans="1:84" ht="21" customHeight="1">
      <c r="A1" s="722" t="s">
        <v>387</v>
      </c>
      <c r="B1" s="722"/>
      <c r="C1" s="722"/>
      <c r="D1" s="722"/>
    </row>
    <row r="2" spans="1:84" ht="20.100000000000001" customHeight="1">
      <c r="A2" s="39"/>
      <c r="B2" s="38" t="s">
        <v>179</v>
      </c>
      <c r="C2" s="98"/>
      <c r="D2" s="98"/>
    </row>
    <row r="3" spans="1:84" ht="20.100000000000001" customHeight="1">
      <c r="A3" s="39"/>
      <c r="B3" s="38" t="s">
        <v>178</v>
      </c>
      <c r="C3" s="99"/>
      <c r="D3" s="99"/>
    </row>
    <row r="4" spans="1:84" s="40" customFormat="1" ht="20.100000000000001" customHeight="1">
      <c r="A4" s="39"/>
      <c r="B4" s="38" t="s">
        <v>175</v>
      </c>
      <c r="C4" s="37">
        <v>515001</v>
      </c>
      <c r="D4" s="37">
        <v>515001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383</v>
      </c>
      <c r="D5" s="730" t="s">
        <v>168</v>
      </c>
    </row>
    <row r="6" spans="1:84" ht="29.25" customHeight="1">
      <c r="A6" s="36" t="s">
        <v>172</v>
      </c>
      <c r="B6" s="44" t="s">
        <v>171</v>
      </c>
      <c r="C6" s="731"/>
      <c r="D6" s="731"/>
      <c r="E6" s="45" t="s">
        <v>214</v>
      </c>
    </row>
    <row r="7" spans="1:84" ht="18.75" hidden="1" customHeight="1">
      <c r="A7" s="36"/>
      <c r="B7" s="44"/>
      <c r="C7" s="34"/>
      <c r="D7" s="34"/>
    </row>
    <row r="8" spans="1:84" ht="19.5" customHeight="1">
      <c r="A8" s="33"/>
      <c r="B8" s="32" t="s">
        <v>167</v>
      </c>
      <c r="C8" s="31">
        <f>SUM(C9,C108,C136,C173,C196,C213,C247,C251)</f>
        <v>49</v>
      </c>
      <c r="D8" s="31">
        <f>SUM(D9,D108,D136,D173,D196,D213,D247,D251)</f>
        <v>49</v>
      </c>
      <c r="E8" s="57" t="s">
        <v>248</v>
      </c>
    </row>
    <row r="9" spans="1:84" s="2" customFormat="1" ht="19.5" customHeight="1">
      <c r="A9" s="18">
        <v>2</v>
      </c>
      <c r="B9" s="17" t="s">
        <v>135</v>
      </c>
      <c r="C9" s="16">
        <f>C10+C17+C21+C29+C34+C51+C61+C72+C101+C106</f>
        <v>29</v>
      </c>
      <c r="D9" s="16">
        <f>D10+D17+D21+D29+D34+D51+D61+D72+D101+D106</f>
        <v>29</v>
      </c>
      <c r="E9" s="52"/>
    </row>
    <row r="10" spans="1:84" s="2" customFormat="1" ht="19.5" customHeight="1">
      <c r="A10" s="15">
        <v>21</v>
      </c>
      <c r="B10" s="14" t="s">
        <v>334</v>
      </c>
      <c r="C10" s="13">
        <f t="shared" ref="C10:D10" si="0">SUM(C11:C16)</f>
        <v>0</v>
      </c>
      <c r="D10" s="13">
        <f t="shared" si="0"/>
        <v>0</v>
      </c>
      <c r="E10" s="52"/>
    </row>
    <row r="11" spans="1:84" s="2" customFormat="1" ht="19.5" customHeight="1">
      <c r="A11" s="12">
        <v>2101</v>
      </c>
      <c r="B11" s="11" t="s">
        <v>134</v>
      </c>
      <c r="C11" s="10"/>
      <c r="D11" s="10"/>
      <c r="E11" s="52"/>
    </row>
    <row r="12" spans="1:84" s="2" customFormat="1" ht="19.5" customHeight="1">
      <c r="A12" s="12">
        <v>2102</v>
      </c>
      <c r="B12" s="11" t="s">
        <v>314</v>
      </c>
      <c r="C12" s="10"/>
      <c r="D12" s="10"/>
      <c r="E12" s="52"/>
    </row>
    <row r="13" spans="1:84" s="2" customFormat="1" ht="19.5" customHeight="1">
      <c r="A13" s="12">
        <v>2103</v>
      </c>
      <c r="B13" s="11" t="s">
        <v>133</v>
      </c>
      <c r="C13" s="10"/>
      <c r="D13" s="10"/>
      <c r="E13" s="52"/>
    </row>
    <row r="14" spans="1:84" s="2" customFormat="1" ht="19.5" customHeight="1">
      <c r="A14" s="12">
        <v>2104</v>
      </c>
      <c r="B14" s="11" t="s">
        <v>132</v>
      </c>
      <c r="C14" s="10"/>
      <c r="D14" s="10"/>
      <c r="E14" s="52"/>
    </row>
    <row r="15" spans="1:84" s="2" customFormat="1" ht="19.5" customHeight="1">
      <c r="A15" s="12">
        <v>2105</v>
      </c>
      <c r="B15" s="11" t="s">
        <v>131</v>
      </c>
      <c r="C15" s="10"/>
      <c r="D15" s="10"/>
      <c r="E15" s="52"/>
    </row>
    <row r="16" spans="1:84" s="2" customFormat="1" ht="19.5" customHeight="1">
      <c r="A16" s="12">
        <v>2106</v>
      </c>
      <c r="B16" s="11" t="s">
        <v>130</v>
      </c>
      <c r="C16" s="10"/>
      <c r="D16" s="10"/>
      <c r="E16" s="52"/>
    </row>
    <row r="17" spans="1:5" s="2" customFormat="1" ht="19.5" customHeight="1">
      <c r="A17" s="15">
        <v>22</v>
      </c>
      <c r="B17" s="14" t="s">
        <v>335</v>
      </c>
      <c r="C17" s="13">
        <f t="shared" ref="C17:D17" si="1">SUM(C18:C20)</f>
        <v>0</v>
      </c>
      <c r="D17" s="13">
        <f t="shared" si="1"/>
        <v>0</v>
      </c>
      <c r="E17" s="52"/>
    </row>
    <row r="18" spans="1:5" s="2" customFormat="1" ht="19.5" customHeight="1">
      <c r="A18" s="12">
        <v>2201</v>
      </c>
      <c r="B18" s="11" t="s">
        <v>315</v>
      </c>
      <c r="C18" s="10"/>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D21" si="2">SUM(C22:C28)</f>
        <v>19</v>
      </c>
      <c r="D21" s="13">
        <f t="shared" si="2"/>
        <v>19</v>
      </c>
      <c r="E21" s="52"/>
    </row>
    <row r="22" spans="1:5" s="2" customFormat="1" ht="19.5" customHeight="1">
      <c r="A22" s="12">
        <v>2301</v>
      </c>
      <c r="B22" s="11" t="s">
        <v>330</v>
      </c>
      <c r="C22" s="10">
        <v>19</v>
      </c>
      <c r="D22" s="10">
        <v>19</v>
      </c>
      <c r="E22" s="57" t="s">
        <v>249</v>
      </c>
    </row>
    <row r="23" spans="1:5" s="2" customFormat="1" ht="19.5" customHeight="1">
      <c r="A23" s="12">
        <v>2302</v>
      </c>
      <c r="B23" s="11" t="s">
        <v>328</v>
      </c>
      <c r="C23" s="10"/>
      <c r="D23" s="10"/>
      <c r="E23" s="52"/>
    </row>
    <row r="24" spans="1:5" s="2" customFormat="1" ht="19.5" customHeight="1">
      <c r="A24" s="12">
        <v>2303</v>
      </c>
      <c r="B24" s="11" t="s">
        <v>329</v>
      </c>
      <c r="C24" s="10"/>
      <c r="D24" s="10"/>
      <c r="E24" s="52"/>
    </row>
    <row r="25" spans="1:5" s="2" customFormat="1" ht="19.5" customHeight="1">
      <c r="A25" s="12">
        <v>2304</v>
      </c>
      <c r="B25" s="11" t="s">
        <v>126</v>
      </c>
      <c r="C25" s="10"/>
      <c r="D25" s="10"/>
      <c r="E25" s="52"/>
    </row>
    <row r="26" spans="1:5" s="2" customFormat="1" ht="19.5" customHeight="1">
      <c r="A26" s="12">
        <v>2305</v>
      </c>
      <c r="B26" s="11" t="s">
        <v>125</v>
      </c>
      <c r="C26" s="10"/>
      <c r="D26" s="10"/>
      <c r="E26" s="52"/>
    </row>
    <row r="27" spans="1:5" s="2" customFormat="1" ht="19.5" customHeight="1">
      <c r="A27" s="12">
        <v>2306</v>
      </c>
      <c r="B27" s="11" t="s">
        <v>124</v>
      </c>
      <c r="C27" s="10"/>
      <c r="D27" s="10"/>
      <c r="E27" s="52"/>
    </row>
    <row r="28" spans="1:5" s="2" customFormat="1" ht="19.5" customHeight="1">
      <c r="A28" s="12">
        <v>2398</v>
      </c>
      <c r="B28" s="11" t="s">
        <v>123</v>
      </c>
      <c r="C28" s="10"/>
      <c r="D28" s="10"/>
      <c r="E28" s="52"/>
    </row>
    <row r="29" spans="1:5" s="2" customFormat="1" ht="19.5" customHeight="1">
      <c r="A29" s="15">
        <v>24</v>
      </c>
      <c r="B29" s="14" t="s">
        <v>331</v>
      </c>
      <c r="C29" s="13">
        <f t="shared" ref="C29:D29" si="3">SUM(C30:C33)</f>
        <v>5</v>
      </c>
      <c r="D29" s="13">
        <f t="shared" si="3"/>
        <v>5</v>
      </c>
      <c r="E29" s="52"/>
    </row>
    <row r="30" spans="1:5" s="2" customFormat="1" ht="19.5" customHeight="1">
      <c r="A30" s="12">
        <v>2401</v>
      </c>
      <c r="B30" s="11" t="s">
        <v>332</v>
      </c>
      <c r="C30" s="10">
        <v>5</v>
      </c>
      <c r="D30" s="10">
        <v>5</v>
      </c>
      <c r="E30" s="52"/>
    </row>
    <row r="31" spans="1:5" s="2" customFormat="1" ht="19.5" customHeight="1">
      <c r="A31" s="12">
        <v>2402</v>
      </c>
      <c r="B31" s="27" t="s">
        <v>336</v>
      </c>
      <c r="C31" s="10"/>
      <c r="D31" s="10"/>
      <c r="E31" s="52"/>
    </row>
    <row r="32" spans="1:5" s="2" customFormat="1" ht="24.75" customHeight="1">
      <c r="A32" s="12">
        <v>2404</v>
      </c>
      <c r="B32" s="11" t="s">
        <v>122</v>
      </c>
      <c r="C32" s="10"/>
      <c r="D32" s="10"/>
      <c r="E32" s="52"/>
    </row>
    <row r="33" spans="1:5" s="2" customFormat="1" ht="21" customHeight="1">
      <c r="A33" s="12">
        <v>2405</v>
      </c>
      <c r="B33" s="82" t="s">
        <v>333</v>
      </c>
      <c r="C33" s="10"/>
      <c r="D33" s="10"/>
      <c r="E33" s="52"/>
    </row>
    <row r="34" spans="1:5" s="2" customFormat="1" ht="19.5" customHeight="1">
      <c r="A34" s="15">
        <v>25</v>
      </c>
      <c r="B34" s="14" t="s">
        <v>121</v>
      </c>
      <c r="C34" s="13">
        <f>C35+C36+C37+C38+C39+C49+C50</f>
        <v>5</v>
      </c>
      <c r="D34" s="13">
        <f>D35+D36+D37+D38+D39+D49+D50</f>
        <v>5</v>
      </c>
      <c r="E34" s="52"/>
    </row>
    <row r="35" spans="1:5" s="2" customFormat="1" ht="19.5" customHeight="1">
      <c r="A35" s="12">
        <v>2501</v>
      </c>
      <c r="B35" s="11" t="s">
        <v>120</v>
      </c>
      <c r="C35" s="10"/>
      <c r="D35" s="10"/>
      <c r="E35" s="52"/>
    </row>
    <row r="36" spans="1:5" s="2" customFormat="1" ht="19.5" customHeight="1">
      <c r="A36" s="12">
        <v>2502</v>
      </c>
      <c r="B36" s="11" t="s">
        <v>119</v>
      </c>
      <c r="C36" s="10"/>
      <c r="D36" s="10"/>
      <c r="E36" s="52"/>
    </row>
    <row r="37" spans="1:5" s="2" customFormat="1" ht="19.5" customHeight="1">
      <c r="A37" s="12">
        <v>2503</v>
      </c>
      <c r="B37" s="11" t="s">
        <v>118</v>
      </c>
      <c r="C37" s="10"/>
      <c r="D37" s="10"/>
      <c r="E37" s="52"/>
    </row>
    <row r="38" spans="1:5" s="2" customFormat="1" ht="19.5" customHeight="1">
      <c r="A38" s="12">
        <v>2504</v>
      </c>
      <c r="B38" s="11" t="s">
        <v>117</v>
      </c>
      <c r="C38" s="10"/>
      <c r="D38" s="10"/>
      <c r="E38" s="52"/>
    </row>
    <row r="39" spans="1:5" s="2" customFormat="1">
      <c r="A39" s="46">
        <v>2505</v>
      </c>
      <c r="B39" s="60" t="s">
        <v>116</v>
      </c>
      <c r="C39" s="47">
        <f t="shared" ref="C39:D39" si="4">SUM(C40:C48)</f>
        <v>2</v>
      </c>
      <c r="D39" s="47">
        <f t="shared" si="4"/>
        <v>2</v>
      </c>
      <c r="E39" s="52"/>
    </row>
    <row r="40" spans="1:5" s="2" customFormat="1" ht="19.5" customHeight="1">
      <c r="A40" s="12"/>
      <c r="B40" s="42" t="s">
        <v>189</v>
      </c>
      <c r="C40" s="56"/>
      <c r="D40" s="56"/>
      <c r="E40" s="58"/>
    </row>
    <row r="41" spans="1:5" s="2" customFormat="1" ht="19.5" customHeight="1">
      <c r="A41" s="12"/>
      <c r="B41" s="42" t="s">
        <v>190</v>
      </c>
      <c r="C41" s="56"/>
      <c r="D41" s="56"/>
      <c r="E41" s="58"/>
    </row>
    <row r="42" spans="1:5" s="2" customFormat="1" ht="19.5" customHeight="1">
      <c r="A42" s="12"/>
      <c r="B42" s="42" t="s">
        <v>191</v>
      </c>
      <c r="C42" s="56"/>
      <c r="D42" s="56"/>
      <c r="E42" s="58"/>
    </row>
    <row r="43" spans="1:5" s="2" customFormat="1" ht="19.5" customHeight="1">
      <c r="A43" s="12"/>
      <c r="B43" s="42" t="s">
        <v>192</v>
      </c>
      <c r="C43" s="56"/>
      <c r="D43" s="56"/>
      <c r="E43" s="55"/>
    </row>
    <row r="44" spans="1:5" s="2" customFormat="1" ht="21" customHeight="1">
      <c r="A44" s="12"/>
      <c r="B44" s="27" t="s">
        <v>218</v>
      </c>
      <c r="C44" s="56">
        <v>2</v>
      </c>
      <c r="D44" s="56">
        <v>2</v>
      </c>
      <c r="E44" s="55"/>
    </row>
    <row r="45" spans="1:5" s="2" customFormat="1" ht="19.5" customHeight="1">
      <c r="A45" s="12"/>
      <c r="B45" s="27"/>
      <c r="C45" s="56"/>
      <c r="D45" s="56"/>
      <c r="E45" s="55"/>
    </row>
    <row r="46" spans="1:5" s="2" customFormat="1" ht="19.5" customHeight="1">
      <c r="A46" s="12"/>
      <c r="B46" s="27"/>
      <c r="C46" s="56"/>
      <c r="D46" s="56"/>
      <c r="E46" s="55"/>
    </row>
    <row r="47" spans="1:5" s="2" customFormat="1" ht="19.5" customHeight="1">
      <c r="A47" s="12"/>
      <c r="B47" s="11"/>
      <c r="C47" s="56"/>
      <c r="D47" s="56"/>
      <c r="E47" s="55"/>
    </row>
    <row r="48" spans="1:5" s="2" customFormat="1" ht="19.5" customHeight="1">
      <c r="A48" s="12"/>
      <c r="B48" s="11"/>
      <c r="C48" s="56"/>
      <c r="D48" s="56"/>
      <c r="E48" s="55"/>
    </row>
    <row r="49" spans="1:5" s="2" customFormat="1" ht="19.5" customHeight="1">
      <c r="A49" s="12">
        <v>2506</v>
      </c>
      <c r="B49" s="11" t="s">
        <v>115</v>
      </c>
      <c r="C49" s="56"/>
      <c r="D49" s="56"/>
      <c r="E49" s="55"/>
    </row>
    <row r="50" spans="1:5" s="2" customFormat="1" ht="19.5" customHeight="1">
      <c r="A50" s="12">
        <v>2507</v>
      </c>
      <c r="B50" s="11" t="s">
        <v>114</v>
      </c>
      <c r="C50" s="10">
        <v>3</v>
      </c>
      <c r="D50" s="10">
        <v>3</v>
      </c>
      <c r="E50" s="55"/>
    </row>
    <row r="51" spans="1:5" s="2" customFormat="1" ht="19.5" customHeight="1">
      <c r="A51" s="15">
        <v>26</v>
      </c>
      <c r="B51" s="14" t="s">
        <v>113</v>
      </c>
      <c r="C51" s="13">
        <f t="shared" ref="C51:D51" si="5">SUM(C52:C60)</f>
        <v>0</v>
      </c>
      <c r="D51" s="13">
        <f t="shared" si="5"/>
        <v>0</v>
      </c>
      <c r="E51" s="55"/>
    </row>
    <row r="52" spans="1:5" s="2" customFormat="1" ht="19.5" customHeight="1">
      <c r="A52" s="12">
        <v>2601</v>
      </c>
      <c r="B52" s="11" t="s">
        <v>112</v>
      </c>
      <c r="C52" s="10"/>
      <c r="D52" s="10"/>
      <c r="E52" s="55"/>
    </row>
    <row r="53" spans="1:5" s="2" customFormat="1" ht="19.5" customHeight="1">
      <c r="A53" s="12">
        <v>2602</v>
      </c>
      <c r="B53" s="11" t="s">
        <v>111</v>
      </c>
      <c r="C53" s="10"/>
      <c r="D53" s="10"/>
      <c r="E53" s="55"/>
    </row>
    <row r="54" spans="1:5" s="2" customFormat="1" ht="19.5" customHeight="1">
      <c r="A54" s="12">
        <v>2603</v>
      </c>
      <c r="B54" s="11" t="s">
        <v>110</v>
      </c>
      <c r="C54" s="10"/>
      <c r="D54" s="10"/>
      <c r="E54" s="55"/>
    </row>
    <row r="55" spans="1:5" s="2" customFormat="1" ht="19.5" customHeight="1">
      <c r="A55" s="12">
        <v>2604</v>
      </c>
      <c r="B55" s="11" t="s">
        <v>109</v>
      </c>
      <c r="C55" s="10"/>
      <c r="D55" s="10"/>
      <c r="E55" s="55"/>
    </row>
    <row r="56" spans="1:5" s="2" customFormat="1" ht="19.5" customHeight="1">
      <c r="A56" s="12">
        <v>2605</v>
      </c>
      <c r="B56" s="11" t="s">
        <v>108</v>
      </c>
      <c r="C56" s="10"/>
      <c r="D56" s="10"/>
      <c r="E56" s="55"/>
    </row>
    <row r="57" spans="1:5" s="2" customFormat="1" ht="19.5" customHeight="1">
      <c r="A57" s="26">
        <v>266</v>
      </c>
      <c r="B57" s="25" t="s">
        <v>107</v>
      </c>
      <c r="C57" s="10"/>
      <c r="D57" s="10"/>
      <c r="E57" s="55"/>
    </row>
    <row r="58" spans="1:5" s="2" customFormat="1" ht="19.5" customHeight="1">
      <c r="A58" s="12">
        <v>2606</v>
      </c>
      <c r="B58" s="11" t="s">
        <v>106</v>
      </c>
      <c r="C58" s="10"/>
      <c r="D58" s="10"/>
      <c r="E58" s="55"/>
    </row>
    <row r="59" spans="1:5" s="2" customFormat="1" ht="19.5" customHeight="1">
      <c r="A59" s="12">
        <v>2607</v>
      </c>
      <c r="B59" s="11" t="s">
        <v>105</v>
      </c>
      <c r="C59" s="10"/>
      <c r="D59" s="10"/>
      <c r="E59" s="55"/>
    </row>
    <row r="60" spans="1:5" s="2" customFormat="1" ht="19.5" customHeight="1">
      <c r="A60" s="12">
        <v>2698</v>
      </c>
      <c r="B60" s="11" t="s">
        <v>104</v>
      </c>
      <c r="C60" s="10"/>
      <c r="D60" s="10"/>
      <c r="E60" s="55"/>
    </row>
    <row r="61" spans="1:5" s="2" customFormat="1" ht="19.5" customHeight="1">
      <c r="A61" s="15">
        <v>27</v>
      </c>
      <c r="B61" s="14" t="s">
        <v>337</v>
      </c>
      <c r="C61" s="13">
        <f t="shared" ref="C61:D61" si="6">SUM(C62:C71)</f>
        <v>0</v>
      </c>
      <c r="D61" s="13">
        <f t="shared" si="6"/>
        <v>0</v>
      </c>
      <c r="E61" s="55"/>
    </row>
    <row r="62" spans="1:5" s="2" customFormat="1" ht="19.5" customHeight="1">
      <c r="A62" s="12">
        <v>2702</v>
      </c>
      <c r="B62" s="11" t="s">
        <v>316</v>
      </c>
      <c r="C62" s="10"/>
      <c r="D62" s="10"/>
      <c r="E62" s="55"/>
    </row>
    <row r="63" spans="1:5" s="2" customFormat="1" ht="19.5" customHeight="1">
      <c r="A63" s="12">
        <v>2705</v>
      </c>
      <c r="B63" s="11" t="s">
        <v>317</v>
      </c>
      <c r="C63" s="10"/>
      <c r="D63" s="10"/>
      <c r="E63" s="55"/>
    </row>
    <row r="64" spans="1:5" s="2" customFormat="1" ht="39">
      <c r="A64" s="12">
        <v>2706</v>
      </c>
      <c r="B64" s="11" t="s">
        <v>318</v>
      </c>
      <c r="C64" s="10"/>
      <c r="D64" s="10"/>
      <c r="E64" s="55"/>
    </row>
    <row r="65" spans="1:5" s="2" customFormat="1" ht="19.5" customHeight="1">
      <c r="A65" s="12">
        <v>2707</v>
      </c>
      <c r="B65" s="11" t="s">
        <v>319</v>
      </c>
      <c r="C65" s="10"/>
      <c r="D65" s="10"/>
      <c r="E65" s="55"/>
    </row>
    <row r="66" spans="1:5" s="2" customFormat="1" ht="19.5" customHeight="1">
      <c r="A66" s="12">
        <v>2708</v>
      </c>
      <c r="B66" s="11" t="s">
        <v>320</v>
      </c>
      <c r="C66" s="10"/>
      <c r="D66" s="10"/>
      <c r="E66" s="55"/>
    </row>
    <row r="67" spans="1:5" s="2" customFormat="1" ht="19.5" customHeight="1">
      <c r="A67" s="12">
        <v>2709</v>
      </c>
      <c r="B67" s="11" t="s">
        <v>321</v>
      </c>
      <c r="C67" s="10"/>
      <c r="D67" s="10"/>
      <c r="E67" s="55"/>
    </row>
    <row r="68" spans="1:5" s="2" customFormat="1" ht="19.5" customHeight="1">
      <c r="A68" s="12">
        <v>2710</v>
      </c>
      <c r="B68" s="11" t="s">
        <v>322</v>
      </c>
      <c r="C68" s="10"/>
      <c r="D68" s="10"/>
      <c r="E68" s="55"/>
    </row>
    <row r="69" spans="1:5" s="2" customFormat="1" ht="19.5" customHeight="1">
      <c r="A69" s="12">
        <v>2711</v>
      </c>
      <c r="B69" s="11" t="s">
        <v>323</v>
      </c>
      <c r="C69" s="10"/>
      <c r="D69" s="10"/>
      <c r="E69" s="55"/>
    </row>
    <row r="70" spans="1:5" s="2" customFormat="1" ht="19.5" customHeight="1">
      <c r="A70" s="12">
        <v>2713</v>
      </c>
      <c r="B70" s="11" t="s">
        <v>342</v>
      </c>
      <c r="C70" s="10"/>
      <c r="D70" s="10"/>
      <c r="E70" s="55"/>
    </row>
    <row r="71" spans="1:5" s="2" customFormat="1" ht="19.5" customHeight="1">
      <c r="A71" s="12">
        <v>2714</v>
      </c>
      <c r="B71" s="11" t="s">
        <v>343</v>
      </c>
      <c r="C71" s="10"/>
      <c r="D71" s="10"/>
      <c r="E71" s="55"/>
    </row>
    <row r="72" spans="1:5" s="2" customFormat="1" ht="19.5" hidden="1" customHeight="1">
      <c r="A72" s="15">
        <v>28</v>
      </c>
      <c r="B72" s="14" t="s">
        <v>103</v>
      </c>
      <c r="C72" s="13">
        <f t="shared" ref="C72:D72" si="7">C73+C74+C75+C76+C77+C78+C79+C80+C81+C82+C100</f>
        <v>0</v>
      </c>
      <c r="D72" s="13">
        <f t="shared" si="7"/>
        <v>0</v>
      </c>
      <c r="E72" s="55"/>
    </row>
    <row r="73" spans="1:5" s="2" customFormat="1" ht="19.5" hidden="1" customHeight="1">
      <c r="A73" s="12">
        <v>2801</v>
      </c>
      <c r="B73" s="11" t="s">
        <v>102</v>
      </c>
      <c r="C73" s="10"/>
      <c r="D73" s="10"/>
      <c r="E73" s="55"/>
    </row>
    <row r="74" spans="1:5" s="2" customFormat="1" ht="19.5" hidden="1" customHeight="1">
      <c r="A74" s="12">
        <v>2802</v>
      </c>
      <c r="B74" s="11" t="s">
        <v>344</v>
      </c>
      <c r="C74" s="10"/>
      <c r="D74" s="10"/>
      <c r="E74" s="55"/>
    </row>
    <row r="75" spans="1:5" s="2" customFormat="1" ht="19.5" hidden="1" customHeight="1">
      <c r="A75" s="12">
        <v>2803</v>
      </c>
      <c r="B75" s="11" t="s">
        <v>101</v>
      </c>
      <c r="C75" s="10"/>
      <c r="D75" s="10"/>
      <c r="E75" s="55"/>
    </row>
    <row r="76" spans="1:5" s="2" customFormat="1" ht="19.5" hidden="1" customHeight="1">
      <c r="A76" s="12">
        <v>2804</v>
      </c>
      <c r="B76" s="11" t="s">
        <v>345</v>
      </c>
      <c r="C76" s="10"/>
      <c r="D76" s="10"/>
      <c r="E76" s="55"/>
    </row>
    <row r="77" spans="1:5" s="2" customFormat="1" hidden="1">
      <c r="A77" s="12">
        <v>2805</v>
      </c>
      <c r="B77" s="11" t="s">
        <v>100</v>
      </c>
      <c r="C77" s="10"/>
      <c r="D77" s="10"/>
      <c r="E77" s="55"/>
    </row>
    <row r="78" spans="1:5" s="2" customFormat="1" ht="19.5" hidden="1" customHeight="1">
      <c r="A78" s="12">
        <v>2806</v>
      </c>
      <c r="B78" s="11" t="s">
        <v>346</v>
      </c>
      <c r="C78" s="10"/>
      <c r="D78" s="10"/>
      <c r="E78" s="55"/>
    </row>
    <row r="79" spans="1:5" s="2" customFormat="1" ht="50.1" hidden="1" customHeight="1">
      <c r="A79" s="12">
        <v>2807</v>
      </c>
      <c r="B79" s="11" t="s">
        <v>99</v>
      </c>
      <c r="C79" s="10"/>
      <c r="D79" s="10"/>
      <c r="E79" s="55"/>
    </row>
    <row r="80" spans="1:5" s="2" customFormat="1" ht="19.5" hidden="1" customHeight="1">
      <c r="A80" s="12">
        <v>2808</v>
      </c>
      <c r="B80" s="11" t="s">
        <v>98</v>
      </c>
      <c r="C80" s="10"/>
      <c r="D80" s="10"/>
      <c r="E80" s="55"/>
    </row>
    <row r="81" spans="1:5" s="2" customFormat="1" ht="19.5" hidden="1" customHeight="1">
      <c r="A81" s="12">
        <v>2809</v>
      </c>
      <c r="B81" s="11" t="s">
        <v>97</v>
      </c>
      <c r="C81" s="10"/>
      <c r="D81" s="10"/>
      <c r="E81" s="55"/>
    </row>
    <row r="82" spans="1:5" s="2" customFormat="1" ht="19.5" hidden="1" customHeight="1">
      <c r="A82" s="59">
        <v>2810</v>
      </c>
      <c r="B82" s="11" t="s">
        <v>96</v>
      </c>
      <c r="C82" s="61">
        <f t="shared" ref="C82:D82" si="8">SUM(C83:C99)</f>
        <v>0</v>
      </c>
      <c r="D82" s="61">
        <f t="shared" si="8"/>
        <v>0</v>
      </c>
      <c r="E82" s="55"/>
    </row>
    <row r="83" spans="1:5" s="2" customFormat="1" ht="19.5" hidden="1" customHeight="1">
      <c r="A83" s="12"/>
      <c r="B83" s="11" t="s">
        <v>358</v>
      </c>
      <c r="C83" s="10"/>
      <c r="D83" s="10"/>
      <c r="E83" s="55"/>
    </row>
    <row r="84" spans="1:5" s="2" customFormat="1" ht="19.5" hidden="1" customHeight="1">
      <c r="A84" s="12"/>
      <c r="B84" s="41" t="s">
        <v>193</v>
      </c>
      <c r="C84" s="10"/>
      <c r="D84" s="10"/>
      <c r="E84" s="55"/>
    </row>
    <row r="85" spans="1:5" s="2" customFormat="1" ht="19.5" hidden="1" customHeight="1">
      <c r="A85" s="12"/>
      <c r="B85" s="41" t="s">
        <v>195</v>
      </c>
      <c r="C85" s="10"/>
      <c r="D85" s="10"/>
      <c r="E85" s="55"/>
    </row>
    <row r="86" spans="1:5" s="2" customFormat="1" ht="19.5" hidden="1" customHeight="1">
      <c r="A86" s="12"/>
      <c r="B86" s="41" t="s">
        <v>194</v>
      </c>
      <c r="C86" s="10"/>
      <c r="D86" s="10"/>
      <c r="E86" s="55"/>
    </row>
    <row r="87" spans="1:5" s="2" customFormat="1" ht="19.5" hidden="1" customHeight="1">
      <c r="A87" s="12"/>
      <c r="B87" s="41" t="s">
        <v>196</v>
      </c>
      <c r="C87" s="10"/>
      <c r="D87" s="10"/>
      <c r="E87" s="55"/>
    </row>
    <row r="88" spans="1:5" s="2" customFormat="1" ht="19.5" hidden="1" customHeight="1">
      <c r="A88" s="12"/>
      <c r="B88" s="41" t="s">
        <v>197</v>
      </c>
      <c r="C88" s="10"/>
      <c r="D88" s="10"/>
      <c r="E88" s="55"/>
    </row>
    <row r="89" spans="1:5" s="2" customFormat="1" ht="19.5" hidden="1" customHeight="1">
      <c r="A89" s="12"/>
      <c r="B89" s="41" t="s">
        <v>201</v>
      </c>
      <c r="C89" s="10"/>
      <c r="D89" s="10"/>
      <c r="E89" s="55"/>
    </row>
    <row r="90" spans="1:5" s="2" customFormat="1" ht="19.5" hidden="1" customHeight="1">
      <c r="A90" s="12"/>
      <c r="B90" s="41" t="s">
        <v>202</v>
      </c>
      <c r="C90" s="10"/>
      <c r="D90" s="10"/>
      <c r="E90" s="55"/>
    </row>
    <row r="91" spans="1:5" s="2" customFormat="1" ht="19.5" hidden="1" customHeight="1">
      <c r="A91" s="12"/>
      <c r="B91" s="41" t="s">
        <v>206</v>
      </c>
      <c r="C91" s="10"/>
      <c r="D91" s="10"/>
      <c r="E91" s="55"/>
    </row>
    <row r="92" spans="1:5" s="2" customFormat="1" ht="19.5" hidden="1" customHeight="1">
      <c r="A92" s="12"/>
      <c r="B92" s="41" t="s">
        <v>281</v>
      </c>
      <c r="C92" s="10"/>
      <c r="D92" s="10"/>
      <c r="E92" s="55"/>
    </row>
    <row r="93" spans="1:5" s="2" customFormat="1" ht="19.5" hidden="1" customHeight="1">
      <c r="A93" s="12"/>
      <c r="B93" s="41" t="s">
        <v>246</v>
      </c>
      <c r="C93" s="10"/>
      <c r="D93" s="10"/>
      <c r="E93" s="55"/>
    </row>
    <row r="94" spans="1:5" s="2" customFormat="1" ht="19.5" hidden="1" customHeight="1">
      <c r="A94" s="12"/>
      <c r="B94" s="27" t="s">
        <v>218</v>
      </c>
      <c r="C94" s="10"/>
      <c r="D94" s="10"/>
      <c r="E94" s="55"/>
    </row>
    <row r="95" spans="1:5" s="2" customFormat="1" ht="19.5" hidden="1" customHeight="1">
      <c r="A95" s="12"/>
      <c r="B95" s="27"/>
      <c r="C95" s="10"/>
      <c r="D95" s="10"/>
      <c r="E95" s="55"/>
    </row>
    <row r="96" spans="1:5" s="2" customFormat="1" ht="19.5" hidden="1" customHeight="1">
      <c r="A96" s="12"/>
      <c r="B96" s="27"/>
      <c r="C96" s="10"/>
      <c r="D96" s="10"/>
      <c r="E96" s="55"/>
    </row>
    <row r="97" spans="1:139" s="2" customFormat="1" ht="19.5" hidden="1" customHeight="1">
      <c r="A97" s="12"/>
      <c r="B97" s="27"/>
      <c r="C97" s="10"/>
      <c r="D97" s="10"/>
      <c r="E97" s="55"/>
    </row>
    <row r="98" spans="1:139" s="2" customFormat="1" ht="19.5" hidden="1" customHeight="1">
      <c r="A98" s="12"/>
      <c r="B98" s="11"/>
      <c r="C98" s="10"/>
      <c r="D98" s="10"/>
      <c r="E98" s="55"/>
    </row>
    <row r="99" spans="1:139" s="2" customFormat="1" ht="19.5" hidden="1" customHeight="1">
      <c r="A99" s="12"/>
      <c r="B99" s="11"/>
      <c r="C99" s="10"/>
      <c r="D99" s="10"/>
      <c r="E99" s="55"/>
    </row>
    <row r="100" spans="1:139" s="2" customFormat="1" ht="19.5" hidden="1" customHeight="1">
      <c r="A100" s="12">
        <v>2898</v>
      </c>
      <c r="B100" s="11" t="s">
        <v>0</v>
      </c>
      <c r="C100" s="10"/>
      <c r="D100" s="10"/>
      <c r="E100" s="55"/>
    </row>
    <row r="101" spans="1:139" s="2" customFormat="1" ht="19.5" hidden="1" customHeight="1">
      <c r="A101" s="15">
        <v>29</v>
      </c>
      <c r="B101" s="14" t="s">
        <v>347</v>
      </c>
      <c r="C101" s="13">
        <f t="shared" ref="C101:D101" si="9">C102</f>
        <v>0</v>
      </c>
      <c r="D101" s="13">
        <f t="shared" si="9"/>
        <v>0</v>
      </c>
      <c r="E101" s="55"/>
    </row>
    <row r="102" spans="1:139" s="2" customFormat="1" ht="19.5" hidden="1" customHeight="1">
      <c r="A102" s="12">
        <v>2901</v>
      </c>
      <c r="B102" s="11" t="s">
        <v>324</v>
      </c>
      <c r="C102" s="10"/>
      <c r="D102" s="10"/>
      <c r="E102" s="55"/>
    </row>
    <row r="103" spans="1:139" s="2" customFormat="1" ht="19.5" hidden="1" customHeight="1">
      <c r="A103" s="12">
        <v>2902</v>
      </c>
      <c r="B103" s="11" t="s">
        <v>325</v>
      </c>
      <c r="C103" s="10"/>
      <c r="D103" s="10"/>
      <c r="E103" s="55"/>
    </row>
    <row r="104" spans="1:139" s="2" customFormat="1" ht="19.5" customHeight="1">
      <c r="A104" s="94" t="s">
        <v>363</v>
      </c>
      <c r="B104" s="95" t="s">
        <v>364</v>
      </c>
      <c r="C104" s="13"/>
      <c r="D104" s="13"/>
      <c r="E104" s="55"/>
    </row>
    <row r="105" spans="1:139" s="2" customFormat="1" ht="19.5" customHeight="1">
      <c r="A105" s="28" t="s">
        <v>365</v>
      </c>
      <c r="B105" s="27" t="s">
        <v>366</v>
      </c>
      <c r="C105" s="10"/>
      <c r="D105" s="10"/>
      <c r="E105" s="55"/>
    </row>
    <row r="106" spans="1:139" ht="19.5" customHeight="1">
      <c r="A106" s="94" t="s">
        <v>359</v>
      </c>
      <c r="B106" s="95" t="s">
        <v>360</v>
      </c>
      <c r="C106" s="13">
        <f t="shared" ref="C106:D106" si="10">C107</f>
        <v>0</v>
      </c>
      <c r="D106" s="13">
        <f t="shared" si="10"/>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11">L106</f>
        <v>0</v>
      </c>
      <c r="AN106" s="5">
        <f t="shared" ref="AN106" si="12">T106</f>
        <v>0</v>
      </c>
      <c r="AO106" s="6"/>
      <c r="AP106" s="5" t="e">
        <f>#REF!+E106+M106+U106</f>
        <v>#REF!</v>
      </c>
      <c r="AQ106" s="5">
        <f t="shared" ref="AQ106" si="13">F106+N106+V106</f>
        <v>0</v>
      </c>
      <c r="AR106" s="5">
        <f t="shared" ref="AR106" si="14">W106</f>
        <v>0</v>
      </c>
      <c r="AS106" s="5" t="e">
        <f>#REF!+G106+O106+X106</f>
        <v>#REF!</v>
      </c>
      <c r="AT106" s="5" t="e">
        <f>#REF!+H106+P106+Y106</f>
        <v>#REF!</v>
      </c>
      <c r="AU106" s="5">
        <f>D106+I106+Q106+Z106</f>
        <v>0</v>
      </c>
      <c r="AV106" s="5" t="e">
        <f>#REF!+J106+R106+AA106</f>
        <v>#REF!</v>
      </c>
      <c r="AW106" s="5" t="e">
        <f>#REF!+K106+S106+AB106</f>
        <v>#REF!</v>
      </c>
      <c r="AX106" s="6"/>
      <c r="AY106" s="5" t="e">
        <f t="shared" ref="AY106" si="15">AP106+AQ106+AR106</f>
        <v>#REF!</v>
      </c>
      <c r="AZ106" s="5" t="e">
        <f t="shared" ref="AZ106" si="16">AS106+AT106</f>
        <v>#REF!</v>
      </c>
      <c r="BA106" s="5">
        <f t="shared" ref="BA106:BC106" si="17">AU106</f>
        <v>0</v>
      </c>
      <c r="BB106" s="5" t="e">
        <f t="shared" si="17"/>
        <v>#REF!</v>
      </c>
      <c r="BC106" s="5" t="e">
        <f t="shared" si="17"/>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361</v>
      </c>
      <c r="B107" s="27" t="s">
        <v>362</v>
      </c>
      <c r="C107" s="10"/>
      <c r="D107" s="10"/>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8">C109+C116</f>
        <v>20</v>
      </c>
      <c r="D108" s="16">
        <f t="shared" si="18"/>
        <v>20</v>
      </c>
      <c r="E108" s="55"/>
    </row>
    <row r="109" spans="1:139" s="2" customFormat="1" ht="19.5" hidden="1" customHeight="1">
      <c r="A109" s="15">
        <v>31</v>
      </c>
      <c r="B109" s="14" t="s">
        <v>94</v>
      </c>
      <c r="C109" s="13">
        <f t="shared" ref="C109:D109" si="19">SUM(C110:C115)</f>
        <v>0</v>
      </c>
      <c r="D109" s="13">
        <f t="shared" si="19"/>
        <v>0</v>
      </c>
      <c r="E109" s="55"/>
    </row>
    <row r="110" spans="1:139" s="2" customFormat="1" ht="19.5" hidden="1" customHeight="1">
      <c r="A110" s="12">
        <v>3101</v>
      </c>
      <c r="B110" s="11" t="s">
        <v>93</v>
      </c>
      <c r="C110" s="10"/>
      <c r="D110" s="10"/>
      <c r="E110" s="55"/>
    </row>
    <row r="111" spans="1:139" s="2" customFormat="1" ht="19.5" hidden="1" customHeight="1">
      <c r="A111" s="12">
        <v>3102</v>
      </c>
      <c r="B111" s="11" t="s">
        <v>92</v>
      </c>
      <c r="C111" s="10"/>
      <c r="D111" s="10"/>
      <c r="E111" s="55"/>
    </row>
    <row r="112" spans="1:139" s="2" customFormat="1" ht="19.5" hidden="1" customHeight="1">
      <c r="A112" s="12">
        <v>3103</v>
      </c>
      <c r="B112" s="11" t="s">
        <v>91</v>
      </c>
      <c r="C112" s="10"/>
      <c r="D112" s="10"/>
      <c r="E112" s="55"/>
    </row>
    <row r="113" spans="1:5" s="2" customFormat="1" ht="19.5" hidden="1" customHeight="1">
      <c r="A113" s="12">
        <v>3104</v>
      </c>
      <c r="B113" s="11" t="s">
        <v>90</v>
      </c>
      <c r="C113" s="10"/>
      <c r="D113" s="10"/>
      <c r="E113" s="55"/>
    </row>
    <row r="114" spans="1:5" s="2" customFormat="1" ht="19.5" hidden="1" customHeight="1">
      <c r="A114" s="12">
        <v>3105</v>
      </c>
      <c r="B114" s="11" t="s">
        <v>89</v>
      </c>
      <c r="C114" s="10"/>
      <c r="D114" s="10"/>
      <c r="E114" s="55"/>
    </row>
    <row r="115" spans="1:5" s="2" customFormat="1" ht="19.5" hidden="1" customHeight="1">
      <c r="A115" s="12">
        <v>3106</v>
      </c>
      <c r="B115" s="11" t="s">
        <v>88</v>
      </c>
      <c r="C115" s="10"/>
      <c r="D115" s="10"/>
      <c r="E115" s="55"/>
    </row>
    <row r="116" spans="1:5" s="2" customFormat="1" ht="19.5" customHeight="1">
      <c r="A116" s="15">
        <v>32</v>
      </c>
      <c r="B116" s="14" t="s">
        <v>348</v>
      </c>
      <c r="C116" s="13">
        <f t="shared" ref="C116:D116" si="20">C117+C118+C129+C130+C132+C133+C134+C135</f>
        <v>20</v>
      </c>
      <c r="D116" s="13">
        <f t="shared" si="20"/>
        <v>20</v>
      </c>
      <c r="E116" s="55"/>
    </row>
    <row r="117" spans="1:5" s="2" customFormat="1" ht="19.5" customHeight="1">
      <c r="A117" s="12">
        <v>3201</v>
      </c>
      <c r="B117" s="11" t="s">
        <v>87</v>
      </c>
      <c r="C117" s="10">
        <v>20</v>
      </c>
      <c r="D117" s="10">
        <v>20</v>
      </c>
      <c r="E117" s="55"/>
    </row>
    <row r="118" spans="1:5" s="2" customFormat="1" ht="19.5" customHeight="1">
      <c r="A118" s="59">
        <v>3202</v>
      </c>
      <c r="B118" s="49" t="s">
        <v>86</v>
      </c>
      <c r="C118" s="61">
        <f t="shared" ref="C118:D118" si="21">SUM(C119:C128)</f>
        <v>0</v>
      </c>
      <c r="D118" s="61">
        <f t="shared" si="21"/>
        <v>0</v>
      </c>
      <c r="E118" s="55"/>
    </row>
    <row r="119" spans="1:5" s="2" customFormat="1" ht="19.5" hidden="1" customHeight="1">
      <c r="A119" s="12"/>
      <c r="B119" s="41" t="s">
        <v>217</v>
      </c>
      <c r="C119" s="10"/>
      <c r="D119" s="10"/>
      <c r="E119" s="55"/>
    </row>
    <row r="120" spans="1:5" s="2" customFormat="1" ht="19.5" hidden="1" customHeight="1">
      <c r="A120" s="12"/>
      <c r="B120" s="41" t="s">
        <v>207</v>
      </c>
      <c r="C120" s="10"/>
      <c r="D120" s="10"/>
      <c r="E120" s="55"/>
    </row>
    <row r="121" spans="1:5" s="2" customFormat="1" ht="19.5" hidden="1" customHeight="1">
      <c r="A121" s="12"/>
      <c r="B121" s="41" t="s">
        <v>208</v>
      </c>
      <c r="C121" s="10"/>
      <c r="D121" s="10"/>
      <c r="E121" s="55"/>
    </row>
    <row r="122" spans="1:5" s="2" customFormat="1" ht="19.5" hidden="1" customHeight="1">
      <c r="A122" s="12"/>
      <c r="B122" s="41" t="s">
        <v>209</v>
      </c>
      <c r="C122" s="10"/>
      <c r="D122" s="10"/>
      <c r="E122" s="55"/>
    </row>
    <row r="123" spans="1:5" s="2" customFormat="1" ht="19.5" hidden="1" customHeight="1">
      <c r="A123" s="12"/>
      <c r="B123" s="41" t="s">
        <v>282</v>
      </c>
      <c r="C123" s="10"/>
      <c r="D123" s="10"/>
      <c r="E123" s="55"/>
    </row>
    <row r="124" spans="1:5" s="2" customFormat="1" ht="19.5" hidden="1" customHeight="1">
      <c r="A124" s="12"/>
      <c r="B124" s="27" t="s">
        <v>218</v>
      </c>
      <c r="C124" s="10"/>
      <c r="D124" s="10"/>
      <c r="E124" s="55"/>
    </row>
    <row r="125" spans="1:5" s="2" customFormat="1" ht="19.5" hidden="1" customHeight="1">
      <c r="A125" s="12"/>
      <c r="B125" s="27"/>
      <c r="C125" s="10"/>
      <c r="D125" s="10"/>
      <c r="E125" s="55"/>
    </row>
    <row r="126" spans="1:5" s="2" customFormat="1" ht="19.5" hidden="1" customHeight="1">
      <c r="A126" s="12"/>
      <c r="B126" s="27"/>
      <c r="C126" s="10"/>
      <c r="D126" s="10"/>
      <c r="E126" s="55"/>
    </row>
    <row r="127" spans="1:5" s="2" customFormat="1" ht="19.5" hidden="1" customHeight="1">
      <c r="A127" s="12"/>
      <c r="B127" s="41"/>
      <c r="C127" s="10"/>
      <c r="D127" s="10"/>
      <c r="E127" s="55"/>
    </row>
    <row r="128" spans="1:5" s="2" customFormat="1" ht="19.5" hidden="1" customHeight="1">
      <c r="A128" s="12"/>
      <c r="B128" s="11"/>
      <c r="C128" s="10"/>
      <c r="D128" s="10"/>
      <c r="E128" s="55"/>
    </row>
    <row r="129" spans="1:5" s="2" customFormat="1">
      <c r="A129" s="12">
        <v>3203</v>
      </c>
      <c r="B129" s="11" t="s">
        <v>85</v>
      </c>
      <c r="C129" s="10"/>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19.5" customHeight="1">
      <c r="A132" s="12">
        <v>3206</v>
      </c>
      <c r="B132" s="11" t="s">
        <v>82</v>
      </c>
      <c r="C132" s="10"/>
      <c r="D132" s="10"/>
      <c r="E132" s="55"/>
    </row>
    <row r="133" spans="1:5" s="2" customFormat="1" ht="19.5" customHeight="1">
      <c r="A133" s="12">
        <v>3207</v>
      </c>
      <c r="B133" s="11" t="s">
        <v>81</v>
      </c>
      <c r="C133" s="10"/>
      <c r="D133" s="10"/>
      <c r="E133" s="55"/>
    </row>
    <row r="134" spans="1:5" s="2" customFormat="1">
      <c r="A134" s="12">
        <v>3208</v>
      </c>
      <c r="B134" s="11" t="s">
        <v>80</v>
      </c>
      <c r="C134" s="10"/>
      <c r="D134" s="10"/>
      <c r="E134" s="55"/>
    </row>
    <row r="135" spans="1:5" s="2" customFormat="1" ht="19.5" customHeight="1">
      <c r="A135" s="12">
        <v>3298</v>
      </c>
      <c r="B135" s="11" t="s">
        <v>0</v>
      </c>
      <c r="C135" s="10"/>
      <c r="D135" s="10"/>
      <c r="E135" s="55"/>
    </row>
    <row r="136" spans="1:5" s="2" customFormat="1" ht="19.5" hidden="1" customHeight="1">
      <c r="A136" s="18">
        <v>4</v>
      </c>
      <c r="B136" s="17" t="s">
        <v>79</v>
      </c>
      <c r="C136" s="16">
        <f t="shared" ref="C136:D136" si="22">C137+C140+C143+C150+C155+C171</f>
        <v>0</v>
      </c>
      <c r="D136" s="16">
        <f t="shared" si="22"/>
        <v>0</v>
      </c>
      <c r="E136" s="55"/>
    </row>
    <row r="137" spans="1:5" s="2" customFormat="1" ht="19.5" hidden="1" customHeight="1">
      <c r="A137" s="15">
        <v>41</v>
      </c>
      <c r="B137" s="14" t="s">
        <v>78</v>
      </c>
      <c r="C137" s="13">
        <f t="shared" ref="C137:D137" si="23">SUM(C138:C139)</f>
        <v>0</v>
      </c>
      <c r="D137" s="13">
        <f t="shared" si="23"/>
        <v>0</v>
      </c>
      <c r="E137" s="55"/>
    </row>
    <row r="138" spans="1:5" s="2" customFormat="1" ht="19.5" hidden="1" customHeight="1">
      <c r="A138" s="12">
        <v>4101</v>
      </c>
      <c r="B138" s="11" t="s">
        <v>77</v>
      </c>
      <c r="C138" s="10"/>
      <c r="D138" s="10"/>
      <c r="E138" s="55"/>
    </row>
    <row r="139" spans="1:5" s="2" customFormat="1" ht="19.5" hidden="1" customHeight="1">
      <c r="A139" s="12">
        <v>4103</v>
      </c>
      <c r="B139" s="11" t="s">
        <v>76</v>
      </c>
      <c r="C139" s="10"/>
      <c r="D139" s="10"/>
      <c r="E139" s="55"/>
    </row>
    <row r="140" spans="1:5" s="2" customFormat="1" ht="19.5" hidden="1" customHeight="1">
      <c r="A140" s="15">
        <v>42</v>
      </c>
      <c r="B140" s="14" t="s">
        <v>75</v>
      </c>
      <c r="C140" s="13">
        <f t="shared" ref="C140:D140" si="24">SUM(C141:C142)</f>
        <v>0</v>
      </c>
      <c r="D140" s="13">
        <f t="shared" si="24"/>
        <v>0</v>
      </c>
      <c r="E140" s="55"/>
    </row>
    <row r="141" spans="1:5" s="2" customFormat="1" ht="19.5" hidden="1" customHeight="1">
      <c r="A141" s="12">
        <v>4201</v>
      </c>
      <c r="B141" s="11" t="s">
        <v>74</v>
      </c>
      <c r="C141" s="10"/>
      <c r="D141" s="10"/>
      <c r="E141" s="55"/>
    </row>
    <row r="142" spans="1:5" s="2" customFormat="1" ht="19.5" hidden="1" customHeight="1">
      <c r="A142" s="12">
        <v>4202</v>
      </c>
      <c r="B142" s="11" t="s">
        <v>73</v>
      </c>
      <c r="C142" s="10"/>
      <c r="D142" s="10"/>
      <c r="E142" s="55"/>
    </row>
    <row r="143" spans="1:5" s="2" customFormat="1" ht="19.5" hidden="1" customHeight="1">
      <c r="A143" s="15">
        <v>43</v>
      </c>
      <c r="B143" s="14" t="s">
        <v>72</v>
      </c>
      <c r="C143" s="13">
        <f t="shared" ref="C143:D143" si="25">C144+C149</f>
        <v>0</v>
      </c>
      <c r="D143" s="13">
        <f t="shared" si="25"/>
        <v>0</v>
      </c>
      <c r="E143" s="55"/>
    </row>
    <row r="144" spans="1:5" s="2" customFormat="1" ht="19.5" hidden="1" customHeight="1">
      <c r="A144" s="48">
        <v>4301</v>
      </c>
      <c r="B144" s="49" t="s">
        <v>71</v>
      </c>
      <c r="C144" s="50">
        <f t="shared" ref="C144:D144" si="26">SUM(C145:C146)</f>
        <v>0</v>
      </c>
      <c r="D144" s="50">
        <f t="shared" si="26"/>
        <v>0</v>
      </c>
      <c r="E144" s="55"/>
    </row>
    <row r="145" spans="1:5" s="2" customFormat="1" ht="19.5" hidden="1" customHeight="1">
      <c r="A145" s="12"/>
      <c r="B145" s="41" t="s">
        <v>188</v>
      </c>
      <c r="C145" s="10"/>
      <c r="D145" s="10"/>
      <c r="E145" s="55"/>
    </row>
    <row r="146" spans="1:5" s="2" customFormat="1" ht="19.5" hidden="1" customHeight="1">
      <c r="A146" s="12"/>
      <c r="B146" s="27" t="s">
        <v>218</v>
      </c>
      <c r="C146" s="10"/>
      <c r="D146" s="10"/>
      <c r="E146" s="55"/>
    </row>
    <row r="147" spans="1:5" s="2" customFormat="1" ht="19.5" hidden="1" customHeight="1">
      <c r="A147" s="12"/>
      <c r="B147" s="11"/>
      <c r="C147" s="10"/>
      <c r="D147" s="10"/>
      <c r="E147" s="55"/>
    </row>
    <row r="148" spans="1:5" s="2" customFormat="1" ht="19.5" hidden="1" customHeight="1">
      <c r="A148" s="12"/>
      <c r="B148" s="11"/>
      <c r="C148" s="10"/>
      <c r="D148" s="10"/>
      <c r="E148" s="55"/>
    </row>
    <row r="149" spans="1:5" s="2" customFormat="1" ht="19.5" hidden="1" customHeight="1">
      <c r="A149" s="12">
        <v>4302</v>
      </c>
      <c r="B149" s="11" t="s">
        <v>70</v>
      </c>
      <c r="C149" s="10"/>
      <c r="D149" s="10"/>
      <c r="E149" s="55"/>
    </row>
    <row r="150" spans="1:5" s="2" customFormat="1" ht="19.5" hidden="1" customHeight="1">
      <c r="A150" s="15">
        <v>44</v>
      </c>
      <c r="B150" s="24" t="s">
        <v>69</v>
      </c>
      <c r="C150" s="13">
        <f t="shared" ref="C150:D150" si="27">SUM(C151:C154)</f>
        <v>0</v>
      </c>
      <c r="D150" s="13">
        <f t="shared" si="27"/>
        <v>0</v>
      </c>
      <c r="E150" s="55"/>
    </row>
    <row r="151" spans="1:5" s="2" customFormat="1" ht="19.5" hidden="1" customHeight="1">
      <c r="A151" s="12">
        <v>4401</v>
      </c>
      <c r="B151" s="11" t="s">
        <v>68</v>
      </c>
      <c r="C151" s="10"/>
      <c r="D151" s="10"/>
      <c r="E151" s="55"/>
    </row>
    <row r="152" spans="1:5" s="2" customFormat="1" ht="19.5" hidden="1" customHeight="1">
      <c r="A152" s="12">
        <v>4402</v>
      </c>
      <c r="B152" s="11" t="s">
        <v>67</v>
      </c>
      <c r="C152" s="10"/>
      <c r="D152" s="10"/>
      <c r="E152" s="55"/>
    </row>
    <row r="153" spans="1:5" s="2" customFormat="1" ht="19.5" hidden="1" customHeight="1">
      <c r="A153" s="12">
        <v>4403</v>
      </c>
      <c r="B153" s="11" t="s">
        <v>66</v>
      </c>
      <c r="C153" s="10"/>
      <c r="D153" s="10"/>
      <c r="E153" s="55"/>
    </row>
    <row r="154" spans="1:5" s="2" customFormat="1" ht="19.5" hidden="1" customHeight="1">
      <c r="A154" s="12">
        <v>4406</v>
      </c>
      <c r="B154" s="11" t="s">
        <v>65</v>
      </c>
      <c r="C154" s="10"/>
      <c r="D154" s="10"/>
      <c r="E154" s="55"/>
    </row>
    <row r="155" spans="1:5" s="2" customFormat="1" ht="19.5" hidden="1" customHeight="1">
      <c r="A155" s="15">
        <v>45</v>
      </c>
      <c r="B155" s="14" t="s">
        <v>64</v>
      </c>
      <c r="C155" s="13">
        <f t="shared" ref="C155:D155" si="28">C156</f>
        <v>0</v>
      </c>
      <c r="D155" s="13">
        <f t="shared" si="28"/>
        <v>0</v>
      </c>
      <c r="E155" s="55"/>
    </row>
    <row r="156" spans="1:5" s="2" customFormat="1" ht="19.5" hidden="1" customHeight="1">
      <c r="A156" s="48">
        <v>4501</v>
      </c>
      <c r="B156" s="49" t="s">
        <v>63</v>
      </c>
      <c r="C156" s="50">
        <f t="shared" ref="C156:D156" si="29">SUM(C157:C170)</f>
        <v>0</v>
      </c>
      <c r="D156" s="50">
        <f t="shared" si="29"/>
        <v>0</v>
      </c>
      <c r="E156" s="55"/>
    </row>
    <row r="157" spans="1:5" s="2" customFormat="1" ht="19.5" hidden="1" customHeight="1">
      <c r="A157" s="12"/>
      <c r="B157" s="41" t="s">
        <v>198</v>
      </c>
      <c r="C157" s="10"/>
      <c r="D157" s="10"/>
      <c r="E157" s="55"/>
    </row>
    <row r="158" spans="1:5" s="2" customFormat="1" ht="19.5" hidden="1" customHeight="1">
      <c r="A158" s="12"/>
      <c r="B158" s="41" t="s">
        <v>199</v>
      </c>
      <c r="C158" s="10"/>
      <c r="D158" s="10"/>
      <c r="E158" s="55"/>
    </row>
    <row r="159" spans="1:5" s="2" customFormat="1" ht="19.5" hidden="1" customHeight="1">
      <c r="A159" s="12"/>
      <c r="B159" s="41" t="s">
        <v>200</v>
      </c>
      <c r="C159" s="10"/>
      <c r="D159" s="10"/>
      <c r="E159" s="55"/>
    </row>
    <row r="160" spans="1:5" s="2" customFormat="1" ht="19.5" hidden="1" customHeight="1">
      <c r="A160" s="12"/>
      <c r="B160" s="41" t="s">
        <v>203</v>
      </c>
      <c r="C160" s="10"/>
      <c r="D160" s="10"/>
      <c r="E160" s="55"/>
    </row>
    <row r="161" spans="1:5" s="2" customFormat="1" ht="19.5" hidden="1" customHeight="1">
      <c r="A161" s="12"/>
      <c r="B161" s="41" t="s">
        <v>204</v>
      </c>
      <c r="C161" s="10"/>
      <c r="D161" s="10"/>
      <c r="E161" s="55"/>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hidden="1" customHeight="1">
      <c r="A166" s="12"/>
      <c r="B166" s="27" t="s">
        <v>218</v>
      </c>
      <c r="C166" s="10"/>
      <c r="D166" s="10"/>
      <c r="E166" s="55"/>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hidden="1" customHeight="1">
      <c r="A171" s="15">
        <v>46</v>
      </c>
      <c r="B171" s="14" t="s">
        <v>62</v>
      </c>
      <c r="C171" s="13">
        <f t="shared" ref="C171:D171" si="30">C172</f>
        <v>0</v>
      </c>
      <c r="D171" s="13">
        <f t="shared" si="30"/>
        <v>0</v>
      </c>
      <c r="E171" s="55"/>
    </row>
    <row r="172" spans="1:5" s="2" customFormat="1" ht="19.5" hidden="1" customHeight="1">
      <c r="A172" s="12">
        <v>4698</v>
      </c>
      <c r="B172" s="11" t="s">
        <v>61</v>
      </c>
      <c r="C172" s="10"/>
      <c r="D172" s="10"/>
      <c r="E172" s="55"/>
    </row>
    <row r="173" spans="1:5" s="2" customFormat="1" ht="19.5" hidden="1" customHeight="1">
      <c r="A173" s="18">
        <v>5</v>
      </c>
      <c r="B173" s="17" t="s">
        <v>60</v>
      </c>
      <c r="C173" s="16">
        <f t="shared" ref="C173:D173" si="31">C174+C182+C184+C187+C189+C193</f>
        <v>0</v>
      </c>
      <c r="D173" s="16">
        <f t="shared" si="31"/>
        <v>0</v>
      </c>
      <c r="E173" s="55"/>
    </row>
    <row r="174" spans="1:5" s="2" customFormat="1" ht="19.5" hidden="1" customHeight="1">
      <c r="A174" s="21">
        <v>51</v>
      </c>
      <c r="B174" s="20" t="s">
        <v>59</v>
      </c>
      <c r="C174" s="13">
        <f t="shared" ref="C174:D174" si="32">SUM(C175:C181)</f>
        <v>0</v>
      </c>
      <c r="D174" s="13">
        <f t="shared" si="32"/>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33">C183</f>
        <v>0</v>
      </c>
      <c r="D182" s="13">
        <f t="shared" si="33"/>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34">SUM(C185:C186)</f>
        <v>0</v>
      </c>
      <c r="D184" s="13">
        <f t="shared" si="34"/>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35">C188</f>
        <v>0</v>
      </c>
      <c r="D187" s="13">
        <f t="shared" si="35"/>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36">SUM(C190:C192)</f>
        <v>0</v>
      </c>
      <c r="D189" s="13">
        <f t="shared" si="36"/>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37">SUM(C194:C195)</f>
        <v>0</v>
      </c>
      <c r="D193" s="13">
        <f t="shared" si="37"/>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8">C197+C199+C201+C205+C207</f>
        <v>0</v>
      </c>
      <c r="D196" s="16">
        <f t="shared" si="38"/>
        <v>0</v>
      </c>
      <c r="E196" s="55"/>
    </row>
    <row r="197" spans="1:5" s="2" customFormat="1" ht="19.5" hidden="1" customHeight="1">
      <c r="A197" s="15">
        <v>62</v>
      </c>
      <c r="B197" s="14" t="s">
        <v>36</v>
      </c>
      <c r="C197" s="13">
        <f t="shared" ref="C197:D197" si="39">C198</f>
        <v>0</v>
      </c>
      <c r="D197" s="13">
        <f t="shared" si="39"/>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40">C200</f>
        <v>0</v>
      </c>
      <c r="D199" s="13">
        <f t="shared" si="40"/>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41">SUM(C202:C204)</f>
        <v>0</v>
      </c>
      <c r="D201" s="13">
        <f t="shared" si="41"/>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42">C206</f>
        <v>0</v>
      </c>
      <c r="D205" s="13">
        <f t="shared" si="42"/>
        <v>0</v>
      </c>
      <c r="E205" s="55"/>
    </row>
    <row r="206" spans="1:5" s="2" customFormat="1" ht="19.5" hidden="1" customHeight="1">
      <c r="A206" s="12">
        <v>6698</v>
      </c>
      <c r="B206" s="11" t="s">
        <v>0</v>
      </c>
      <c r="C206" s="10"/>
      <c r="D206" s="10"/>
      <c r="E206" s="55"/>
    </row>
    <row r="207" spans="1:5" s="2" customFormat="1" ht="19.5" hidden="1" customHeight="1">
      <c r="A207" s="15">
        <v>68</v>
      </c>
      <c r="B207" s="14" t="s">
        <v>27</v>
      </c>
      <c r="C207" s="13">
        <f t="shared" ref="C207:D207" si="43">SUM(C208:C212)</f>
        <v>0</v>
      </c>
      <c r="D207" s="13">
        <f t="shared" si="43"/>
        <v>0</v>
      </c>
      <c r="E207" s="55"/>
    </row>
    <row r="208" spans="1:5" s="2" customFormat="1" hidden="1">
      <c r="A208" s="12">
        <v>6801</v>
      </c>
      <c r="B208" s="11" t="s">
        <v>26</v>
      </c>
      <c r="C208" s="10"/>
      <c r="D208" s="10"/>
      <c r="E208" s="55"/>
    </row>
    <row r="209" spans="1:5" s="2" customFormat="1" ht="19.5" hidden="1" customHeight="1">
      <c r="A209" s="12">
        <v>6802</v>
      </c>
      <c r="B209" s="11" t="s">
        <v>25</v>
      </c>
      <c r="C209" s="10"/>
      <c r="D209" s="10"/>
      <c r="E209" s="55"/>
    </row>
    <row r="210" spans="1:5" s="2" customFormat="1" ht="19.5" hidden="1" customHeight="1">
      <c r="A210" s="12">
        <v>6803</v>
      </c>
      <c r="B210" s="11" t="s">
        <v>24</v>
      </c>
      <c r="C210" s="10"/>
      <c r="D210" s="10"/>
      <c r="E210" s="58"/>
    </row>
    <row r="211" spans="1:5" s="2" customFormat="1" hidden="1">
      <c r="A211" s="12">
        <v>6805</v>
      </c>
      <c r="B211" s="11" t="s">
        <v>23</v>
      </c>
      <c r="C211" s="10"/>
      <c r="D211" s="10"/>
      <c r="E211" s="55"/>
    </row>
    <row r="212" spans="1:5" s="2" customFormat="1" ht="19.5" hidden="1" customHeight="1">
      <c r="A212" s="12">
        <v>6898</v>
      </c>
      <c r="B212" s="11" t="s">
        <v>0</v>
      </c>
      <c r="C212" s="10"/>
      <c r="D212" s="10"/>
      <c r="E212" s="55"/>
    </row>
    <row r="213" spans="1:5" s="2" customFormat="1" ht="50.1" hidden="1" customHeight="1">
      <c r="A213" s="18">
        <v>7</v>
      </c>
      <c r="B213" s="17" t="s">
        <v>22</v>
      </c>
      <c r="C213" s="16">
        <f t="shared" ref="C213:D213" si="44">C214+C228+C236+C239+C244</f>
        <v>0</v>
      </c>
      <c r="D213" s="16">
        <f t="shared" si="44"/>
        <v>0</v>
      </c>
      <c r="E213" s="55"/>
    </row>
    <row r="214" spans="1:5" s="2" customFormat="1" ht="19.5" hidden="1" customHeight="1">
      <c r="A214" s="15">
        <v>71</v>
      </c>
      <c r="B214" s="14" t="s">
        <v>21</v>
      </c>
      <c r="C214" s="13">
        <f t="shared" ref="C214:D214" si="45">C215+C216+C222</f>
        <v>0</v>
      </c>
      <c r="D214" s="13">
        <f t="shared" si="45"/>
        <v>0</v>
      </c>
      <c r="E214" s="55"/>
    </row>
    <row r="215" spans="1:5" s="2" customFormat="1" ht="19.5" hidden="1" customHeight="1">
      <c r="A215" s="12">
        <v>7101</v>
      </c>
      <c r="B215" s="11" t="s">
        <v>20</v>
      </c>
      <c r="C215" s="10"/>
      <c r="D215" s="10"/>
      <c r="E215" s="55"/>
    </row>
    <row r="216" spans="1:5" s="2" customFormat="1" ht="19.5" hidden="1" customHeight="1">
      <c r="A216" s="59">
        <v>7102</v>
      </c>
      <c r="B216" s="49" t="s">
        <v>19</v>
      </c>
      <c r="C216" s="61">
        <f t="shared" ref="C216:D216" si="46">SUM(C217:C221)</f>
        <v>0</v>
      </c>
      <c r="D216" s="61">
        <f t="shared" si="46"/>
        <v>0</v>
      </c>
      <c r="E216" s="55"/>
    </row>
    <row r="217" spans="1:5" s="2" customFormat="1" ht="19.5" hidden="1" customHeight="1">
      <c r="A217" s="12"/>
      <c r="B217" s="41" t="s">
        <v>182</v>
      </c>
      <c r="C217" s="10"/>
      <c r="D217" s="10"/>
      <c r="E217" s="55"/>
    </row>
    <row r="218" spans="1:5" s="2" customFormat="1" ht="19.5" hidden="1" customHeight="1">
      <c r="A218" s="12"/>
      <c r="B218" s="41" t="s">
        <v>205</v>
      </c>
      <c r="C218" s="10"/>
      <c r="D218" s="10"/>
      <c r="E218" s="55"/>
    </row>
    <row r="219" spans="1:5" s="2" customFormat="1" ht="19.5" hidden="1" customHeight="1">
      <c r="A219" s="12"/>
      <c r="B219" s="41" t="s">
        <v>245</v>
      </c>
      <c r="C219" s="10"/>
      <c r="D219" s="10"/>
      <c r="E219" s="55"/>
    </row>
    <row r="220" spans="1:5" s="2" customFormat="1" ht="19.5" hidden="1" customHeight="1">
      <c r="A220" s="12"/>
      <c r="B220" s="27" t="s">
        <v>218</v>
      </c>
      <c r="C220" s="10"/>
      <c r="D220" s="10"/>
      <c r="E220" s="55"/>
    </row>
    <row r="221" spans="1:5" s="2" customFormat="1" ht="19.5" hidden="1" customHeight="1">
      <c r="A221" s="12"/>
      <c r="B221" s="41"/>
      <c r="C221" s="10"/>
      <c r="D221" s="10"/>
      <c r="E221" s="55"/>
    </row>
    <row r="222" spans="1:5" s="2" customFormat="1" ht="19.5" hidden="1" customHeight="1">
      <c r="A222" s="59">
        <v>7103</v>
      </c>
      <c r="B222" s="49" t="s">
        <v>18</v>
      </c>
      <c r="C222" s="61">
        <f t="shared" ref="C222:D222" si="47">SUM(C223:C227)</f>
        <v>0</v>
      </c>
      <c r="D222" s="61">
        <f t="shared" si="47"/>
        <v>0</v>
      </c>
      <c r="E222" s="55"/>
    </row>
    <row r="223" spans="1:5" s="2" customFormat="1" ht="19.5" hidden="1" customHeight="1">
      <c r="A223" s="12"/>
      <c r="B223" s="41" t="s">
        <v>183</v>
      </c>
      <c r="C223" s="10"/>
      <c r="D223" s="10"/>
      <c r="E223" s="55"/>
    </row>
    <row r="224" spans="1:5" s="2" customFormat="1" ht="19.5" hidden="1" customHeight="1">
      <c r="A224" s="12"/>
      <c r="B224" s="41" t="s">
        <v>184</v>
      </c>
      <c r="C224" s="10"/>
      <c r="D224" s="10"/>
      <c r="E224" s="55"/>
    </row>
    <row r="225" spans="1:5" s="2" customFormat="1" ht="19.5" hidden="1" customHeight="1">
      <c r="A225" s="12"/>
      <c r="B225" s="27" t="s">
        <v>230</v>
      </c>
      <c r="C225" s="10"/>
      <c r="D225" s="10"/>
      <c r="E225" s="55"/>
    </row>
    <row r="226" spans="1:5" s="2" customFormat="1" ht="19.5" hidden="1" customHeight="1">
      <c r="A226" s="12"/>
      <c r="B226" s="41"/>
      <c r="C226" s="10"/>
      <c r="D226" s="10"/>
      <c r="E226" s="55"/>
    </row>
    <row r="227" spans="1:5" s="2" customFormat="1" ht="19.5" hidden="1" customHeight="1">
      <c r="A227" s="12"/>
      <c r="B227" s="41"/>
      <c r="C227" s="10"/>
      <c r="D227" s="10"/>
      <c r="E227" s="55"/>
    </row>
    <row r="228" spans="1:5" s="2" customFormat="1" ht="19.5" hidden="1" customHeight="1">
      <c r="A228" s="15">
        <v>72</v>
      </c>
      <c r="B228" s="14" t="s">
        <v>17</v>
      </c>
      <c r="C228" s="13">
        <f t="shared" ref="C228:D228" si="48">C229+C235</f>
        <v>0</v>
      </c>
      <c r="D228" s="13">
        <f t="shared" si="48"/>
        <v>0</v>
      </c>
      <c r="E228" s="55"/>
    </row>
    <row r="229" spans="1:5" s="2" customFormat="1" ht="19.5" hidden="1" customHeight="1">
      <c r="A229" s="59">
        <v>7206</v>
      </c>
      <c r="B229" s="49" t="s">
        <v>16</v>
      </c>
      <c r="C229" s="61">
        <f t="shared" ref="C229:D229" si="49">SUM(C230:C234)</f>
        <v>0</v>
      </c>
      <c r="D229" s="61">
        <f t="shared" si="49"/>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50">SUM(C237:C238)</f>
        <v>0</v>
      </c>
      <c r="D236" s="13">
        <f t="shared" si="50"/>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51">SUM(C240:C243)</f>
        <v>0</v>
      </c>
      <c r="D239" s="13">
        <f t="shared" si="51"/>
        <v>0</v>
      </c>
      <c r="E239" s="55"/>
    </row>
    <row r="240" spans="1:5" s="2" customFormat="1" ht="19.5" hidden="1" customHeight="1">
      <c r="A240" s="12">
        <v>7401</v>
      </c>
      <c r="B240" s="11" t="s">
        <v>11</v>
      </c>
      <c r="C240" s="10"/>
      <c r="D240" s="10"/>
      <c r="E240" s="55"/>
    </row>
    <row r="241" spans="1:5" s="2" customFormat="1" ht="19.5" hidden="1" customHeight="1">
      <c r="A241" s="12">
        <v>7406</v>
      </c>
      <c r="B241" s="11" t="s">
        <v>10</v>
      </c>
      <c r="C241" s="10"/>
      <c r="D241" s="10"/>
      <c r="E241" s="55"/>
    </row>
    <row r="242" spans="1:5" s="2" customFormat="1" hidden="1">
      <c r="A242" s="12">
        <v>7407</v>
      </c>
      <c r="B242" s="11" t="s">
        <v>9</v>
      </c>
      <c r="C242" s="10"/>
      <c r="D242" s="10"/>
      <c r="E242" s="55"/>
    </row>
    <row r="243" spans="1:5" s="2" customFormat="1" ht="19.5" hidden="1" customHeight="1">
      <c r="A243" s="12">
        <v>7498</v>
      </c>
      <c r="B243" s="11" t="s">
        <v>0</v>
      </c>
      <c r="C243" s="10"/>
      <c r="D243" s="10"/>
      <c r="E243" s="55"/>
    </row>
    <row r="244" spans="1:5" s="2" customFormat="1" ht="19.5" hidden="1" customHeight="1">
      <c r="A244" s="15">
        <v>75</v>
      </c>
      <c r="B244" s="14" t="s">
        <v>8</v>
      </c>
      <c r="C244" s="13">
        <f t="shared" ref="C244:D244" si="52">SUM(C245:C246)</f>
        <v>0</v>
      </c>
      <c r="D244" s="13">
        <f t="shared" si="52"/>
        <v>0</v>
      </c>
      <c r="E244" s="55"/>
    </row>
    <row r="245" spans="1:5" s="2" customFormat="1" ht="19.5" hidden="1" customHeight="1">
      <c r="A245" s="12">
        <v>7501</v>
      </c>
      <c r="B245" s="11" t="s">
        <v>7</v>
      </c>
      <c r="C245" s="10"/>
      <c r="D245" s="10"/>
      <c r="E245" s="55"/>
    </row>
    <row r="246" spans="1:5" s="2" customFormat="1" ht="19.5" hidden="1" customHeight="1">
      <c r="A246" s="12">
        <v>7502</v>
      </c>
      <c r="B246" s="11" t="s">
        <v>6</v>
      </c>
      <c r="C246" s="10"/>
      <c r="D246" s="10"/>
      <c r="E246" s="55"/>
    </row>
    <row r="247" spans="1:5" s="2" customFormat="1" ht="19.5" hidden="1" customHeight="1">
      <c r="A247" s="18">
        <v>8</v>
      </c>
      <c r="B247" s="17" t="s">
        <v>5</v>
      </c>
      <c r="C247" s="16">
        <f t="shared" ref="C247:D247" si="53">C248</f>
        <v>0</v>
      </c>
      <c r="D247" s="16">
        <f t="shared" si="53"/>
        <v>0</v>
      </c>
      <c r="E247" s="55"/>
    </row>
    <row r="248" spans="1:5" s="2" customFormat="1" ht="19.5" hidden="1" customHeight="1">
      <c r="A248" s="15">
        <v>81</v>
      </c>
      <c r="B248" s="14" t="s">
        <v>4</v>
      </c>
      <c r="C248" s="13">
        <f t="shared" ref="C248:D248" si="54">SUM(C249:C250)</f>
        <v>0</v>
      </c>
      <c r="D248" s="13">
        <f t="shared" si="54"/>
        <v>0</v>
      </c>
      <c r="E248" s="55"/>
    </row>
    <row r="249" spans="1:5" s="2" customFormat="1" ht="19.5" hidden="1" customHeight="1">
      <c r="A249" s="12">
        <v>8106</v>
      </c>
      <c r="B249" s="11" t="s">
        <v>3</v>
      </c>
      <c r="C249" s="10"/>
      <c r="D249" s="10"/>
      <c r="E249" s="55"/>
    </row>
    <row r="250" spans="1:5" s="2" customFormat="1" ht="19.5" hidden="1" customHeight="1">
      <c r="A250" s="12">
        <v>8109</v>
      </c>
      <c r="B250" s="11" t="s">
        <v>2</v>
      </c>
      <c r="C250" s="10"/>
      <c r="D250" s="10"/>
      <c r="E250" s="55"/>
    </row>
    <row r="251" spans="1:5" s="2" customFormat="1" ht="19.5" hidden="1" customHeight="1">
      <c r="A251" s="18">
        <v>9</v>
      </c>
      <c r="B251" s="17" t="s">
        <v>181</v>
      </c>
      <c r="C251" s="16">
        <f t="shared" ref="C251:D251" si="55">SUM(C252)</f>
        <v>0</v>
      </c>
      <c r="D251" s="16">
        <f t="shared" si="55"/>
        <v>0</v>
      </c>
      <c r="E251" s="55"/>
    </row>
    <row r="252" spans="1:5" s="2" customFormat="1" ht="19.5" hidden="1" customHeight="1">
      <c r="A252" s="15">
        <v>91</v>
      </c>
      <c r="B252" s="14" t="s">
        <v>1</v>
      </c>
      <c r="C252" s="13">
        <f t="shared" ref="C252:D252" si="56">C253</f>
        <v>0</v>
      </c>
      <c r="D252" s="13">
        <f t="shared" si="56"/>
        <v>0</v>
      </c>
      <c r="E252" s="55"/>
    </row>
    <row r="253" spans="1:5" s="2" customFormat="1" ht="19.5" hidden="1" customHeight="1">
      <c r="A253" s="12">
        <v>9198</v>
      </c>
      <c r="B253" s="11" t="s">
        <v>0</v>
      </c>
      <c r="C253" s="10"/>
      <c r="D253" s="10"/>
      <c r="E253" s="55"/>
    </row>
    <row r="256" spans="1:5">
      <c r="A256" s="131" t="s">
        <v>420</v>
      </c>
    </row>
  </sheetData>
  <mergeCells count="3">
    <mergeCell ref="A1:D1"/>
    <mergeCell ref="C5:C6"/>
    <mergeCell ref="D5:D6"/>
  </mergeCells>
  <phoneticPr fontId="4" type="noConversion"/>
  <pageMargins left="0.70866141732283472" right="0.70866141732283472" top="0.74803149606299213" bottom="0.74803149606299213" header="0.31496062992125984" footer="0.31496062992125984"/>
  <pageSetup paperSize="9" scale="6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216"/>
  <sheetViews>
    <sheetView zoomScale="80" zoomScaleNormal="80" workbookViewId="0">
      <pane xSplit="2" ySplit="8" topLeftCell="C189" activePane="bottomRight" state="frozen"/>
      <selection pane="topRight" activeCell="C1" sqref="C1"/>
      <selection pane="bottomLeft" activeCell="A9" sqref="A9"/>
      <selection pane="bottomRight" activeCell="E219" sqref="E219"/>
    </sheetView>
  </sheetViews>
  <sheetFormatPr defaultRowHeight="19.5"/>
  <cols>
    <col min="1" max="1" width="7.5" style="1" bestFit="1" customWidth="1"/>
    <col min="2" max="2" width="56.375" style="3" customWidth="1"/>
    <col min="3" max="3" width="13.25" style="3" customWidth="1"/>
    <col min="4" max="4" width="13.375" style="3" customWidth="1"/>
    <col min="5" max="5" width="12.125" style="3" customWidth="1"/>
    <col min="6" max="14" width="13.125" style="1" customWidth="1"/>
    <col min="15" max="16" width="12.875" style="1" customWidth="1"/>
    <col min="17" max="17" width="12.625" style="1" customWidth="1"/>
    <col min="18" max="18" width="11.875" style="1" customWidth="1"/>
    <col min="19" max="19" width="12" style="1" customWidth="1"/>
    <col min="20" max="20" width="12.125" style="1" customWidth="1"/>
    <col min="21" max="21" width="11.125" style="1" customWidth="1"/>
    <col min="22" max="22" width="12.125" style="1" customWidth="1"/>
    <col min="23" max="105" width="9" style="2"/>
    <col min="106" max="16384" width="9" style="1"/>
  </cols>
  <sheetData>
    <row r="1" spans="1:105" ht="21" customHeight="1">
      <c r="A1" s="722" t="s">
        <v>379</v>
      </c>
      <c r="B1" s="722"/>
      <c r="C1" s="722"/>
      <c r="D1" s="722"/>
      <c r="E1" s="722"/>
      <c r="F1" s="722"/>
      <c r="G1" s="722"/>
      <c r="H1" s="722"/>
      <c r="I1" s="722"/>
      <c r="J1" s="722"/>
      <c r="K1" s="722"/>
      <c r="L1" s="722"/>
      <c r="M1" s="722"/>
      <c r="N1" s="722"/>
      <c r="O1" s="722"/>
      <c r="P1" s="722"/>
      <c r="Q1" s="722"/>
      <c r="R1" s="722"/>
      <c r="S1" s="722"/>
      <c r="T1" s="722"/>
      <c r="U1" s="722"/>
      <c r="V1" s="722"/>
    </row>
    <row r="2" spans="1:105" ht="20.100000000000001" customHeight="1">
      <c r="A2" s="39"/>
      <c r="B2" s="38" t="s">
        <v>179</v>
      </c>
      <c r="C2" s="63"/>
      <c r="D2" s="63"/>
      <c r="E2" s="63"/>
      <c r="F2" s="725"/>
      <c r="G2" s="725"/>
      <c r="H2" s="725"/>
      <c r="I2" s="725"/>
      <c r="J2" s="725"/>
      <c r="K2" s="725"/>
      <c r="L2" s="725"/>
      <c r="M2" s="725"/>
      <c r="N2" s="725"/>
      <c r="O2" s="725"/>
      <c r="P2" s="725"/>
      <c r="Q2" s="725"/>
      <c r="R2" s="725"/>
      <c r="S2" s="725"/>
      <c r="T2" s="725"/>
      <c r="U2" s="725"/>
      <c r="V2" s="725"/>
    </row>
    <row r="3" spans="1:105" ht="20.100000000000001" customHeight="1">
      <c r="A3" s="39"/>
      <c r="B3" s="38" t="s">
        <v>178</v>
      </c>
      <c r="C3" s="63"/>
      <c r="D3" s="63"/>
      <c r="E3" s="63"/>
      <c r="F3" s="726"/>
      <c r="G3" s="726"/>
      <c r="H3" s="726"/>
      <c r="I3" s="726"/>
      <c r="J3" s="726"/>
      <c r="K3" s="726"/>
      <c r="L3" s="726"/>
      <c r="M3" s="726"/>
      <c r="N3" s="726"/>
      <c r="O3" s="726"/>
      <c r="P3" s="726"/>
      <c r="Q3" s="726"/>
      <c r="R3" s="726"/>
      <c r="S3" s="726"/>
      <c r="T3" s="726"/>
      <c r="U3" s="726"/>
      <c r="V3" s="726"/>
    </row>
    <row r="4" spans="1:105" s="40" customFormat="1" ht="38.25" customHeight="1">
      <c r="A4" s="39"/>
      <c r="B4" s="38" t="s">
        <v>175</v>
      </c>
      <c r="C4" s="64" t="s">
        <v>297</v>
      </c>
      <c r="D4" s="64" t="s">
        <v>297</v>
      </c>
      <c r="E4" s="64" t="s">
        <v>297</v>
      </c>
      <c r="F4" s="64" t="s">
        <v>299</v>
      </c>
      <c r="G4" s="64" t="s">
        <v>300</v>
      </c>
      <c r="H4" s="64" t="s">
        <v>299</v>
      </c>
      <c r="I4" s="64" t="s">
        <v>300</v>
      </c>
      <c r="J4" s="64" t="s">
        <v>297</v>
      </c>
      <c r="K4" s="64" t="s">
        <v>297</v>
      </c>
      <c r="L4" s="64" t="s">
        <v>297</v>
      </c>
      <c r="M4" s="64" t="s">
        <v>297</v>
      </c>
      <c r="N4" s="64" t="s">
        <v>297</v>
      </c>
      <c r="O4" s="64" t="s">
        <v>307</v>
      </c>
      <c r="P4" s="64" t="s">
        <v>297</v>
      </c>
      <c r="Q4" s="64" t="s">
        <v>307</v>
      </c>
      <c r="R4" s="64" t="s">
        <v>308</v>
      </c>
      <c r="S4" s="64" t="s">
        <v>309</v>
      </c>
      <c r="T4" s="64" t="s">
        <v>310</v>
      </c>
      <c r="U4" s="64" t="s">
        <v>311</v>
      </c>
      <c r="V4" s="64" t="s">
        <v>310</v>
      </c>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ht="29.25" customHeight="1">
      <c r="A5" s="39"/>
      <c r="B5" s="38" t="s">
        <v>180</v>
      </c>
      <c r="C5" s="64" t="s">
        <v>285</v>
      </c>
      <c r="D5" s="64" t="s">
        <v>285</v>
      </c>
      <c r="E5" s="64" t="s">
        <v>215</v>
      </c>
      <c r="F5" s="64" t="s">
        <v>284</v>
      </c>
      <c r="G5" s="64" t="s">
        <v>284</v>
      </c>
      <c r="H5" s="64" t="s">
        <v>284</v>
      </c>
      <c r="I5" s="64" t="s">
        <v>284</v>
      </c>
      <c r="J5" s="64" t="s">
        <v>312</v>
      </c>
      <c r="K5" s="64" t="s">
        <v>215</v>
      </c>
      <c r="L5" s="64" t="s">
        <v>284</v>
      </c>
      <c r="M5" s="64" t="s">
        <v>215</v>
      </c>
      <c r="N5" s="64" t="s">
        <v>284</v>
      </c>
      <c r="O5" s="86" t="s">
        <v>301</v>
      </c>
      <c r="P5" s="86" t="s">
        <v>301</v>
      </c>
      <c r="Q5" s="86" t="s">
        <v>313</v>
      </c>
      <c r="R5" s="86" t="s">
        <v>216</v>
      </c>
      <c r="S5" s="86" t="s">
        <v>216</v>
      </c>
      <c r="T5" s="86" t="s">
        <v>216</v>
      </c>
      <c r="U5" s="86" t="s">
        <v>216</v>
      </c>
      <c r="V5" s="86" t="s">
        <v>216</v>
      </c>
    </row>
    <row r="6" spans="1:105" ht="58.5">
      <c r="A6" s="36" t="s">
        <v>172</v>
      </c>
      <c r="B6" s="88" t="s">
        <v>171</v>
      </c>
      <c r="C6" s="64" t="s">
        <v>286</v>
      </c>
      <c r="D6" s="64" t="s">
        <v>287</v>
      </c>
      <c r="E6" s="64" t="s">
        <v>292</v>
      </c>
      <c r="F6" s="64" t="s">
        <v>338</v>
      </c>
      <c r="G6" s="64" t="s">
        <v>352</v>
      </c>
      <c r="H6" s="64" t="s">
        <v>353</v>
      </c>
      <c r="I6" s="64" t="s">
        <v>298</v>
      </c>
      <c r="J6" s="64" t="s">
        <v>339</v>
      </c>
      <c r="K6" s="64" t="s">
        <v>291</v>
      </c>
      <c r="L6" s="64" t="s">
        <v>288</v>
      </c>
      <c r="M6" s="64" t="s">
        <v>289</v>
      </c>
      <c r="N6" s="64" t="s">
        <v>290</v>
      </c>
      <c r="O6" s="64" t="s">
        <v>354</v>
      </c>
      <c r="P6" s="64" t="s">
        <v>340</v>
      </c>
      <c r="Q6" s="64" t="s">
        <v>304</v>
      </c>
      <c r="R6" s="64" t="s">
        <v>305</v>
      </c>
      <c r="S6" s="64" t="s">
        <v>341</v>
      </c>
      <c r="T6" s="64" t="s">
        <v>302</v>
      </c>
      <c r="U6" s="64" t="s">
        <v>306</v>
      </c>
      <c r="V6" s="64" t="s">
        <v>303</v>
      </c>
    </row>
    <row r="7" spans="1:105" s="76" customFormat="1" ht="25.5" customHeight="1">
      <c r="A7" s="77"/>
      <c r="B7" s="75" t="s">
        <v>266</v>
      </c>
      <c r="C7" s="78"/>
      <c r="D7" s="79"/>
      <c r="E7" s="78"/>
      <c r="F7" s="78"/>
      <c r="G7" s="78"/>
      <c r="H7" s="78"/>
      <c r="I7" s="78"/>
      <c r="J7" s="78"/>
      <c r="K7" s="78"/>
      <c r="L7" s="78"/>
      <c r="M7" s="78"/>
      <c r="N7" s="78"/>
      <c r="O7" s="78"/>
      <c r="P7" s="78"/>
      <c r="Q7" s="78"/>
      <c r="R7" s="78"/>
      <c r="S7" s="78"/>
      <c r="T7" s="78"/>
      <c r="U7" s="78"/>
      <c r="V7" s="78"/>
    </row>
    <row r="8" spans="1:105" ht="19.5" customHeight="1">
      <c r="A8" s="33"/>
      <c r="B8" s="87" t="s">
        <v>380</v>
      </c>
      <c r="C8" s="31">
        <f t="shared" ref="C8:E8" si="0">SUM(C9,C41,C112,C130,C149,C172,C189,C208,C212)</f>
        <v>0</v>
      </c>
      <c r="D8" s="31">
        <f t="shared" si="0"/>
        <v>0</v>
      </c>
      <c r="E8" s="31">
        <f t="shared" si="0"/>
        <v>0</v>
      </c>
      <c r="F8" s="31">
        <f t="shared" ref="F8:N8" si="1">SUM(F9,F41,F112,F130,F149,F172,F189,F208,F212)</f>
        <v>0</v>
      </c>
      <c r="G8" s="31">
        <f t="shared" si="1"/>
        <v>0</v>
      </c>
      <c r="H8" s="31">
        <f t="shared" si="1"/>
        <v>0</v>
      </c>
      <c r="I8" s="31">
        <f t="shared" si="1"/>
        <v>0</v>
      </c>
      <c r="J8" s="31">
        <f t="shared" ref="J8" si="2">SUM(J9,J41,J112,J130,J149,J172,J189,J208,J212)</f>
        <v>0</v>
      </c>
      <c r="K8" s="31">
        <f t="shared" si="1"/>
        <v>0</v>
      </c>
      <c r="L8" s="31">
        <f t="shared" si="1"/>
        <v>0</v>
      </c>
      <c r="M8" s="31">
        <f t="shared" si="1"/>
        <v>0</v>
      </c>
      <c r="N8" s="31">
        <f t="shared" si="1"/>
        <v>0</v>
      </c>
      <c r="O8" s="31">
        <f t="shared" ref="O8:P8" si="3">SUM(O9,O41,O112,O130,O149,O172,O189,O208,O212)</f>
        <v>0</v>
      </c>
      <c r="P8" s="31">
        <f t="shared" si="3"/>
        <v>0</v>
      </c>
      <c r="Q8" s="31">
        <f t="shared" ref="Q8:V8" si="4">SUM(Q9,Q41,Q112,Q130,Q149,Q172,Q189,Q208,Q212)</f>
        <v>0</v>
      </c>
      <c r="R8" s="31">
        <f t="shared" si="4"/>
        <v>0</v>
      </c>
      <c r="S8" s="31">
        <f t="shared" si="4"/>
        <v>0</v>
      </c>
      <c r="T8" s="31">
        <f t="shared" si="4"/>
        <v>0</v>
      </c>
      <c r="U8" s="31">
        <f t="shared" si="4"/>
        <v>0</v>
      </c>
      <c r="V8" s="31">
        <f t="shared" si="4"/>
        <v>0</v>
      </c>
    </row>
    <row r="9" spans="1:105" ht="19.5" customHeight="1">
      <c r="A9" s="30">
        <v>1</v>
      </c>
      <c r="B9" s="29" t="s">
        <v>166</v>
      </c>
      <c r="C9" s="16">
        <f t="shared" ref="C9:E9" si="5">C10+C14+C19+C22+C25+C29+C33+C39</f>
        <v>0</v>
      </c>
      <c r="D9" s="16">
        <f t="shared" si="5"/>
        <v>0</v>
      </c>
      <c r="E9" s="16">
        <f t="shared" si="5"/>
        <v>0</v>
      </c>
      <c r="F9" s="16">
        <f t="shared" ref="F9:N9" si="6">F10+F14+F19+F22+F25+F29+F33+F39</f>
        <v>0</v>
      </c>
      <c r="G9" s="16">
        <f t="shared" si="6"/>
        <v>0</v>
      </c>
      <c r="H9" s="16">
        <f t="shared" si="6"/>
        <v>0</v>
      </c>
      <c r="I9" s="16">
        <f t="shared" si="6"/>
        <v>0</v>
      </c>
      <c r="J9" s="16">
        <f t="shared" ref="J9" si="7">J10+J14+J19+J22+J25+J29+J33+J39</f>
        <v>0</v>
      </c>
      <c r="K9" s="16">
        <f t="shared" si="6"/>
        <v>0</v>
      </c>
      <c r="L9" s="16">
        <f t="shared" si="6"/>
        <v>0</v>
      </c>
      <c r="M9" s="16">
        <f t="shared" si="6"/>
        <v>0</v>
      </c>
      <c r="N9" s="16">
        <f t="shared" si="6"/>
        <v>0</v>
      </c>
      <c r="O9" s="16">
        <f t="shared" ref="O9:P9" si="8">O10+O14+O19+O22+O25+O29+O33+O39</f>
        <v>0</v>
      </c>
      <c r="P9" s="16">
        <f t="shared" si="8"/>
        <v>0</v>
      </c>
      <c r="Q9" s="16">
        <f t="shared" ref="Q9:V9" si="9">Q10+Q14+Q19+Q22+Q25+Q29+Q33+Q39</f>
        <v>0</v>
      </c>
      <c r="R9" s="16">
        <f t="shared" si="9"/>
        <v>0</v>
      </c>
      <c r="S9" s="16">
        <f t="shared" si="9"/>
        <v>0</v>
      </c>
      <c r="T9" s="16">
        <f t="shared" si="9"/>
        <v>0</v>
      </c>
      <c r="U9" s="16">
        <f t="shared" si="9"/>
        <v>0</v>
      </c>
      <c r="V9" s="16">
        <f t="shared" si="9"/>
        <v>0</v>
      </c>
    </row>
    <row r="10" spans="1:105" ht="19.5" customHeight="1">
      <c r="A10" s="15">
        <v>11</v>
      </c>
      <c r="B10" s="14" t="s">
        <v>165</v>
      </c>
      <c r="C10" s="13">
        <f t="shared" ref="C10:E10" si="10">SUM(C11:C13)</f>
        <v>0</v>
      </c>
      <c r="D10" s="13">
        <f t="shared" si="10"/>
        <v>0</v>
      </c>
      <c r="E10" s="13">
        <f t="shared" si="10"/>
        <v>0</v>
      </c>
      <c r="F10" s="13">
        <f t="shared" ref="F10:N10" si="11">SUM(F11:F13)</f>
        <v>0</v>
      </c>
      <c r="G10" s="13">
        <f t="shared" si="11"/>
        <v>0</v>
      </c>
      <c r="H10" s="13">
        <f t="shared" si="11"/>
        <v>0</v>
      </c>
      <c r="I10" s="13">
        <f t="shared" si="11"/>
        <v>0</v>
      </c>
      <c r="J10" s="13">
        <f t="shared" ref="J10" si="12">SUM(J11:J13)</f>
        <v>0</v>
      </c>
      <c r="K10" s="13">
        <f t="shared" si="11"/>
        <v>0</v>
      </c>
      <c r="L10" s="13">
        <f t="shared" si="11"/>
        <v>0</v>
      </c>
      <c r="M10" s="13">
        <f t="shared" si="11"/>
        <v>0</v>
      </c>
      <c r="N10" s="13">
        <f t="shared" si="11"/>
        <v>0</v>
      </c>
      <c r="O10" s="13">
        <f t="shared" ref="O10:P10" si="13">SUM(O11:O13)</f>
        <v>0</v>
      </c>
      <c r="P10" s="13">
        <f t="shared" si="13"/>
        <v>0</v>
      </c>
      <c r="Q10" s="13">
        <f t="shared" ref="Q10:V10" si="14">SUM(Q11:Q13)</f>
        <v>0</v>
      </c>
      <c r="R10" s="13">
        <f t="shared" si="14"/>
        <v>0</v>
      </c>
      <c r="S10" s="13">
        <f t="shared" si="14"/>
        <v>0</v>
      </c>
      <c r="T10" s="13">
        <f t="shared" si="14"/>
        <v>0</v>
      </c>
      <c r="U10" s="13">
        <f t="shared" si="14"/>
        <v>0</v>
      </c>
      <c r="V10" s="13">
        <f t="shared" si="14"/>
        <v>0</v>
      </c>
    </row>
    <row r="11" spans="1:105" ht="19.5" hidden="1" customHeight="1">
      <c r="A11" s="12">
        <v>1101</v>
      </c>
      <c r="B11" s="89" t="s">
        <v>164</v>
      </c>
      <c r="C11" s="11"/>
      <c r="D11" s="11"/>
      <c r="E11" s="11"/>
      <c r="F11" s="11"/>
      <c r="G11" s="11"/>
      <c r="H11" s="11"/>
      <c r="I11" s="11"/>
      <c r="J11" s="11"/>
      <c r="K11" s="11"/>
      <c r="L11" s="11"/>
      <c r="M11" s="11"/>
      <c r="N11" s="11"/>
      <c r="O11" s="10"/>
      <c r="P11" s="10"/>
      <c r="Q11" s="10"/>
      <c r="R11" s="10"/>
      <c r="S11" s="10"/>
      <c r="T11" s="10"/>
      <c r="U11" s="10"/>
      <c r="V11" s="10"/>
    </row>
    <row r="12" spans="1:105" ht="19.5" customHeight="1">
      <c r="A12" s="12">
        <v>1103</v>
      </c>
      <c r="B12" s="89" t="s">
        <v>163</v>
      </c>
      <c r="C12" s="11"/>
      <c r="D12" s="11"/>
      <c r="E12" s="11"/>
      <c r="F12" s="11"/>
      <c r="G12" s="11"/>
      <c r="H12" s="11"/>
      <c r="I12" s="11"/>
      <c r="J12" s="11"/>
      <c r="K12" s="11"/>
      <c r="L12" s="11"/>
      <c r="M12" s="11"/>
      <c r="N12" s="11"/>
      <c r="O12" s="10"/>
      <c r="P12" s="10"/>
      <c r="Q12" s="10"/>
      <c r="R12" s="10"/>
      <c r="S12" s="10"/>
      <c r="T12" s="10"/>
      <c r="U12" s="10"/>
      <c r="V12" s="10"/>
    </row>
    <row r="13" spans="1:105" ht="19.5" hidden="1" customHeight="1">
      <c r="A13" s="12">
        <v>1104</v>
      </c>
      <c r="B13" s="89" t="s">
        <v>162</v>
      </c>
      <c r="C13" s="11"/>
      <c r="D13" s="11"/>
      <c r="E13" s="11"/>
      <c r="F13" s="11"/>
      <c r="G13" s="11"/>
      <c r="H13" s="11"/>
      <c r="I13" s="11"/>
      <c r="J13" s="11"/>
      <c r="K13" s="11"/>
      <c r="L13" s="11"/>
      <c r="M13" s="11"/>
      <c r="N13" s="11"/>
      <c r="O13" s="10"/>
      <c r="P13" s="10"/>
      <c r="Q13" s="10"/>
      <c r="R13" s="10"/>
      <c r="S13" s="10"/>
      <c r="T13" s="10"/>
      <c r="U13" s="10"/>
      <c r="V13" s="10"/>
    </row>
    <row r="14" spans="1:105" ht="19.5" customHeight="1">
      <c r="A14" s="15">
        <v>12</v>
      </c>
      <c r="B14" s="14" t="s">
        <v>161</v>
      </c>
      <c r="C14" s="13">
        <f t="shared" ref="C14:P14" si="15">SUM(C15:C18)</f>
        <v>0</v>
      </c>
      <c r="D14" s="13">
        <f t="shared" si="15"/>
        <v>0</v>
      </c>
      <c r="E14" s="13">
        <f t="shared" ref="E14" si="16">SUM(E15:E18)</f>
        <v>0</v>
      </c>
      <c r="F14" s="13">
        <f t="shared" si="15"/>
        <v>0</v>
      </c>
      <c r="G14" s="13">
        <f t="shared" ref="G14:K14" si="17">SUM(G15:G18)</f>
        <v>0</v>
      </c>
      <c r="H14" s="13">
        <f t="shared" si="15"/>
        <v>0</v>
      </c>
      <c r="I14" s="13">
        <f t="shared" si="15"/>
        <v>0</v>
      </c>
      <c r="J14" s="13">
        <f t="shared" ref="J14" si="18">SUM(J15:J18)</f>
        <v>0</v>
      </c>
      <c r="K14" s="13">
        <f t="shared" si="17"/>
        <v>0</v>
      </c>
      <c r="L14" s="13">
        <f t="shared" si="15"/>
        <v>0</v>
      </c>
      <c r="M14" s="13">
        <f t="shared" si="15"/>
        <v>0</v>
      </c>
      <c r="N14" s="13">
        <f t="shared" si="15"/>
        <v>0</v>
      </c>
      <c r="O14" s="13">
        <f t="shared" si="15"/>
        <v>0</v>
      </c>
      <c r="P14" s="13">
        <f t="shared" si="15"/>
        <v>0</v>
      </c>
      <c r="Q14" s="13">
        <f t="shared" ref="Q14:V14" si="19">SUM(Q15:Q18)</f>
        <v>0</v>
      </c>
      <c r="R14" s="13">
        <f t="shared" si="19"/>
        <v>0</v>
      </c>
      <c r="S14" s="13">
        <f t="shared" si="19"/>
        <v>0</v>
      </c>
      <c r="T14" s="13">
        <f t="shared" si="19"/>
        <v>0</v>
      </c>
      <c r="U14" s="13">
        <f t="shared" si="19"/>
        <v>0</v>
      </c>
      <c r="V14" s="13">
        <f t="shared" si="19"/>
        <v>0</v>
      </c>
    </row>
    <row r="15" spans="1:105" ht="19.5" hidden="1" customHeight="1">
      <c r="A15" s="12">
        <v>1201</v>
      </c>
      <c r="B15" s="89" t="s">
        <v>160</v>
      </c>
      <c r="C15" s="11"/>
      <c r="D15" s="11"/>
      <c r="E15" s="11"/>
      <c r="F15" s="11"/>
      <c r="G15" s="11"/>
      <c r="H15" s="11"/>
      <c r="I15" s="11"/>
      <c r="J15" s="11"/>
      <c r="K15" s="11"/>
      <c r="L15" s="11"/>
      <c r="M15" s="11"/>
      <c r="N15" s="11"/>
      <c r="O15" s="10"/>
      <c r="P15" s="10"/>
      <c r="Q15" s="10"/>
      <c r="R15" s="10"/>
      <c r="S15" s="10"/>
      <c r="T15" s="10"/>
      <c r="U15" s="10"/>
      <c r="V15" s="10"/>
    </row>
    <row r="16" spans="1:105" ht="19.5" hidden="1" customHeight="1">
      <c r="A16" s="12">
        <v>1202</v>
      </c>
      <c r="B16" s="89" t="s">
        <v>159</v>
      </c>
      <c r="C16" s="11"/>
      <c r="D16" s="11"/>
      <c r="E16" s="11"/>
      <c r="F16" s="11"/>
      <c r="G16" s="11"/>
      <c r="H16" s="11"/>
      <c r="I16" s="11"/>
      <c r="J16" s="11"/>
      <c r="K16" s="11"/>
      <c r="L16" s="11"/>
      <c r="M16" s="11"/>
      <c r="N16" s="11"/>
      <c r="O16" s="10"/>
      <c r="P16" s="10"/>
      <c r="Q16" s="10"/>
      <c r="R16" s="10"/>
      <c r="S16" s="10"/>
      <c r="T16" s="10"/>
      <c r="U16" s="10"/>
      <c r="V16" s="10"/>
    </row>
    <row r="17" spans="1:22" ht="19.5" hidden="1" customHeight="1">
      <c r="A17" s="12">
        <v>1203</v>
      </c>
      <c r="B17" s="89" t="s">
        <v>158</v>
      </c>
      <c r="C17" s="11"/>
      <c r="D17" s="11"/>
      <c r="E17" s="11"/>
      <c r="F17" s="11"/>
      <c r="G17" s="11"/>
      <c r="H17" s="11"/>
      <c r="I17" s="11"/>
      <c r="J17" s="11"/>
      <c r="K17" s="11"/>
      <c r="L17" s="11"/>
      <c r="M17" s="11"/>
      <c r="N17" s="11"/>
      <c r="O17" s="10"/>
      <c r="P17" s="10"/>
      <c r="Q17" s="10"/>
      <c r="R17" s="10"/>
      <c r="S17" s="10"/>
      <c r="T17" s="10"/>
      <c r="U17" s="10"/>
      <c r="V17" s="10"/>
    </row>
    <row r="18" spans="1:22" ht="19.5" customHeight="1">
      <c r="A18" s="12">
        <v>1204</v>
      </c>
      <c r="B18" s="89" t="s">
        <v>157</v>
      </c>
      <c r="C18" s="11"/>
      <c r="D18" s="11"/>
      <c r="E18" s="11"/>
      <c r="F18" s="11"/>
      <c r="G18" s="11"/>
      <c r="H18" s="11"/>
      <c r="I18" s="11"/>
      <c r="J18" s="11"/>
      <c r="K18" s="11"/>
      <c r="L18" s="11"/>
      <c r="M18" s="11"/>
      <c r="N18" s="11"/>
      <c r="O18" s="10"/>
      <c r="P18" s="10"/>
      <c r="Q18" s="10"/>
      <c r="R18" s="10"/>
      <c r="S18" s="10"/>
      <c r="T18" s="10"/>
      <c r="U18" s="10"/>
      <c r="V18" s="10"/>
    </row>
    <row r="19" spans="1:22" ht="19.5" hidden="1" customHeight="1">
      <c r="A19" s="15">
        <v>13</v>
      </c>
      <c r="B19" s="14" t="s">
        <v>156</v>
      </c>
      <c r="C19" s="13">
        <f t="shared" ref="C19:P19" si="20">SUM(C20:C21)</f>
        <v>0</v>
      </c>
      <c r="D19" s="13">
        <f t="shared" si="20"/>
        <v>0</v>
      </c>
      <c r="E19" s="13">
        <f t="shared" ref="E19" si="21">SUM(E20:E21)</f>
        <v>0</v>
      </c>
      <c r="F19" s="13">
        <f t="shared" si="20"/>
        <v>0</v>
      </c>
      <c r="G19" s="13">
        <f t="shared" ref="G19:K19" si="22">SUM(G20:G21)</f>
        <v>0</v>
      </c>
      <c r="H19" s="13">
        <f t="shared" si="20"/>
        <v>0</v>
      </c>
      <c r="I19" s="13">
        <f t="shared" si="20"/>
        <v>0</v>
      </c>
      <c r="J19" s="13">
        <f t="shared" ref="J19" si="23">SUM(J20:J21)</f>
        <v>0</v>
      </c>
      <c r="K19" s="13">
        <f t="shared" si="22"/>
        <v>0</v>
      </c>
      <c r="L19" s="13">
        <f t="shared" si="20"/>
        <v>0</v>
      </c>
      <c r="M19" s="13">
        <f t="shared" si="20"/>
        <v>0</v>
      </c>
      <c r="N19" s="13">
        <f t="shared" si="20"/>
        <v>0</v>
      </c>
      <c r="O19" s="13">
        <f t="shared" si="20"/>
        <v>0</v>
      </c>
      <c r="P19" s="13">
        <f t="shared" si="20"/>
        <v>0</v>
      </c>
      <c r="Q19" s="13">
        <f t="shared" ref="Q19:V19" si="24">SUM(Q20:Q21)</f>
        <v>0</v>
      </c>
      <c r="R19" s="13">
        <f t="shared" si="24"/>
        <v>0</v>
      </c>
      <c r="S19" s="13">
        <f t="shared" si="24"/>
        <v>0</v>
      </c>
      <c r="T19" s="13">
        <f t="shared" si="24"/>
        <v>0</v>
      </c>
      <c r="U19" s="13">
        <f t="shared" si="24"/>
        <v>0</v>
      </c>
      <c r="V19" s="13">
        <f t="shared" si="24"/>
        <v>0</v>
      </c>
    </row>
    <row r="20" spans="1:22" ht="19.5" hidden="1" customHeight="1">
      <c r="A20" s="12">
        <v>1301</v>
      </c>
      <c r="B20" s="89" t="s">
        <v>327</v>
      </c>
      <c r="C20" s="11"/>
      <c r="D20" s="11"/>
      <c r="E20" s="11"/>
      <c r="F20" s="11"/>
      <c r="G20" s="11"/>
      <c r="H20" s="11"/>
      <c r="I20" s="11"/>
      <c r="J20" s="11"/>
      <c r="K20" s="11"/>
      <c r="L20" s="11"/>
      <c r="M20" s="11"/>
      <c r="N20" s="11"/>
      <c r="O20" s="10"/>
      <c r="P20" s="10"/>
      <c r="Q20" s="10"/>
      <c r="R20" s="10"/>
      <c r="S20" s="10"/>
      <c r="T20" s="10"/>
      <c r="U20" s="10"/>
      <c r="V20" s="10"/>
    </row>
    <row r="21" spans="1:22" ht="19.5" hidden="1" customHeight="1">
      <c r="A21" s="12">
        <v>1302</v>
      </c>
      <c r="B21" s="89" t="s">
        <v>155</v>
      </c>
      <c r="C21" s="11"/>
      <c r="D21" s="11"/>
      <c r="E21" s="11"/>
      <c r="F21" s="11"/>
      <c r="G21" s="11"/>
      <c r="H21" s="11"/>
      <c r="I21" s="11"/>
      <c r="J21" s="11"/>
      <c r="K21" s="11"/>
      <c r="L21" s="11"/>
      <c r="M21" s="11"/>
      <c r="N21" s="11"/>
      <c r="O21" s="10"/>
      <c r="P21" s="10"/>
      <c r="Q21" s="10"/>
      <c r="R21" s="10"/>
      <c r="S21" s="10"/>
      <c r="T21" s="10"/>
      <c r="U21" s="10"/>
      <c r="V21" s="10"/>
    </row>
    <row r="22" spans="1:22" ht="19.5" hidden="1" customHeight="1">
      <c r="A22" s="15">
        <v>14</v>
      </c>
      <c r="B22" s="14" t="s">
        <v>154</v>
      </c>
      <c r="C22" s="14"/>
      <c r="D22" s="14"/>
      <c r="E22" s="14"/>
      <c r="F22" s="14"/>
      <c r="G22" s="14"/>
      <c r="H22" s="14"/>
      <c r="I22" s="14"/>
      <c r="J22" s="14"/>
      <c r="K22" s="14"/>
      <c r="L22" s="14"/>
      <c r="M22" s="14"/>
      <c r="N22" s="14"/>
      <c r="O22" s="13"/>
      <c r="P22" s="13"/>
      <c r="Q22" s="13"/>
      <c r="R22" s="13"/>
      <c r="S22" s="13"/>
      <c r="T22" s="13"/>
      <c r="U22" s="13"/>
      <c r="V22" s="13"/>
    </row>
    <row r="23" spans="1:22" ht="19.5" hidden="1" customHeight="1">
      <c r="A23" s="12">
        <v>1403</v>
      </c>
      <c r="B23" s="89" t="s">
        <v>153</v>
      </c>
      <c r="C23" s="11"/>
      <c r="D23" s="11"/>
      <c r="E23" s="11"/>
      <c r="F23" s="11"/>
      <c r="G23" s="11"/>
      <c r="H23" s="11"/>
      <c r="I23" s="11"/>
      <c r="J23" s="11"/>
      <c r="K23" s="11"/>
      <c r="L23" s="11"/>
      <c r="M23" s="11"/>
      <c r="N23" s="11"/>
      <c r="O23" s="10"/>
      <c r="P23" s="10"/>
      <c r="Q23" s="10"/>
      <c r="R23" s="10"/>
      <c r="S23" s="10"/>
      <c r="T23" s="10"/>
      <c r="U23" s="10"/>
      <c r="V23" s="10"/>
    </row>
    <row r="24" spans="1:22" ht="19.5" hidden="1" customHeight="1">
      <c r="A24" s="12">
        <v>1498</v>
      </c>
      <c r="B24" s="89" t="s">
        <v>152</v>
      </c>
      <c r="C24" s="11"/>
      <c r="D24" s="11"/>
      <c r="E24" s="11"/>
      <c r="F24" s="11"/>
      <c r="G24" s="11"/>
      <c r="H24" s="11"/>
      <c r="I24" s="11"/>
      <c r="J24" s="11"/>
      <c r="K24" s="11"/>
      <c r="L24" s="11"/>
      <c r="M24" s="11"/>
      <c r="N24" s="11"/>
      <c r="O24" s="10"/>
      <c r="P24" s="10"/>
      <c r="Q24" s="10"/>
      <c r="R24" s="10"/>
      <c r="S24" s="10"/>
      <c r="T24" s="10"/>
      <c r="U24" s="10"/>
      <c r="V24" s="10"/>
    </row>
    <row r="25" spans="1:22" ht="19.5" hidden="1" customHeight="1">
      <c r="A25" s="15">
        <v>15</v>
      </c>
      <c r="B25" s="14" t="s">
        <v>151</v>
      </c>
      <c r="C25" s="14"/>
      <c r="D25" s="14"/>
      <c r="E25" s="14"/>
      <c r="F25" s="14"/>
      <c r="G25" s="14"/>
      <c r="H25" s="14"/>
      <c r="I25" s="14"/>
      <c r="J25" s="14"/>
      <c r="K25" s="14"/>
      <c r="L25" s="14"/>
      <c r="M25" s="14"/>
      <c r="N25" s="14"/>
      <c r="O25" s="13"/>
      <c r="P25" s="13"/>
      <c r="Q25" s="13"/>
      <c r="R25" s="13"/>
      <c r="S25" s="13"/>
      <c r="T25" s="13"/>
      <c r="U25" s="13"/>
      <c r="V25" s="13"/>
    </row>
    <row r="26" spans="1:22" ht="19.5" hidden="1" customHeight="1">
      <c r="A26" s="12">
        <v>1502</v>
      </c>
      <c r="B26" s="89" t="s">
        <v>150</v>
      </c>
      <c r="C26" s="11"/>
      <c r="D26" s="11"/>
      <c r="E26" s="11"/>
      <c r="F26" s="11"/>
      <c r="G26" s="11"/>
      <c r="H26" s="11"/>
      <c r="I26" s="11"/>
      <c r="J26" s="11"/>
      <c r="K26" s="11"/>
      <c r="L26" s="11"/>
      <c r="M26" s="11"/>
      <c r="N26" s="11"/>
      <c r="O26" s="10"/>
      <c r="P26" s="10"/>
      <c r="Q26" s="10"/>
      <c r="R26" s="10"/>
      <c r="S26" s="10"/>
      <c r="T26" s="10"/>
      <c r="U26" s="10"/>
      <c r="V26" s="10"/>
    </row>
    <row r="27" spans="1:22" ht="19.5" hidden="1" customHeight="1">
      <c r="A27" s="12">
        <v>1503</v>
      </c>
      <c r="B27" s="89" t="s">
        <v>149</v>
      </c>
      <c r="C27" s="11"/>
      <c r="D27" s="11"/>
      <c r="E27" s="11"/>
      <c r="F27" s="11"/>
      <c r="G27" s="11"/>
      <c r="H27" s="11"/>
      <c r="I27" s="11"/>
      <c r="J27" s="11"/>
      <c r="K27" s="11"/>
      <c r="L27" s="11"/>
      <c r="M27" s="11"/>
      <c r="N27" s="11"/>
      <c r="O27" s="10"/>
      <c r="P27" s="10"/>
      <c r="Q27" s="10"/>
      <c r="R27" s="10"/>
      <c r="S27" s="10"/>
      <c r="T27" s="10"/>
      <c r="U27" s="10"/>
      <c r="V27" s="10"/>
    </row>
    <row r="28" spans="1:22" ht="19.5" hidden="1" customHeight="1">
      <c r="A28" s="12">
        <v>1598</v>
      </c>
      <c r="B28" s="89" t="s">
        <v>148</v>
      </c>
      <c r="C28" s="11"/>
      <c r="D28" s="11"/>
      <c r="E28" s="11"/>
      <c r="F28" s="11"/>
      <c r="G28" s="11"/>
      <c r="H28" s="11"/>
      <c r="I28" s="11"/>
      <c r="J28" s="11"/>
      <c r="K28" s="11"/>
      <c r="L28" s="11"/>
      <c r="M28" s="11"/>
      <c r="N28" s="11"/>
      <c r="O28" s="10"/>
      <c r="P28" s="10"/>
      <c r="Q28" s="10"/>
      <c r="R28" s="10"/>
      <c r="S28" s="10"/>
      <c r="T28" s="10"/>
      <c r="U28" s="10"/>
      <c r="V28" s="10"/>
    </row>
    <row r="29" spans="1:22" ht="19.5" hidden="1" customHeight="1">
      <c r="A29" s="15">
        <v>16</v>
      </c>
      <c r="B29" s="14" t="s">
        <v>147</v>
      </c>
      <c r="C29" s="14"/>
      <c r="D29" s="14"/>
      <c r="E29" s="14"/>
      <c r="F29" s="14"/>
      <c r="G29" s="14"/>
      <c r="H29" s="14"/>
      <c r="I29" s="14"/>
      <c r="J29" s="14"/>
      <c r="K29" s="14"/>
      <c r="L29" s="14"/>
      <c r="M29" s="14"/>
      <c r="N29" s="14"/>
      <c r="O29" s="13"/>
      <c r="P29" s="13"/>
      <c r="Q29" s="13"/>
      <c r="R29" s="13"/>
      <c r="S29" s="13"/>
      <c r="T29" s="13"/>
      <c r="U29" s="13"/>
      <c r="V29" s="13"/>
    </row>
    <row r="30" spans="1:22" ht="19.5" hidden="1" customHeight="1">
      <c r="A30" s="12">
        <v>1601</v>
      </c>
      <c r="B30" s="89" t="s">
        <v>146</v>
      </c>
      <c r="C30" s="11"/>
      <c r="D30" s="11"/>
      <c r="E30" s="11"/>
      <c r="F30" s="11"/>
      <c r="G30" s="11"/>
      <c r="H30" s="11"/>
      <c r="I30" s="11"/>
      <c r="J30" s="11"/>
      <c r="K30" s="11"/>
      <c r="L30" s="11"/>
      <c r="M30" s="11"/>
      <c r="N30" s="11"/>
      <c r="O30" s="10"/>
      <c r="P30" s="10"/>
      <c r="Q30" s="10"/>
      <c r="R30" s="10"/>
      <c r="S30" s="10"/>
      <c r="T30" s="10"/>
      <c r="U30" s="10"/>
      <c r="V30" s="10"/>
    </row>
    <row r="31" spans="1:22" ht="19.5" hidden="1" customHeight="1">
      <c r="A31" s="12">
        <v>1602</v>
      </c>
      <c r="B31" s="89" t="s">
        <v>145</v>
      </c>
      <c r="C31" s="11"/>
      <c r="D31" s="11"/>
      <c r="E31" s="11"/>
      <c r="F31" s="11"/>
      <c r="G31" s="11"/>
      <c r="H31" s="11"/>
      <c r="I31" s="11"/>
      <c r="J31" s="11"/>
      <c r="K31" s="11"/>
      <c r="L31" s="11"/>
      <c r="M31" s="11"/>
      <c r="N31" s="11"/>
      <c r="O31" s="10"/>
      <c r="P31" s="10"/>
      <c r="Q31" s="10"/>
      <c r="R31" s="10"/>
      <c r="S31" s="10"/>
      <c r="T31" s="10"/>
      <c r="U31" s="10"/>
      <c r="V31" s="10"/>
    </row>
    <row r="32" spans="1:22" ht="19.5" hidden="1" customHeight="1">
      <c r="A32" s="12">
        <v>1603</v>
      </c>
      <c r="B32" s="89" t="s">
        <v>144</v>
      </c>
      <c r="C32" s="11"/>
      <c r="D32" s="11"/>
      <c r="E32" s="11"/>
      <c r="F32" s="11"/>
      <c r="G32" s="11"/>
      <c r="H32" s="11"/>
      <c r="I32" s="11"/>
      <c r="J32" s="11"/>
      <c r="K32" s="11"/>
      <c r="L32" s="11"/>
      <c r="M32" s="11"/>
      <c r="N32" s="11"/>
      <c r="O32" s="10"/>
      <c r="P32" s="10"/>
      <c r="Q32" s="10"/>
      <c r="R32" s="10"/>
      <c r="S32" s="10"/>
      <c r="T32" s="10"/>
      <c r="U32" s="10"/>
      <c r="V32" s="10"/>
    </row>
    <row r="33" spans="1:22" ht="19.5" hidden="1" customHeight="1">
      <c r="A33" s="15">
        <v>18</v>
      </c>
      <c r="B33" s="14" t="s">
        <v>143</v>
      </c>
      <c r="C33" s="14"/>
      <c r="D33" s="14"/>
      <c r="E33" s="14"/>
      <c r="F33" s="14"/>
      <c r="G33" s="14"/>
      <c r="H33" s="14"/>
      <c r="I33" s="14"/>
      <c r="J33" s="14"/>
      <c r="K33" s="14"/>
      <c r="L33" s="14"/>
      <c r="M33" s="14"/>
      <c r="N33" s="14"/>
      <c r="O33" s="13"/>
      <c r="P33" s="13"/>
      <c r="Q33" s="13"/>
      <c r="R33" s="13"/>
      <c r="S33" s="13"/>
      <c r="T33" s="13"/>
      <c r="U33" s="13"/>
      <c r="V33" s="13"/>
    </row>
    <row r="34" spans="1:22" ht="19.5" hidden="1" customHeight="1">
      <c r="A34" s="12">
        <v>1801</v>
      </c>
      <c r="B34" s="89" t="s">
        <v>142</v>
      </c>
      <c r="C34" s="11"/>
      <c r="D34" s="11"/>
      <c r="E34" s="11"/>
      <c r="F34" s="11"/>
      <c r="G34" s="11"/>
      <c r="H34" s="11"/>
      <c r="I34" s="11"/>
      <c r="J34" s="11"/>
      <c r="K34" s="11"/>
      <c r="L34" s="11"/>
      <c r="M34" s="11"/>
      <c r="N34" s="11"/>
      <c r="O34" s="10"/>
      <c r="P34" s="10"/>
      <c r="Q34" s="10"/>
      <c r="R34" s="10"/>
      <c r="S34" s="10"/>
      <c r="T34" s="10"/>
      <c r="U34" s="10"/>
      <c r="V34" s="10"/>
    </row>
    <row r="35" spans="1:22" ht="49.5" hidden="1" customHeight="1">
      <c r="A35" s="12">
        <v>1802</v>
      </c>
      <c r="B35" s="89" t="s">
        <v>141</v>
      </c>
      <c r="C35" s="11"/>
      <c r="D35" s="11"/>
      <c r="E35" s="11"/>
      <c r="F35" s="11"/>
      <c r="G35" s="11"/>
      <c r="H35" s="11"/>
      <c r="I35" s="11"/>
      <c r="J35" s="11"/>
      <c r="K35" s="11"/>
      <c r="L35" s="11"/>
      <c r="M35" s="11"/>
      <c r="N35" s="11"/>
      <c r="O35" s="10"/>
      <c r="P35" s="10"/>
      <c r="Q35" s="10"/>
      <c r="R35" s="10"/>
      <c r="S35" s="10"/>
      <c r="T35" s="10"/>
      <c r="U35" s="10"/>
      <c r="V35" s="10"/>
    </row>
    <row r="36" spans="1:22" ht="19.5" hidden="1" customHeight="1">
      <c r="A36" s="12">
        <v>1803</v>
      </c>
      <c r="B36" s="89" t="s">
        <v>140</v>
      </c>
      <c r="C36" s="11"/>
      <c r="D36" s="11"/>
      <c r="E36" s="11"/>
      <c r="F36" s="11"/>
      <c r="G36" s="11"/>
      <c r="H36" s="11"/>
      <c r="I36" s="11"/>
      <c r="J36" s="11"/>
      <c r="K36" s="11"/>
      <c r="L36" s="11"/>
      <c r="M36" s="11"/>
      <c r="N36" s="11"/>
      <c r="O36" s="10"/>
      <c r="P36" s="10"/>
      <c r="Q36" s="10"/>
      <c r="R36" s="10"/>
      <c r="S36" s="10"/>
      <c r="T36" s="10"/>
      <c r="U36" s="10"/>
      <c r="V36" s="10"/>
    </row>
    <row r="37" spans="1:22" ht="19.5" hidden="1" customHeight="1">
      <c r="A37" s="12">
        <v>1805</v>
      </c>
      <c r="B37" s="89" t="s">
        <v>139</v>
      </c>
      <c r="C37" s="11"/>
      <c r="D37" s="11"/>
      <c r="E37" s="11"/>
      <c r="F37" s="11"/>
      <c r="G37" s="11"/>
      <c r="H37" s="11"/>
      <c r="I37" s="11"/>
      <c r="J37" s="11"/>
      <c r="K37" s="11"/>
      <c r="L37" s="11"/>
      <c r="M37" s="11"/>
      <c r="N37" s="11"/>
      <c r="O37" s="10"/>
      <c r="P37" s="10"/>
      <c r="Q37" s="10"/>
      <c r="R37" s="10"/>
      <c r="S37" s="10"/>
      <c r="T37" s="10"/>
      <c r="U37" s="10"/>
      <c r="V37" s="10"/>
    </row>
    <row r="38" spans="1:22" ht="19.5" hidden="1" customHeight="1">
      <c r="A38" s="12">
        <v>1898</v>
      </c>
      <c r="B38" s="89" t="s">
        <v>138</v>
      </c>
      <c r="C38" s="11"/>
      <c r="D38" s="11"/>
      <c r="E38" s="11"/>
      <c r="F38" s="11"/>
      <c r="G38" s="11"/>
      <c r="H38" s="11"/>
      <c r="I38" s="11"/>
      <c r="J38" s="11"/>
      <c r="K38" s="11"/>
      <c r="L38" s="11"/>
      <c r="M38" s="11"/>
      <c r="N38" s="11"/>
      <c r="O38" s="10"/>
      <c r="P38" s="10"/>
      <c r="Q38" s="10"/>
      <c r="R38" s="10"/>
      <c r="S38" s="10"/>
      <c r="T38" s="10"/>
      <c r="U38" s="10"/>
      <c r="V38" s="10"/>
    </row>
    <row r="39" spans="1:22" ht="19.5" hidden="1" customHeight="1">
      <c r="A39" s="15">
        <v>19</v>
      </c>
      <c r="B39" s="14" t="s">
        <v>137</v>
      </c>
      <c r="C39" s="14"/>
      <c r="D39" s="14"/>
      <c r="E39" s="14"/>
      <c r="F39" s="14"/>
      <c r="G39" s="14"/>
      <c r="H39" s="14"/>
      <c r="I39" s="14"/>
      <c r="J39" s="14"/>
      <c r="K39" s="14"/>
      <c r="L39" s="14"/>
      <c r="M39" s="14"/>
      <c r="N39" s="14"/>
      <c r="O39" s="13"/>
      <c r="P39" s="13"/>
      <c r="Q39" s="13"/>
      <c r="R39" s="13"/>
      <c r="S39" s="13"/>
      <c r="T39" s="13"/>
      <c r="U39" s="13"/>
      <c r="V39" s="13"/>
    </row>
    <row r="40" spans="1:22" ht="19.5" hidden="1" customHeight="1">
      <c r="A40" s="12">
        <v>1901</v>
      </c>
      <c r="B40" s="89" t="s">
        <v>136</v>
      </c>
      <c r="C40" s="11"/>
      <c r="D40" s="11"/>
      <c r="E40" s="11"/>
      <c r="F40" s="11"/>
      <c r="G40" s="11"/>
      <c r="H40" s="11"/>
      <c r="I40" s="11"/>
      <c r="J40" s="11"/>
      <c r="K40" s="11"/>
      <c r="L40" s="11"/>
      <c r="M40" s="11"/>
      <c r="N40" s="11"/>
      <c r="O40" s="10"/>
      <c r="P40" s="10"/>
      <c r="Q40" s="10"/>
      <c r="R40" s="10"/>
      <c r="S40" s="10"/>
      <c r="T40" s="10"/>
      <c r="U40" s="10"/>
      <c r="V40" s="10"/>
    </row>
    <row r="41" spans="1:22" ht="19.5" customHeight="1">
      <c r="A41" s="18">
        <v>2</v>
      </c>
      <c r="B41" s="17" t="s">
        <v>135</v>
      </c>
      <c r="C41" s="16">
        <f>C42+C49+C53+C61+C66+C74+C84+C95+C107+C110+C210</f>
        <v>0</v>
      </c>
      <c r="D41" s="16">
        <f t="shared" ref="D41:V41" si="25">D42+D49+D53+D61+D66+D74+D84+D95+D107+D110+D210</f>
        <v>0</v>
      </c>
      <c r="E41" s="16">
        <f t="shared" si="25"/>
        <v>0</v>
      </c>
      <c r="F41" s="16">
        <f t="shared" si="25"/>
        <v>0</v>
      </c>
      <c r="G41" s="16">
        <f t="shared" si="25"/>
        <v>0</v>
      </c>
      <c r="H41" s="16">
        <f t="shared" si="25"/>
        <v>0</v>
      </c>
      <c r="I41" s="16">
        <f t="shared" si="25"/>
        <v>0</v>
      </c>
      <c r="J41" s="16">
        <f t="shared" si="25"/>
        <v>0</v>
      </c>
      <c r="K41" s="16">
        <f t="shared" si="25"/>
        <v>0</v>
      </c>
      <c r="L41" s="16">
        <f t="shared" si="25"/>
        <v>0</v>
      </c>
      <c r="M41" s="16">
        <f t="shared" si="25"/>
        <v>0</v>
      </c>
      <c r="N41" s="16">
        <f t="shared" si="25"/>
        <v>0</v>
      </c>
      <c r="O41" s="16">
        <f t="shared" si="25"/>
        <v>0</v>
      </c>
      <c r="P41" s="16">
        <f t="shared" si="25"/>
        <v>0</v>
      </c>
      <c r="Q41" s="16">
        <f t="shared" si="25"/>
        <v>0</v>
      </c>
      <c r="R41" s="16">
        <f t="shared" si="25"/>
        <v>0</v>
      </c>
      <c r="S41" s="16">
        <f t="shared" si="25"/>
        <v>0</v>
      </c>
      <c r="T41" s="16">
        <f t="shared" si="25"/>
        <v>0</v>
      </c>
      <c r="U41" s="16">
        <f t="shared" si="25"/>
        <v>0</v>
      </c>
      <c r="V41" s="16">
        <f t="shared" si="25"/>
        <v>0</v>
      </c>
    </row>
    <row r="42" spans="1:22" ht="19.5" hidden="1" customHeight="1">
      <c r="A42" s="15">
        <v>21</v>
      </c>
      <c r="B42" s="14" t="s">
        <v>334</v>
      </c>
      <c r="C42" s="13">
        <f t="shared" ref="C42:D42" si="26">SUM(C43:C48)</f>
        <v>0</v>
      </c>
      <c r="D42" s="13">
        <f t="shared" si="26"/>
        <v>0</v>
      </c>
      <c r="E42" s="13">
        <f t="shared" ref="E42" si="27">SUM(E43:E48)</f>
        <v>0</v>
      </c>
      <c r="F42" s="13">
        <f t="shared" ref="F42:N42" si="28">SUM(F43:F48)</f>
        <v>0</v>
      </c>
      <c r="G42" s="13">
        <f t="shared" si="28"/>
        <v>0</v>
      </c>
      <c r="H42" s="13">
        <f t="shared" si="28"/>
        <v>0</v>
      </c>
      <c r="I42" s="13">
        <f t="shared" si="28"/>
        <v>0</v>
      </c>
      <c r="J42" s="13">
        <f t="shared" ref="J42" si="29">SUM(J43:J48)</f>
        <v>0</v>
      </c>
      <c r="K42" s="13">
        <f t="shared" si="28"/>
        <v>0</v>
      </c>
      <c r="L42" s="13">
        <f t="shared" si="28"/>
        <v>0</v>
      </c>
      <c r="M42" s="13">
        <f t="shared" si="28"/>
        <v>0</v>
      </c>
      <c r="N42" s="13">
        <f t="shared" si="28"/>
        <v>0</v>
      </c>
      <c r="O42" s="13">
        <f t="shared" ref="O42:P42" si="30">SUM(O43:O48)</f>
        <v>0</v>
      </c>
      <c r="P42" s="13">
        <f t="shared" si="30"/>
        <v>0</v>
      </c>
      <c r="Q42" s="13">
        <f t="shared" ref="Q42:V42" si="31">SUM(Q43:Q48)</f>
        <v>0</v>
      </c>
      <c r="R42" s="13">
        <f t="shared" si="31"/>
        <v>0</v>
      </c>
      <c r="S42" s="13">
        <f t="shared" si="31"/>
        <v>0</v>
      </c>
      <c r="T42" s="13">
        <f t="shared" si="31"/>
        <v>0</v>
      </c>
      <c r="U42" s="13">
        <f t="shared" si="31"/>
        <v>0</v>
      </c>
      <c r="V42" s="13">
        <f t="shared" si="31"/>
        <v>0</v>
      </c>
    </row>
    <row r="43" spans="1:22" ht="19.5" hidden="1" customHeight="1">
      <c r="A43" s="12">
        <v>2101</v>
      </c>
      <c r="B43" s="89" t="s">
        <v>134</v>
      </c>
      <c r="C43" s="11"/>
      <c r="D43" s="11"/>
      <c r="E43" s="11"/>
      <c r="F43" s="11"/>
      <c r="G43" s="11"/>
      <c r="H43" s="11"/>
      <c r="I43" s="11"/>
      <c r="J43" s="11"/>
      <c r="K43" s="11"/>
      <c r="L43" s="11"/>
      <c r="M43" s="11"/>
      <c r="N43" s="11"/>
      <c r="O43" s="10"/>
      <c r="P43" s="10"/>
      <c r="Q43" s="10"/>
      <c r="R43" s="10"/>
      <c r="S43" s="10"/>
      <c r="T43" s="10"/>
      <c r="U43" s="10"/>
      <c r="V43" s="10"/>
    </row>
    <row r="44" spans="1:22" ht="19.5" hidden="1" customHeight="1">
      <c r="A44" s="12">
        <v>2102</v>
      </c>
      <c r="B44" s="89" t="s">
        <v>314</v>
      </c>
      <c r="C44" s="11"/>
      <c r="D44" s="11"/>
      <c r="E44" s="11"/>
      <c r="F44" s="11"/>
      <c r="G44" s="11"/>
      <c r="H44" s="11"/>
      <c r="I44" s="11"/>
      <c r="J44" s="11"/>
      <c r="K44" s="11"/>
      <c r="L44" s="11"/>
      <c r="M44" s="11"/>
      <c r="N44" s="11"/>
      <c r="O44" s="10"/>
      <c r="P44" s="10"/>
      <c r="Q44" s="10"/>
      <c r="R44" s="10"/>
      <c r="S44" s="10"/>
      <c r="T44" s="10"/>
      <c r="U44" s="10"/>
      <c r="V44" s="10"/>
    </row>
    <row r="45" spans="1:22" ht="19.5" hidden="1" customHeight="1">
      <c r="A45" s="12">
        <v>2103</v>
      </c>
      <c r="B45" s="89" t="s">
        <v>133</v>
      </c>
      <c r="C45" s="11"/>
      <c r="D45" s="11"/>
      <c r="E45" s="11"/>
      <c r="F45" s="11"/>
      <c r="G45" s="11"/>
      <c r="H45" s="11"/>
      <c r="I45" s="11"/>
      <c r="J45" s="11"/>
      <c r="K45" s="11"/>
      <c r="L45" s="11"/>
      <c r="M45" s="11"/>
      <c r="N45" s="11"/>
      <c r="O45" s="10"/>
      <c r="P45" s="10"/>
      <c r="Q45" s="10"/>
      <c r="R45" s="10"/>
      <c r="S45" s="10"/>
      <c r="T45" s="10"/>
      <c r="U45" s="10"/>
      <c r="V45" s="10"/>
    </row>
    <row r="46" spans="1:22" ht="19.5" hidden="1" customHeight="1">
      <c r="A46" s="12">
        <v>2104</v>
      </c>
      <c r="B46" s="89" t="s">
        <v>132</v>
      </c>
      <c r="C46" s="11"/>
      <c r="D46" s="11"/>
      <c r="E46" s="11"/>
      <c r="F46" s="11"/>
      <c r="G46" s="11"/>
      <c r="H46" s="11"/>
      <c r="I46" s="11"/>
      <c r="J46" s="11"/>
      <c r="K46" s="11"/>
      <c r="L46" s="11"/>
      <c r="M46" s="11"/>
      <c r="N46" s="11"/>
      <c r="O46" s="10"/>
      <c r="P46" s="10"/>
      <c r="Q46" s="10"/>
      <c r="R46" s="10"/>
      <c r="S46" s="10"/>
      <c r="T46" s="10"/>
      <c r="U46" s="10"/>
      <c r="V46" s="10"/>
    </row>
    <row r="47" spans="1:22" ht="19.5" hidden="1" customHeight="1">
      <c r="A47" s="12">
        <v>2105</v>
      </c>
      <c r="B47" s="89" t="s">
        <v>131</v>
      </c>
      <c r="C47" s="11"/>
      <c r="D47" s="11"/>
      <c r="E47" s="11"/>
      <c r="F47" s="11"/>
      <c r="G47" s="11"/>
      <c r="H47" s="11"/>
      <c r="I47" s="11"/>
      <c r="J47" s="11"/>
      <c r="K47" s="11"/>
      <c r="L47" s="11"/>
      <c r="M47" s="11"/>
      <c r="N47" s="11"/>
      <c r="O47" s="10"/>
      <c r="P47" s="10"/>
      <c r="Q47" s="10"/>
      <c r="R47" s="10"/>
      <c r="S47" s="10"/>
      <c r="T47" s="10"/>
      <c r="U47" s="10"/>
      <c r="V47" s="10"/>
    </row>
    <row r="48" spans="1:22" ht="19.5" hidden="1" customHeight="1">
      <c r="A48" s="12">
        <v>2106</v>
      </c>
      <c r="B48" s="89" t="s">
        <v>130</v>
      </c>
      <c r="C48" s="11"/>
      <c r="D48" s="11"/>
      <c r="E48" s="11"/>
      <c r="F48" s="11"/>
      <c r="G48" s="11"/>
      <c r="H48" s="11"/>
      <c r="I48" s="11"/>
      <c r="J48" s="11"/>
      <c r="K48" s="11"/>
      <c r="L48" s="11"/>
      <c r="M48" s="11"/>
      <c r="N48" s="11"/>
      <c r="O48" s="10"/>
      <c r="P48" s="10"/>
      <c r="Q48" s="10"/>
      <c r="R48" s="10"/>
      <c r="S48" s="10"/>
      <c r="T48" s="10"/>
      <c r="U48" s="10"/>
      <c r="V48" s="10"/>
    </row>
    <row r="49" spans="1:22" ht="19.5" hidden="1" customHeight="1">
      <c r="A49" s="15">
        <v>22</v>
      </c>
      <c r="B49" s="14" t="s">
        <v>335</v>
      </c>
      <c r="C49" s="13">
        <f t="shared" ref="C49:P49" si="32">SUM(C50:C52)</f>
        <v>0</v>
      </c>
      <c r="D49" s="13">
        <f t="shared" si="32"/>
        <v>0</v>
      </c>
      <c r="E49" s="13">
        <f t="shared" ref="E49" si="33">SUM(E50:E52)</f>
        <v>0</v>
      </c>
      <c r="F49" s="13">
        <f t="shared" si="32"/>
        <v>0</v>
      </c>
      <c r="G49" s="13">
        <f t="shared" ref="G49:K49" si="34">SUM(G50:G52)</f>
        <v>0</v>
      </c>
      <c r="H49" s="13">
        <f t="shared" si="32"/>
        <v>0</v>
      </c>
      <c r="I49" s="13">
        <f t="shared" si="32"/>
        <v>0</v>
      </c>
      <c r="J49" s="13">
        <f t="shared" ref="J49" si="35">SUM(J50:J52)</f>
        <v>0</v>
      </c>
      <c r="K49" s="13">
        <f t="shared" si="34"/>
        <v>0</v>
      </c>
      <c r="L49" s="13">
        <f t="shared" si="32"/>
        <v>0</v>
      </c>
      <c r="M49" s="13">
        <f t="shared" si="32"/>
        <v>0</v>
      </c>
      <c r="N49" s="13">
        <f t="shared" si="32"/>
        <v>0</v>
      </c>
      <c r="O49" s="13">
        <f t="shared" si="32"/>
        <v>0</v>
      </c>
      <c r="P49" s="13">
        <f t="shared" si="32"/>
        <v>0</v>
      </c>
      <c r="Q49" s="13">
        <f t="shared" ref="Q49:V49" si="36">SUM(Q50:Q52)</f>
        <v>0</v>
      </c>
      <c r="R49" s="13">
        <f t="shared" si="36"/>
        <v>0</v>
      </c>
      <c r="S49" s="13">
        <f t="shared" si="36"/>
        <v>0</v>
      </c>
      <c r="T49" s="13">
        <f t="shared" si="36"/>
        <v>0</v>
      </c>
      <c r="U49" s="13">
        <f t="shared" si="36"/>
        <v>0</v>
      </c>
      <c r="V49" s="13">
        <f t="shared" si="36"/>
        <v>0</v>
      </c>
    </row>
    <row r="50" spans="1:22" ht="19.5" hidden="1" customHeight="1">
      <c r="A50" s="12">
        <v>2201</v>
      </c>
      <c r="B50" s="89" t="s">
        <v>315</v>
      </c>
      <c r="C50" s="11"/>
      <c r="D50" s="11"/>
      <c r="E50" s="11"/>
      <c r="F50" s="11"/>
      <c r="G50" s="11"/>
      <c r="H50" s="11"/>
      <c r="I50" s="11"/>
      <c r="J50" s="11"/>
      <c r="K50" s="11"/>
      <c r="L50" s="11"/>
      <c r="M50" s="11"/>
      <c r="N50" s="11"/>
      <c r="O50" s="10"/>
      <c r="P50" s="10"/>
      <c r="Q50" s="10"/>
      <c r="R50" s="10"/>
      <c r="S50" s="10"/>
      <c r="T50" s="10"/>
      <c r="U50" s="10"/>
      <c r="V50" s="10"/>
    </row>
    <row r="51" spans="1:22" ht="19.5" hidden="1" customHeight="1">
      <c r="A51" s="12">
        <v>2202</v>
      </c>
      <c r="B51" s="89" t="s">
        <v>129</v>
      </c>
      <c r="C51" s="11"/>
      <c r="D51" s="11"/>
      <c r="E51" s="11"/>
      <c r="F51" s="11"/>
      <c r="G51" s="11"/>
      <c r="H51" s="11"/>
      <c r="I51" s="11"/>
      <c r="J51" s="11"/>
      <c r="K51" s="11"/>
      <c r="L51" s="11"/>
      <c r="M51" s="11"/>
      <c r="N51" s="11"/>
      <c r="O51" s="10"/>
      <c r="P51" s="10"/>
      <c r="Q51" s="10"/>
      <c r="R51" s="10"/>
      <c r="S51" s="10"/>
      <c r="T51" s="10"/>
      <c r="U51" s="10"/>
      <c r="V51" s="10"/>
    </row>
    <row r="52" spans="1:22" ht="19.5" hidden="1" customHeight="1">
      <c r="A52" s="12">
        <v>2204</v>
      </c>
      <c r="B52" s="89" t="s">
        <v>128</v>
      </c>
      <c r="C52" s="11"/>
      <c r="D52" s="11"/>
      <c r="E52" s="11"/>
      <c r="F52" s="11"/>
      <c r="G52" s="11"/>
      <c r="H52" s="11"/>
      <c r="I52" s="11"/>
      <c r="J52" s="11"/>
      <c r="K52" s="11"/>
      <c r="L52" s="11"/>
      <c r="M52" s="11"/>
      <c r="N52" s="11"/>
      <c r="O52" s="10"/>
      <c r="P52" s="10"/>
      <c r="Q52" s="10"/>
      <c r="R52" s="10"/>
      <c r="S52" s="10"/>
      <c r="T52" s="10"/>
      <c r="U52" s="10"/>
      <c r="V52" s="10"/>
    </row>
    <row r="53" spans="1:22" ht="19.5" customHeight="1">
      <c r="A53" s="15">
        <v>23</v>
      </c>
      <c r="B53" s="14" t="s">
        <v>127</v>
      </c>
      <c r="C53" s="13">
        <f t="shared" ref="C53:P53" si="37">SUM(C54:C60)</f>
        <v>0</v>
      </c>
      <c r="D53" s="13">
        <f t="shared" si="37"/>
        <v>0</v>
      </c>
      <c r="E53" s="13">
        <f t="shared" ref="E53" si="38">SUM(E54:E60)</f>
        <v>0</v>
      </c>
      <c r="F53" s="13">
        <f t="shared" si="37"/>
        <v>0</v>
      </c>
      <c r="G53" s="13">
        <f t="shared" ref="G53:K53" si="39">SUM(G54:G60)</f>
        <v>0</v>
      </c>
      <c r="H53" s="13">
        <f t="shared" si="37"/>
        <v>0</v>
      </c>
      <c r="I53" s="13">
        <f t="shared" si="37"/>
        <v>0</v>
      </c>
      <c r="J53" s="13">
        <f t="shared" ref="J53" si="40">SUM(J54:J60)</f>
        <v>0</v>
      </c>
      <c r="K53" s="13">
        <f t="shared" si="39"/>
        <v>0</v>
      </c>
      <c r="L53" s="13">
        <f t="shared" si="37"/>
        <v>0</v>
      </c>
      <c r="M53" s="13">
        <f t="shared" si="37"/>
        <v>0</v>
      </c>
      <c r="N53" s="13">
        <f t="shared" si="37"/>
        <v>0</v>
      </c>
      <c r="O53" s="13">
        <f t="shared" si="37"/>
        <v>0</v>
      </c>
      <c r="P53" s="13">
        <f t="shared" si="37"/>
        <v>0</v>
      </c>
      <c r="Q53" s="13">
        <f t="shared" ref="Q53:V53" si="41">SUM(Q54:Q60)</f>
        <v>0</v>
      </c>
      <c r="R53" s="13">
        <f t="shared" si="41"/>
        <v>0</v>
      </c>
      <c r="S53" s="13">
        <f t="shared" si="41"/>
        <v>0</v>
      </c>
      <c r="T53" s="13">
        <f t="shared" si="41"/>
        <v>0</v>
      </c>
      <c r="U53" s="13">
        <f t="shared" si="41"/>
        <v>0</v>
      </c>
      <c r="V53" s="13">
        <f t="shared" si="41"/>
        <v>0</v>
      </c>
    </row>
    <row r="54" spans="1:22" ht="19.5" customHeight="1">
      <c r="A54" s="12">
        <v>2301</v>
      </c>
      <c r="B54" s="89" t="s">
        <v>330</v>
      </c>
      <c r="C54" s="11"/>
      <c r="D54" s="11"/>
      <c r="E54" s="11"/>
      <c r="F54" s="11"/>
      <c r="G54" s="11"/>
      <c r="H54" s="11"/>
      <c r="I54" s="11"/>
      <c r="J54" s="11"/>
      <c r="K54" s="11"/>
      <c r="L54" s="11"/>
      <c r="M54" s="11"/>
      <c r="N54" s="11"/>
      <c r="O54" s="10"/>
      <c r="P54" s="10"/>
      <c r="Q54" s="10"/>
      <c r="R54" s="10"/>
      <c r="S54" s="10"/>
      <c r="T54" s="10"/>
      <c r="U54" s="10"/>
      <c r="V54" s="10"/>
    </row>
    <row r="55" spans="1:22" ht="19.5" hidden="1" customHeight="1">
      <c r="A55" s="12">
        <v>2302</v>
      </c>
      <c r="B55" s="89" t="s">
        <v>328</v>
      </c>
      <c r="C55" s="11"/>
      <c r="D55" s="11"/>
      <c r="E55" s="11"/>
      <c r="F55" s="11"/>
      <c r="G55" s="11"/>
      <c r="H55" s="11"/>
      <c r="I55" s="11"/>
      <c r="J55" s="11"/>
      <c r="K55" s="11"/>
      <c r="L55" s="11"/>
      <c r="M55" s="11"/>
      <c r="N55" s="11"/>
      <c r="O55" s="10"/>
      <c r="P55" s="10"/>
      <c r="Q55" s="10"/>
      <c r="R55" s="10"/>
      <c r="S55" s="10"/>
      <c r="T55" s="10"/>
      <c r="U55" s="10"/>
      <c r="V55" s="10"/>
    </row>
    <row r="56" spans="1:22" ht="19.5" hidden="1" customHeight="1">
      <c r="A56" s="12">
        <v>2303</v>
      </c>
      <c r="B56" s="89" t="s">
        <v>329</v>
      </c>
      <c r="C56" s="11"/>
      <c r="D56" s="11"/>
      <c r="E56" s="11"/>
      <c r="F56" s="11"/>
      <c r="G56" s="11"/>
      <c r="H56" s="11"/>
      <c r="I56" s="11"/>
      <c r="J56" s="11"/>
      <c r="K56" s="11"/>
      <c r="L56" s="11"/>
      <c r="M56" s="11"/>
      <c r="N56" s="11"/>
      <c r="O56" s="10"/>
      <c r="P56" s="10"/>
      <c r="Q56" s="10"/>
      <c r="R56" s="10"/>
      <c r="S56" s="10"/>
      <c r="T56" s="10"/>
      <c r="U56" s="10"/>
      <c r="V56" s="10"/>
    </row>
    <row r="57" spans="1:22" ht="19.5" hidden="1" customHeight="1">
      <c r="A57" s="12">
        <v>2304</v>
      </c>
      <c r="B57" s="89" t="s">
        <v>126</v>
      </c>
      <c r="C57" s="11"/>
      <c r="D57" s="11"/>
      <c r="E57" s="11"/>
      <c r="F57" s="11"/>
      <c r="G57" s="11"/>
      <c r="H57" s="11"/>
      <c r="I57" s="11"/>
      <c r="J57" s="11"/>
      <c r="K57" s="11"/>
      <c r="L57" s="11"/>
      <c r="M57" s="11"/>
      <c r="N57" s="11"/>
      <c r="O57" s="10"/>
      <c r="P57" s="10"/>
      <c r="Q57" s="10"/>
      <c r="R57" s="10"/>
      <c r="S57" s="10"/>
      <c r="T57" s="10"/>
      <c r="U57" s="10"/>
      <c r="V57" s="10"/>
    </row>
    <row r="58" spans="1:22" ht="19.5" customHeight="1">
      <c r="A58" s="12">
        <v>2305</v>
      </c>
      <c r="B58" s="89" t="s">
        <v>125</v>
      </c>
      <c r="C58" s="11"/>
      <c r="D58" s="11"/>
      <c r="E58" s="11"/>
      <c r="F58" s="11"/>
      <c r="G58" s="11"/>
      <c r="H58" s="11"/>
      <c r="I58" s="11"/>
      <c r="J58" s="11"/>
      <c r="K58" s="11"/>
      <c r="L58" s="11"/>
      <c r="M58" s="11"/>
      <c r="N58" s="11"/>
      <c r="O58" s="10"/>
      <c r="P58" s="10"/>
      <c r="Q58" s="10"/>
      <c r="R58" s="10"/>
      <c r="S58" s="10"/>
      <c r="T58" s="10"/>
      <c r="U58" s="10"/>
      <c r="V58" s="10"/>
    </row>
    <row r="59" spans="1:22" ht="19.5" hidden="1" customHeight="1">
      <c r="A59" s="12">
        <v>2306</v>
      </c>
      <c r="B59" s="89" t="s">
        <v>124</v>
      </c>
      <c r="C59" s="11"/>
      <c r="D59" s="11"/>
      <c r="E59" s="11"/>
      <c r="F59" s="11"/>
      <c r="G59" s="11"/>
      <c r="H59" s="11"/>
      <c r="I59" s="11"/>
      <c r="J59" s="11"/>
      <c r="K59" s="11"/>
      <c r="L59" s="11"/>
      <c r="M59" s="11"/>
      <c r="N59" s="11"/>
      <c r="O59" s="10"/>
      <c r="P59" s="10"/>
      <c r="Q59" s="10"/>
      <c r="R59" s="10"/>
      <c r="S59" s="10"/>
      <c r="T59" s="10"/>
      <c r="U59" s="10"/>
      <c r="V59" s="10"/>
    </row>
    <row r="60" spans="1:22" ht="19.5" hidden="1" customHeight="1">
      <c r="A60" s="12">
        <v>2398</v>
      </c>
      <c r="B60" s="89" t="s">
        <v>123</v>
      </c>
      <c r="C60" s="11"/>
      <c r="D60" s="11"/>
      <c r="E60" s="11"/>
      <c r="F60" s="11"/>
      <c r="G60" s="11"/>
      <c r="H60" s="11"/>
      <c r="I60" s="11"/>
      <c r="J60" s="11"/>
      <c r="K60" s="11"/>
      <c r="L60" s="11"/>
      <c r="M60" s="11"/>
      <c r="N60" s="11"/>
      <c r="O60" s="10"/>
      <c r="P60" s="10"/>
      <c r="Q60" s="10"/>
      <c r="R60" s="10"/>
      <c r="S60" s="10"/>
      <c r="T60" s="10"/>
      <c r="U60" s="10"/>
      <c r="V60" s="10"/>
    </row>
    <row r="61" spans="1:22" ht="19.5" customHeight="1">
      <c r="A61" s="15">
        <v>24</v>
      </c>
      <c r="B61" s="14" t="s">
        <v>331</v>
      </c>
      <c r="C61" s="13">
        <f t="shared" ref="C61:P61" si="42">SUM(C62:C65)</f>
        <v>0</v>
      </c>
      <c r="D61" s="13">
        <f t="shared" si="42"/>
        <v>0</v>
      </c>
      <c r="E61" s="13">
        <f t="shared" ref="E61" si="43">SUM(E62:E65)</f>
        <v>0</v>
      </c>
      <c r="F61" s="13">
        <f t="shared" si="42"/>
        <v>0</v>
      </c>
      <c r="G61" s="13">
        <f t="shared" ref="G61:K61" si="44">SUM(G62:G65)</f>
        <v>0</v>
      </c>
      <c r="H61" s="13">
        <f t="shared" si="42"/>
        <v>0</v>
      </c>
      <c r="I61" s="13">
        <f t="shared" si="42"/>
        <v>0</v>
      </c>
      <c r="J61" s="13">
        <f t="shared" ref="J61" si="45">SUM(J62:J65)</f>
        <v>0</v>
      </c>
      <c r="K61" s="13">
        <f t="shared" si="44"/>
        <v>0</v>
      </c>
      <c r="L61" s="13">
        <f t="shared" si="42"/>
        <v>0</v>
      </c>
      <c r="M61" s="13">
        <f t="shared" si="42"/>
        <v>0</v>
      </c>
      <c r="N61" s="13">
        <f t="shared" si="42"/>
        <v>0</v>
      </c>
      <c r="O61" s="13">
        <f t="shared" si="42"/>
        <v>0</v>
      </c>
      <c r="P61" s="13">
        <f t="shared" si="42"/>
        <v>0</v>
      </c>
      <c r="Q61" s="13">
        <f t="shared" ref="Q61:V61" si="46">SUM(Q62:Q65)</f>
        <v>0</v>
      </c>
      <c r="R61" s="13">
        <f t="shared" si="46"/>
        <v>0</v>
      </c>
      <c r="S61" s="13">
        <f t="shared" si="46"/>
        <v>0</v>
      </c>
      <c r="T61" s="13">
        <f t="shared" si="46"/>
        <v>0</v>
      </c>
      <c r="U61" s="13">
        <f t="shared" si="46"/>
        <v>0</v>
      </c>
      <c r="V61" s="13">
        <f t="shared" si="46"/>
        <v>0</v>
      </c>
    </row>
    <row r="62" spans="1:22" ht="19.5" customHeight="1">
      <c r="A62" s="12">
        <v>2401</v>
      </c>
      <c r="B62" s="89" t="s">
        <v>332</v>
      </c>
      <c r="C62" s="11"/>
      <c r="D62" s="11"/>
      <c r="E62" s="11"/>
      <c r="F62" s="11"/>
      <c r="G62" s="11"/>
      <c r="H62" s="11"/>
      <c r="I62" s="11"/>
      <c r="J62" s="11"/>
      <c r="K62" s="11"/>
      <c r="L62" s="11"/>
      <c r="M62" s="11"/>
      <c r="N62" s="11"/>
      <c r="O62" s="10"/>
      <c r="P62" s="10"/>
      <c r="Q62" s="10"/>
      <c r="R62" s="10"/>
      <c r="S62" s="10"/>
      <c r="T62" s="10"/>
      <c r="U62" s="10"/>
      <c r="V62" s="10"/>
    </row>
    <row r="63" spans="1:22" ht="19.5" customHeight="1">
      <c r="A63" s="12">
        <v>2402</v>
      </c>
      <c r="B63" s="90" t="s">
        <v>336</v>
      </c>
      <c r="C63" s="27"/>
      <c r="D63" s="27"/>
      <c r="E63" s="27"/>
      <c r="F63" s="27"/>
      <c r="G63" s="27"/>
      <c r="H63" s="27"/>
      <c r="I63" s="27"/>
      <c r="J63" s="27"/>
      <c r="K63" s="27"/>
      <c r="L63" s="27"/>
      <c r="M63" s="27"/>
      <c r="N63" s="27"/>
      <c r="O63" s="10"/>
      <c r="P63" s="10"/>
      <c r="Q63" s="10"/>
      <c r="R63" s="10"/>
      <c r="S63" s="10"/>
      <c r="T63" s="10"/>
      <c r="U63" s="10"/>
      <c r="V63" s="10"/>
    </row>
    <row r="64" spans="1:22" ht="19.5" customHeight="1">
      <c r="A64" s="12">
        <v>2404</v>
      </c>
      <c r="B64" s="89" t="s">
        <v>122</v>
      </c>
      <c r="C64" s="11"/>
      <c r="D64" s="11"/>
      <c r="E64" s="11"/>
      <c r="F64" s="11"/>
      <c r="G64" s="11"/>
      <c r="H64" s="11"/>
      <c r="I64" s="11"/>
      <c r="J64" s="11"/>
      <c r="K64" s="11"/>
      <c r="L64" s="11"/>
      <c r="M64" s="11"/>
      <c r="N64" s="11"/>
      <c r="O64" s="10"/>
      <c r="P64" s="10"/>
      <c r="Q64" s="10"/>
      <c r="R64" s="10"/>
      <c r="S64" s="10"/>
      <c r="T64" s="10"/>
      <c r="U64" s="10"/>
      <c r="V64" s="10"/>
    </row>
    <row r="65" spans="1:22" ht="19.5" customHeight="1">
      <c r="A65" s="28">
        <v>2405</v>
      </c>
      <c r="B65" s="91" t="s">
        <v>333</v>
      </c>
      <c r="C65" s="27"/>
      <c r="D65" s="27"/>
      <c r="E65" s="27"/>
      <c r="F65" s="27"/>
      <c r="G65" s="27"/>
      <c r="H65" s="27"/>
      <c r="I65" s="27"/>
      <c r="J65" s="27"/>
      <c r="K65" s="27"/>
      <c r="L65" s="27"/>
      <c r="M65" s="27"/>
      <c r="N65" s="27"/>
      <c r="O65" s="10"/>
      <c r="P65" s="10"/>
      <c r="Q65" s="10"/>
      <c r="R65" s="10"/>
      <c r="S65" s="10"/>
      <c r="T65" s="10"/>
      <c r="U65" s="10"/>
      <c r="V65" s="10"/>
    </row>
    <row r="66" spans="1:22" ht="19.5" customHeight="1">
      <c r="A66" s="15">
        <v>25</v>
      </c>
      <c r="B66" s="14" t="s">
        <v>121</v>
      </c>
      <c r="C66" s="13">
        <f t="shared" ref="C66:P66" si="47">SUM(C67:C73)</f>
        <v>0</v>
      </c>
      <c r="D66" s="13">
        <f t="shared" si="47"/>
        <v>0</v>
      </c>
      <c r="E66" s="13">
        <f t="shared" ref="E66" si="48">SUM(E67:E73)</f>
        <v>0</v>
      </c>
      <c r="F66" s="13">
        <f t="shared" si="47"/>
        <v>0</v>
      </c>
      <c r="G66" s="13">
        <f t="shared" ref="G66:K66" si="49">SUM(G67:G73)</f>
        <v>0</v>
      </c>
      <c r="H66" s="13">
        <f t="shared" si="47"/>
        <v>0</v>
      </c>
      <c r="I66" s="13">
        <f t="shared" si="47"/>
        <v>0</v>
      </c>
      <c r="J66" s="13">
        <f t="shared" ref="J66" si="50">SUM(J67:J73)</f>
        <v>0</v>
      </c>
      <c r="K66" s="13">
        <f t="shared" si="49"/>
        <v>0</v>
      </c>
      <c r="L66" s="13">
        <f t="shared" si="47"/>
        <v>0</v>
      </c>
      <c r="M66" s="13">
        <f t="shared" si="47"/>
        <v>0</v>
      </c>
      <c r="N66" s="13">
        <f t="shared" si="47"/>
        <v>0</v>
      </c>
      <c r="O66" s="13">
        <f t="shared" si="47"/>
        <v>0</v>
      </c>
      <c r="P66" s="13">
        <f t="shared" si="47"/>
        <v>0</v>
      </c>
      <c r="Q66" s="13">
        <f t="shared" ref="Q66:V66" si="51">SUM(Q67:Q73)</f>
        <v>0</v>
      </c>
      <c r="R66" s="13">
        <f t="shared" si="51"/>
        <v>0</v>
      </c>
      <c r="S66" s="13">
        <f t="shared" si="51"/>
        <v>0</v>
      </c>
      <c r="T66" s="13">
        <f t="shared" si="51"/>
        <v>0</v>
      </c>
      <c r="U66" s="13">
        <f t="shared" si="51"/>
        <v>0</v>
      </c>
      <c r="V66" s="13">
        <f t="shared" si="51"/>
        <v>0</v>
      </c>
    </row>
    <row r="67" spans="1:22" ht="19.5" customHeight="1">
      <c r="A67" s="12">
        <v>2501</v>
      </c>
      <c r="B67" s="89" t="s">
        <v>120</v>
      </c>
      <c r="C67" s="11"/>
      <c r="D67" s="11"/>
      <c r="E67" s="11"/>
      <c r="F67" s="11"/>
      <c r="G67" s="11"/>
      <c r="H67" s="11"/>
      <c r="I67" s="11"/>
      <c r="J67" s="11"/>
      <c r="K67" s="11"/>
      <c r="L67" s="11"/>
      <c r="M67" s="11"/>
      <c r="N67" s="11"/>
      <c r="O67" s="10"/>
      <c r="P67" s="10"/>
      <c r="Q67" s="10"/>
      <c r="R67" s="10"/>
      <c r="S67" s="10"/>
      <c r="T67" s="10"/>
      <c r="U67" s="10"/>
      <c r="V67" s="10"/>
    </row>
    <row r="68" spans="1:22" ht="19.5" customHeight="1">
      <c r="A68" s="12">
        <v>2502</v>
      </c>
      <c r="B68" s="89" t="s">
        <v>119</v>
      </c>
      <c r="C68" s="11"/>
      <c r="D68" s="11"/>
      <c r="E68" s="11"/>
      <c r="F68" s="11"/>
      <c r="G68" s="11"/>
      <c r="H68" s="11"/>
      <c r="I68" s="11"/>
      <c r="J68" s="11"/>
      <c r="K68" s="11"/>
      <c r="L68" s="11"/>
      <c r="M68" s="11"/>
      <c r="N68" s="11"/>
      <c r="O68" s="10"/>
      <c r="P68" s="10"/>
      <c r="Q68" s="10"/>
      <c r="R68" s="10"/>
      <c r="S68" s="10"/>
      <c r="T68" s="10"/>
      <c r="U68" s="10"/>
      <c r="V68" s="10"/>
    </row>
    <row r="69" spans="1:22" ht="19.5" customHeight="1">
      <c r="A69" s="12">
        <v>2503</v>
      </c>
      <c r="B69" s="89" t="s">
        <v>118</v>
      </c>
      <c r="C69" s="11"/>
      <c r="D69" s="11"/>
      <c r="E69" s="11"/>
      <c r="F69" s="11"/>
      <c r="G69" s="11"/>
      <c r="H69" s="11"/>
      <c r="I69" s="11"/>
      <c r="J69" s="11"/>
      <c r="K69" s="11"/>
      <c r="L69" s="11"/>
      <c r="M69" s="11"/>
      <c r="N69" s="11"/>
      <c r="O69" s="10"/>
      <c r="P69" s="10"/>
      <c r="Q69" s="10"/>
      <c r="R69" s="10"/>
      <c r="S69" s="10"/>
      <c r="T69" s="10"/>
      <c r="U69" s="10"/>
      <c r="V69" s="10"/>
    </row>
    <row r="70" spans="1:22" ht="19.5" customHeight="1">
      <c r="A70" s="12">
        <v>2504</v>
      </c>
      <c r="B70" s="89" t="s">
        <v>117</v>
      </c>
      <c r="C70" s="11"/>
      <c r="D70" s="11"/>
      <c r="E70" s="11"/>
      <c r="F70" s="11"/>
      <c r="G70" s="11"/>
      <c r="H70" s="11"/>
      <c r="I70" s="11"/>
      <c r="J70" s="11"/>
      <c r="K70" s="11"/>
      <c r="L70" s="11"/>
      <c r="M70" s="11"/>
      <c r="N70" s="11"/>
      <c r="O70" s="10"/>
      <c r="P70" s="10"/>
      <c r="Q70" s="10"/>
      <c r="R70" s="10"/>
      <c r="S70" s="10"/>
      <c r="T70" s="10"/>
      <c r="U70" s="10"/>
      <c r="V70" s="10"/>
    </row>
    <row r="71" spans="1:22" ht="19.5" customHeight="1">
      <c r="A71" s="12">
        <v>2505</v>
      </c>
      <c r="B71" s="89" t="s">
        <v>116</v>
      </c>
      <c r="C71" s="11"/>
      <c r="D71" s="11"/>
      <c r="E71" s="11"/>
      <c r="F71" s="11"/>
      <c r="G71" s="11"/>
      <c r="H71" s="11"/>
      <c r="I71" s="11"/>
      <c r="J71" s="11"/>
      <c r="K71" s="11"/>
      <c r="L71" s="11"/>
      <c r="M71" s="11"/>
      <c r="N71" s="11"/>
      <c r="O71" s="10"/>
      <c r="P71" s="10"/>
      <c r="Q71" s="10"/>
      <c r="R71" s="10"/>
      <c r="S71" s="10"/>
      <c r="T71" s="10"/>
      <c r="U71" s="10"/>
      <c r="V71" s="10"/>
    </row>
    <row r="72" spans="1:22" ht="19.5" customHeight="1">
      <c r="A72" s="12">
        <v>2506</v>
      </c>
      <c r="B72" s="89" t="s">
        <v>115</v>
      </c>
      <c r="C72" s="11"/>
      <c r="D72" s="11"/>
      <c r="E72" s="11"/>
      <c r="F72" s="11"/>
      <c r="G72" s="11"/>
      <c r="H72" s="11"/>
      <c r="I72" s="11"/>
      <c r="J72" s="11"/>
      <c r="K72" s="11"/>
      <c r="L72" s="11"/>
      <c r="M72" s="11"/>
      <c r="N72" s="11"/>
      <c r="O72" s="10"/>
      <c r="P72" s="10"/>
      <c r="Q72" s="10"/>
      <c r="R72" s="10"/>
      <c r="S72" s="10"/>
      <c r="T72" s="10"/>
      <c r="U72" s="10"/>
      <c r="V72" s="10"/>
    </row>
    <row r="73" spans="1:22" ht="19.5" customHeight="1">
      <c r="A73" s="12">
        <v>2507</v>
      </c>
      <c r="B73" s="89" t="s">
        <v>114</v>
      </c>
      <c r="C73" s="11"/>
      <c r="D73" s="11"/>
      <c r="E73" s="11"/>
      <c r="F73" s="11"/>
      <c r="G73" s="11"/>
      <c r="H73" s="11"/>
      <c r="I73" s="11"/>
      <c r="J73" s="11"/>
      <c r="K73" s="11"/>
      <c r="L73" s="11"/>
      <c r="M73" s="11"/>
      <c r="N73" s="11"/>
      <c r="O73" s="10"/>
      <c r="P73" s="10"/>
      <c r="Q73" s="10"/>
      <c r="R73" s="10"/>
      <c r="S73" s="10"/>
      <c r="T73" s="10"/>
      <c r="U73" s="10"/>
      <c r="V73" s="10"/>
    </row>
    <row r="74" spans="1:22" ht="19.5" customHeight="1">
      <c r="A74" s="15">
        <v>26</v>
      </c>
      <c r="B74" s="14" t="s">
        <v>113</v>
      </c>
      <c r="C74" s="13">
        <f t="shared" ref="C74:P74" si="52">SUM(C75:C83)</f>
        <v>0</v>
      </c>
      <c r="D74" s="13">
        <f t="shared" si="52"/>
        <v>0</v>
      </c>
      <c r="E74" s="13">
        <f t="shared" ref="E74" si="53">SUM(E75:E83)</f>
        <v>0</v>
      </c>
      <c r="F74" s="13">
        <f t="shared" si="52"/>
        <v>0</v>
      </c>
      <c r="G74" s="13">
        <f t="shared" ref="G74:K74" si="54">SUM(G75:G83)</f>
        <v>0</v>
      </c>
      <c r="H74" s="13">
        <f t="shared" si="52"/>
        <v>0</v>
      </c>
      <c r="I74" s="13">
        <f t="shared" si="52"/>
        <v>0</v>
      </c>
      <c r="J74" s="13">
        <f t="shared" ref="J74" si="55">SUM(J75:J83)</f>
        <v>0</v>
      </c>
      <c r="K74" s="13">
        <f t="shared" si="54"/>
        <v>0</v>
      </c>
      <c r="L74" s="13">
        <f t="shared" si="52"/>
        <v>0</v>
      </c>
      <c r="M74" s="13">
        <f t="shared" si="52"/>
        <v>0</v>
      </c>
      <c r="N74" s="13">
        <f t="shared" si="52"/>
        <v>0</v>
      </c>
      <c r="O74" s="13">
        <f t="shared" si="52"/>
        <v>0</v>
      </c>
      <c r="P74" s="13">
        <f t="shared" si="52"/>
        <v>0</v>
      </c>
      <c r="Q74" s="13">
        <f t="shared" ref="Q74:V74" si="56">SUM(Q75:Q83)</f>
        <v>0</v>
      </c>
      <c r="R74" s="13">
        <f t="shared" si="56"/>
        <v>0</v>
      </c>
      <c r="S74" s="13">
        <f t="shared" si="56"/>
        <v>0</v>
      </c>
      <c r="T74" s="13">
        <f t="shared" si="56"/>
        <v>0</v>
      </c>
      <c r="U74" s="13">
        <f t="shared" si="56"/>
        <v>0</v>
      </c>
      <c r="V74" s="13">
        <f t="shared" si="56"/>
        <v>0</v>
      </c>
    </row>
    <row r="75" spans="1:22" ht="19.5" hidden="1" customHeight="1">
      <c r="A75" s="12">
        <v>2601</v>
      </c>
      <c r="B75" s="89" t="s">
        <v>112</v>
      </c>
      <c r="C75" s="11"/>
      <c r="D75" s="11"/>
      <c r="E75" s="11"/>
      <c r="F75" s="11"/>
      <c r="G75" s="11"/>
      <c r="H75" s="11"/>
      <c r="I75" s="11"/>
      <c r="J75" s="11"/>
      <c r="K75" s="11"/>
      <c r="L75" s="11"/>
      <c r="M75" s="11"/>
      <c r="N75" s="11"/>
      <c r="O75" s="10"/>
      <c r="P75" s="10"/>
      <c r="Q75" s="10"/>
      <c r="R75" s="10"/>
      <c r="S75" s="10"/>
      <c r="T75" s="10"/>
      <c r="U75" s="10"/>
      <c r="V75" s="10"/>
    </row>
    <row r="76" spans="1:22" ht="19.5" hidden="1" customHeight="1">
      <c r="A76" s="12">
        <v>2602</v>
      </c>
      <c r="B76" s="89" t="s">
        <v>111</v>
      </c>
      <c r="C76" s="11"/>
      <c r="D76" s="11"/>
      <c r="E76" s="11"/>
      <c r="F76" s="11"/>
      <c r="G76" s="11"/>
      <c r="H76" s="11"/>
      <c r="I76" s="11"/>
      <c r="J76" s="11"/>
      <c r="K76" s="11"/>
      <c r="L76" s="11"/>
      <c r="M76" s="11"/>
      <c r="N76" s="11"/>
      <c r="O76" s="10"/>
      <c r="P76" s="10"/>
      <c r="Q76" s="10"/>
      <c r="R76" s="10"/>
      <c r="S76" s="10"/>
      <c r="T76" s="10"/>
      <c r="U76" s="10"/>
      <c r="V76" s="10"/>
    </row>
    <row r="77" spans="1:22" ht="19.5" hidden="1" customHeight="1">
      <c r="A77" s="12">
        <v>2603</v>
      </c>
      <c r="B77" s="89" t="s">
        <v>110</v>
      </c>
      <c r="C77" s="11"/>
      <c r="D77" s="11"/>
      <c r="E77" s="11"/>
      <c r="F77" s="11"/>
      <c r="G77" s="11"/>
      <c r="H77" s="11"/>
      <c r="I77" s="11"/>
      <c r="J77" s="11"/>
      <c r="K77" s="11"/>
      <c r="L77" s="11"/>
      <c r="M77" s="11"/>
      <c r="N77" s="11"/>
      <c r="O77" s="10"/>
      <c r="P77" s="10"/>
      <c r="Q77" s="10"/>
      <c r="R77" s="10"/>
      <c r="S77" s="10"/>
      <c r="T77" s="10"/>
      <c r="U77" s="10"/>
      <c r="V77" s="10"/>
    </row>
    <row r="78" spans="1:22" ht="19.5" hidden="1" customHeight="1">
      <c r="A78" s="12">
        <v>2604</v>
      </c>
      <c r="B78" s="89" t="s">
        <v>109</v>
      </c>
      <c r="C78" s="11"/>
      <c r="D78" s="11"/>
      <c r="E78" s="11"/>
      <c r="F78" s="11"/>
      <c r="G78" s="11"/>
      <c r="H78" s="11"/>
      <c r="I78" s="11"/>
      <c r="J78" s="11"/>
      <c r="K78" s="11"/>
      <c r="L78" s="11"/>
      <c r="M78" s="11"/>
      <c r="N78" s="11"/>
      <c r="O78" s="10"/>
      <c r="P78" s="10"/>
      <c r="Q78" s="10"/>
      <c r="R78" s="10"/>
      <c r="S78" s="10"/>
      <c r="T78" s="10"/>
      <c r="U78" s="10"/>
      <c r="V78" s="10"/>
    </row>
    <row r="79" spans="1:22" ht="19.5" hidden="1" customHeight="1">
      <c r="A79" s="12">
        <v>2605</v>
      </c>
      <c r="B79" s="89" t="s">
        <v>108</v>
      </c>
      <c r="C79" s="11"/>
      <c r="D79" s="11"/>
      <c r="E79" s="11"/>
      <c r="F79" s="11"/>
      <c r="G79" s="11"/>
      <c r="H79" s="11"/>
      <c r="I79" s="11"/>
      <c r="J79" s="11"/>
      <c r="K79" s="11"/>
      <c r="L79" s="11"/>
      <c r="M79" s="11"/>
      <c r="N79" s="11"/>
      <c r="O79" s="10"/>
      <c r="P79" s="10"/>
      <c r="Q79" s="10"/>
      <c r="R79" s="10"/>
      <c r="S79" s="10"/>
      <c r="T79" s="10"/>
      <c r="U79" s="10"/>
      <c r="V79" s="10"/>
    </row>
    <row r="80" spans="1:22" ht="19.5" hidden="1" customHeight="1">
      <c r="A80" s="26">
        <v>266</v>
      </c>
      <c r="B80" s="92" t="s">
        <v>107</v>
      </c>
      <c r="C80" s="25"/>
      <c r="D80" s="25"/>
      <c r="E80" s="25"/>
      <c r="F80" s="25"/>
      <c r="G80" s="25"/>
      <c r="H80" s="25"/>
      <c r="I80" s="25"/>
      <c r="J80" s="25"/>
      <c r="K80" s="25"/>
      <c r="L80" s="25"/>
      <c r="M80" s="25"/>
      <c r="N80" s="25"/>
      <c r="O80" s="10"/>
      <c r="P80" s="10"/>
      <c r="Q80" s="10"/>
      <c r="R80" s="10"/>
      <c r="S80" s="10"/>
      <c r="T80" s="10"/>
      <c r="U80" s="10"/>
      <c r="V80" s="10"/>
    </row>
    <row r="81" spans="1:22" ht="19.5" hidden="1" customHeight="1">
      <c r="A81" s="12">
        <v>2606</v>
      </c>
      <c r="B81" s="89" t="s">
        <v>106</v>
      </c>
      <c r="C81" s="11"/>
      <c r="D81" s="11"/>
      <c r="E81" s="11"/>
      <c r="F81" s="11"/>
      <c r="G81" s="11"/>
      <c r="H81" s="11"/>
      <c r="I81" s="11"/>
      <c r="J81" s="11"/>
      <c r="K81" s="11"/>
      <c r="L81" s="11"/>
      <c r="M81" s="11"/>
      <c r="N81" s="11"/>
      <c r="O81" s="10"/>
      <c r="P81" s="10"/>
      <c r="Q81" s="10"/>
      <c r="R81" s="10"/>
      <c r="S81" s="10"/>
      <c r="T81" s="10"/>
      <c r="U81" s="10"/>
      <c r="V81" s="10"/>
    </row>
    <row r="82" spans="1:22" ht="19.5" customHeight="1">
      <c r="A82" s="12">
        <v>2607</v>
      </c>
      <c r="B82" s="89" t="s">
        <v>105</v>
      </c>
      <c r="C82" s="11"/>
      <c r="D82" s="11"/>
      <c r="E82" s="11"/>
      <c r="F82" s="11"/>
      <c r="G82" s="11"/>
      <c r="H82" s="11"/>
      <c r="I82" s="11"/>
      <c r="J82" s="11"/>
      <c r="K82" s="11"/>
      <c r="L82" s="11"/>
      <c r="M82" s="11"/>
      <c r="N82" s="11"/>
      <c r="O82" s="10"/>
      <c r="P82" s="10"/>
      <c r="Q82" s="10"/>
      <c r="R82" s="10"/>
      <c r="S82" s="10"/>
      <c r="T82" s="10"/>
      <c r="U82" s="10"/>
      <c r="V82" s="10"/>
    </row>
    <row r="83" spans="1:22" ht="19.5" customHeight="1">
      <c r="A83" s="12">
        <v>2698</v>
      </c>
      <c r="B83" s="89" t="s">
        <v>104</v>
      </c>
      <c r="C83" s="11"/>
      <c r="D83" s="11"/>
      <c r="E83" s="11"/>
      <c r="F83" s="11"/>
      <c r="G83" s="11"/>
      <c r="H83" s="11"/>
      <c r="I83" s="11"/>
      <c r="J83" s="11"/>
      <c r="K83" s="11"/>
      <c r="L83" s="11"/>
      <c r="M83" s="11"/>
      <c r="N83" s="11"/>
      <c r="O83" s="10"/>
      <c r="P83" s="10"/>
      <c r="Q83" s="10"/>
      <c r="R83" s="10"/>
      <c r="S83" s="10"/>
      <c r="T83" s="10"/>
      <c r="U83" s="10"/>
      <c r="V83" s="10"/>
    </row>
    <row r="84" spans="1:22" ht="19.5" customHeight="1">
      <c r="A84" s="15">
        <v>27</v>
      </c>
      <c r="B84" s="14" t="s">
        <v>337</v>
      </c>
      <c r="C84" s="13">
        <f t="shared" ref="C84:P84" si="57">SUM(C85:C94)</f>
        <v>0</v>
      </c>
      <c r="D84" s="13">
        <f t="shared" si="57"/>
        <v>0</v>
      </c>
      <c r="E84" s="13">
        <f t="shared" ref="E84" si="58">SUM(E85:E94)</f>
        <v>0</v>
      </c>
      <c r="F84" s="13">
        <f t="shared" si="57"/>
        <v>0</v>
      </c>
      <c r="G84" s="13">
        <f t="shared" ref="G84:K84" si="59">SUM(G85:G94)</f>
        <v>0</v>
      </c>
      <c r="H84" s="13">
        <f t="shared" si="57"/>
        <v>0</v>
      </c>
      <c r="I84" s="13">
        <f t="shared" si="57"/>
        <v>0</v>
      </c>
      <c r="J84" s="13">
        <f t="shared" ref="J84" si="60">SUM(J85:J94)</f>
        <v>0</v>
      </c>
      <c r="K84" s="13">
        <f t="shared" si="59"/>
        <v>0</v>
      </c>
      <c r="L84" s="13">
        <f t="shared" si="57"/>
        <v>0</v>
      </c>
      <c r="M84" s="13">
        <f t="shared" si="57"/>
        <v>0</v>
      </c>
      <c r="N84" s="13">
        <f t="shared" si="57"/>
        <v>0</v>
      </c>
      <c r="O84" s="13">
        <f t="shared" si="57"/>
        <v>0</v>
      </c>
      <c r="P84" s="13">
        <f t="shared" si="57"/>
        <v>0</v>
      </c>
      <c r="Q84" s="13">
        <f t="shared" ref="Q84:V84" si="61">SUM(Q85:Q94)</f>
        <v>0</v>
      </c>
      <c r="R84" s="13">
        <f t="shared" si="61"/>
        <v>0</v>
      </c>
      <c r="S84" s="13">
        <f t="shared" si="61"/>
        <v>0</v>
      </c>
      <c r="T84" s="13">
        <f t="shared" si="61"/>
        <v>0</v>
      </c>
      <c r="U84" s="13">
        <f t="shared" si="61"/>
        <v>0</v>
      </c>
      <c r="V84" s="13">
        <f t="shared" si="61"/>
        <v>0</v>
      </c>
    </row>
    <row r="85" spans="1:22" ht="19.5" hidden="1" customHeight="1">
      <c r="A85" s="12">
        <v>2702</v>
      </c>
      <c r="B85" s="89" t="s">
        <v>316</v>
      </c>
      <c r="C85" s="11"/>
      <c r="D85" s="11"/>
      <c r="E85" s="11"/>
      <c r="F85" s="11"/>
      <c r="G85" s="11"/>
      <c r="H85" s="11"/>
      <c r="I85" s="11"/>
      <c r="J85" s="11"/>
      <c r="K85" s="11"/>
      <c r="L85" s="11"/>
      <c r="M85" s="11"/>
      <c r="N85" s="11"/>
      <c r="O85" s="10"/>
      <c r="P85" s="10"/>
      <c r="Q85" s="10"/>
      <c r="R85" s="10"/>
      <c r="S85" s="10"/>
      <c r="T85" s="10"/>
      <c r="U85" s="10"/>
      <c r="V85" s="10"/>
    </row>
    <row r="86" spans="1:22" ht="19.5" hidden="1" customHeight="1">
      <c r="A86" s="12">
        <v>2705</v>
      </c>
      <c r="B86" s="89" t="s">
        <v>317</v>
      </c>
      <c r="C86" s="11"/>
      <c r="D86" s="11"/>
      <c r="E86" s="11"/>
      <c r="F86" s="11"/>
      <c r="G86" s="11"/>
      <c r="H86" s="11"/>
      <c r="I86" s="11"/>
      <c r="J86" s="11"/>
      <c r="K86" s="11"/>
      <c r="L86" s="11"/>
      <c r="M86" s="11"/>
      <c r="N86" s="11"/>
      <c r="O86" s="10"/>
      <c r="P86" s="10"/>
      <c r="Q86" s="10"/>
      <c r="R86" s="10"/>
      <c r="S86" s="10"/>
      <c r="T86" s="10"/>
      <c r="U86" s="10"/>
      <c r="V86" s="10"/>
    </row>
    <row r="87" spans="1:22" ht="50.1" hidden="1" customHeight="1">
      <c r="A87" s="12">
        <v>2706</v>
      </c>
      <c r="B87" s="89" t="s">
        <v>318</v>
      </c>
      <c r="C87" s="11"/>
      <c r="D87" s="11"/>
      <c r="E87" s="11"/>
      <c r="F87" s="11"/>
      <c r="G87" s="11"/>
      <c r="H87" s="11"/>
      <c r="I87" s="11"/>
      <c r="J87" s="11"/>
      <c r="K87" s="11"/>
      <c r="L87" s="11"/>
      <c r="M87" s="11"/>
      <c r="N87" s="11"/>
      <c r="O87" s="10"/>
      <c r="P87" s="10"/>
      <c r="Q87" s="10"/>
      <c r="R87" s="10"/>
      <c r="S87" s="10"/>
      <c r="T87" s="10"/>
      <c r="U87" s="10"/>
      <c r="V87" s="10"/>
    </row>
    <row r="88" spans="1:22" ht="19.5" hidden="1" customHeight="1">
      <c r="A88" s="12">
        <v>2707</v>
      </c>
      <c r="B88" s="89" t="s">
        <v>319</v>
      </c>
      <c r="C88" s="11"/>
      <c r="D88" s="11"/>
      <c r="E88" s="11"/>
      <c r="F88" s="11"/>
      <c r="G88" s="11"/>
      <c r="H88" s="11"/>
      <c r="I88" s="11"/>
      <c r="J88" s="11"/>
      <c r="K88" s="11"/>
      <c r="L88" s="11"/>
      <c r="M88" s="11"/>
      <c r="N88" s="11"/>
      <c r="O88" s="10"/>
      <c r="P88" s="10"/>
      <c r="Q88" s="10"/>
      <c r="R88" s="10"/>
      <c r="S88" s="10"/>
      <c r="T88" s="10"/>
      <c r="U88" s="10"/>
      <c r="V88" s="10"/>
    </row>
    <row r="89" spans="1:22" ht="19.5" hidden="1" customHeight="1">
      <c r="A89" s="12">
        <v>2708</v>
      </c>
      <c r="B89" s="89" t="s">
        <v>320</v>
      </c>
      <c r="C89" s="11"/>
      <c r="D89" s="11"/>
      <c r="E89" s="11"/>
      <c r="F89" s="11"/>
      <c r="G89" s="11"/>
      <c r="H89" s="11"/>
      <c r="I89" s="11"/>
      <c r="J89" s="11"/>
      <c r="K89" s="11"/>
      <c r="L89" s="11"/>
      <c r="M89" s="11"/>
      <c r="N89" s="11"/>
      <c r="O89" s="10"/>
      <c r="P89" s="10"/>
      <c r="Q89" s="10"/>
      <c r="R89" s="10"/>
      <c r="S89" s="10"/>
      <c r="T89" s="10"/>
      <c r="U89" s="10"/>
      <c r="V89" s="10"/>
    </row>
    <row r="90" spans="1:22">
      <c r="A90" s="12">
        <v>2709</v>
      </c>
      <c r="B90" s="89" t="s">
        <v>321</v>
      </c>
      <c r="C90" s="11"/>
      <c r="D90" s="11"/>
      <c r="E90" s="11"/>
      <c r="F90" s="11"/>
      <c r="G90" s="11"/>
      <c r="H90" s="11"/>
      <c r="I90" s="11"/>
      <c r="J90" s="11"/>
      <c r="K90" s="11"/>
      <c r="L90" s="11"/>
      <c r="M90" s="11"/>
      <c r="N90" s="11"/>
      <c r="O90" s="10"/>
      <c r="P90" s="10"/>
      <c r="Q90" s="10"/>
      <c r="R90" s="10"/>
      <c r="S90" s="10"/>
      <c r="T90" s="10"/>
      <c r="U90" s="10"/>
      <c r="V90" s="10"/>
    </row>
    <row r="91" spans="1:22" ht="39">
      <c r="A91" s="12">
        <v>2710</v>
      </c>
      <c r="B91" s="89" t="s">
        <v>322</v>
      </c>
      <c r="C91" s="11"/>
      <c r="D91" s="11"/>
      <c r="E91" s="11"/>
      <c r="F91" s="11"/>
      <c r="G91" s="11"/>
      <c r="H91" s="11"/>
      <c r="I91" s="11"/>
      <c r="J91" s="11"/>
      <c r="K91" s="11"/>
      <c r="L91" s="11"/>
      <c r="M91" s="11"/>
      <c r="N91" s="11"/>
      <c r="O91" s="10"/>
      <c r="P91" s="10"/>
      <c r="Q91" s="10"/>
      <c r="R91" s="10"/>
      <c r="S91" s="10"/>
      <c r="T91" s="10"/>
      <c r="U91" s="10"/>
      <c r="V91" s="10"/>
    </row>
    <row r="92" spans="1:22" ht="39">
      <c r="A92" s="12">
        <v>2711</v>
      </c>
      <c r="B92" s="89" t="s">
        <v>323</v>
      </c>
      <c r="C92" s="11"/>
      <c r="D92" s="11"/>
      <c r="E92" s="11"/>
      <c r="F92" s="11"/>
      <c r="G92" s="11"/>
      <c r="H92" s="11"/>
      <c r="I92" s="11"/>
      <c r="J92" s="11"/>
      <c r="K92" s="11"/>
      <c r="L92" s="11"/>
      <c r="M92" s="11"/>
      <c r="N92" s="11"/>
      <c r="O92" s="10"/>
      <c r="P92" s="10"/>
      <c r="Q92" s="10"/>
      <c r="R92" s="10"/>
      <c r="S92" s="10"/>
      <c r="T92" s="10"/>
      <c r="U92" s="10"/>
      <c r="V92" s="10"/>
    </row>
    <row r="93" spans="1:22">
      <c r="A93" s="12">
        <v>2713</v>
      </c>
      <c r="B93" s="89" t="s">
        <v>342</v>
      </c>
      <c r="C93" s="11"/>
      <c r="D93" s="11"/>
      <c r="E93" s="11"/>
      <c r="F93" s="11"/>
      <c r="G93" s="11"/>
      <c r="H93" s="11"/>
      <c r="I93" s="11"/>
      <c r="J93" s="11"/>
      <c r="K93" s="11"/>
      <c r="L93" s="11"/>
      <c r="M93" s="11"/>
      <c r="N93" s="11"/>
      <c r="O93" s="10"/>
      <c r="P93" s="10"/>
      <c r="Q93" s="10"/>
      <c r="R93" s="10"/>
      <c r="S93" s="10"/>
      <c r="T93" s="10"/>
      <c r="U93" s="10"/>
      <c r="V93" s="10"/>
    </row>
    <row r="94" spans="1:22" ht="39">
      <c r="A94" s="12">
        <v>2714</v>
      </c>
      <c r="B94" s="89" t="s">
        <v>343</v>
      </c>
      <c r="C94" s="11"/>
      <c r="D94" s="11"/>
      <c r="E94" s="11"/>
      <c r="F94" s="11"/>
      <c r="G94" s="11"/>
      <c r="H94" s="11"/>
      <c r="I94" s="11"/>
      <c r="J94" s="11"/>
      <c r="K94" s="11"/>
      <c r="L94" s="11"/>
      <c r="M94" s="11"/>
      <c r="N94" s="11"/>
      <c r="O94" s="10"/>
      <c r="P94" s="10"/>
      <c r="Q94" s="10"/>
      <c r="R94" s="10"/>
      <c r="S94" s="10"/>
      <c r="T94" s="10"/>
      <c r="U94" s="10"/>
      <c r="V94" s="10"/>
    </row>
    <row r="95" spans="1:22" ht="19.5" customHeight="1">
      <c r="A95" s="15">
        <v>28</v>
      </c>
      <c r="B95" s="14" t="s">
        <v>103</v>
      </c>
      <c r="C95" s="13">
        <f t="shared" ref="C95:P95" si="62">SUM(C96:C106)</f>
        <v>0</v>
      </c>
      <c r="D95" s="13">
        <f t="shared" si="62"/>
        <v>0</v>
      </c>
      <c r="E95" s="13">
        <f t="shared" ref="E95" si="63">SUM(E96:E106)</f>
        <v>0</v>
      </c>
      <c r="F95" s="13">
        <f t="shared" si="62"/>
        <v>0</v>
      </c>
      <c r="G95" s="13">
        <f t="shared" ref="G95:K95" si="64">SUM(G96:G106)</f>
        <v>0</v>
      </c>
      <c r="H95" s="13">
        <f t="shared" si="62"/>
        <v>0</v>
      </c>
      <c r="I95" s="13">
        <f t="shared" si="62"/>
        <v>0</v>
      </c>
      <c r="J95" s="13">
        <f t="shared" ref="J95" si="65">SUM(J96:J106)</f>
        <v>0</v>
      </c>
      <c r="K95" s="13">
        <f t="shared" si="64"/>
        <v>0</v>
      </c>
      <c r="L95" s="13">
        <f t="shared" si="62"/>
        <v>0</v>
      </c>
      <c r="M95" s="13">
        <f t="shared" si="62"/>
        <v>0</v>
      </c>
      <c r="N95" s="13">
        <f t="shared" si="62"/>
        <v>0</v>
      </c>
      <c r="O95" s="13">
        <f t="shared" si="62"/>
        <v>0</v>
      </c>
      <c r="P95" s="13">
        <f t="shared" si="62"/>
        <v>0</v>
      </c>
      <c r="Q95" s="13">
        <f t="shared" ref="Q95:V95" si="66">SUM(Q96:Q106)</f>
        <v>0</v>
      </c>
      <c r="R95" s="13">
        <f t="shared" si="66"/>
        <v>0</v>
      </c>
      <c r="S95" s="13">
        <f t="shared" si="66"/>
        <v>0</v>
      </c>
      <c r="T95" s="13">
        <f t="shared" si="66"/>
        <v>0</v>
      </c>
      <c r="U95" s="13">
        <f t="shared" si="66"/>
        <v>0</v>
      </c>
      <c r="V95" s="13">
        <f t="shared" si="66"/>
        <v>0</v>
      </c>
    </row>
    <row r="96" spans="1:22" ht="19.5" hidden="1" customHeight="1">
      <c r="A96" s="12">
        <v>2801</v>
      </c>
      <c r="B96" s="89" t="s">
        <v>102</v>
      </c>
      <c r="C96" s="11"/>
      <c r="D96" s="11"/>
      <c r="E96" s="11"/>
      <c r="F96" s="11"/>
      <c r="G96" s="11"/>
      <c r="H96" s="11"/>
      <c r="I96" s="11"/>
      <c r="J96" s="11"/>
      <c r="K96" s="11"/>
      <c r="L96" s="11"/>
      <c r="M96" s="11"/>
      <c r="N96" s="11"/>
      <c r="O96" s="10"/>
      <c r="P96" s="10"/>
      <c r="Q96" s="10"/>
      <c r="R96" s="10"/>
      <c r="S96" s="10"/>
      <c r="T96" s="10"/>
      <c r="U96" s="10"/>
      <c r="V96" s="10"/>
    </row>
    <row r="97" spans="1:134" ht="19.5" hidden="1" customHeight="1">
      <c r="A97" s="12">
        <v>2802</v>
      </c>
      <c r="B97" s="89" t="s">
        <v>344</v>
      </c>
      <c r="C97" s="11"/>
      <c r="D97" s="11"/>
      <c r="E97" s="11"/>
      <c r="F97" s="11"/>
      <c r="G97" s="11"/>
      <c r="H97" s="11"/>
      <c r="I97" s="11"/>
      <c r="J97" s="11"/>
      <c r="K97" s="11"/>
      <c r="L97" s="11"/>
      <c r="M97" s="11"/>
      <c r="N97" s="11"/>
      <c r="O97" s="10"/>
      <c r="P97" s="10"/>
      <c r="Q97" s="10"/>
      <c r="R97" s="10"/>
      <c r="S97" s="10"/>
      <c r="T97" s="10"/>
      <c r="U97" s="10"/>
      <c r="V97" s="10"/>
    </row>
    <row r="98" spans="1:134" ht="19.5" hidden="1" customHeight="1">
      <c r="A98" s="12">
        <v>2803</v>
      </c>
      <c r="B98" s="89" t="s">
        <v>101</v>
      </c>
      <c r="C98" s="11"/>
      <c r="D98" s="11"/>
      <c r="E98" s="11"/>
      <c r="F98" s="11"/>
      <c r="G98" s="11"/>
      <c r="H98" s="11"/>
      <c r="I98" s="11"/>
      <c r="J98" s="11"/>
      <c r="K98" s="11"/>
      <c r="L98" s="11"/>
      <c r="M98" s="11"/>
      <c r="N98" s="11"/>
      <c r="O98" s="10"/>
      <c r="P98" s="10"/>
      <c r="Q98" s="10"/>
      <c r="R98" s="10"/>
      <c r="S98" s="10"/>
      <c r="T98" s="10"/>
      <c r="U98" s="10"/>
      <c r="V98" s="10"/>
    </row>
    <row r="99" spans="1:134" ht="19.5" hidden="1" customHeight="1">
      <c r="A99" s="12">
        <v>2804</v>
      </c>
      <c r="B99" s="89" t="s">
        <v>345</v>
      </c>
      <c r="C99" s="11"/>
      <c r="D99" s="11"/>
      <c r="E99" s="11"/>
      <c r="F99" s="11"/>
      <c r="G99" s="11"/>
      <c r="H99" s="11"/>
      <c r="I99" s="11"/>
      <c r="J99" s="11"/>
      <c r="K99" s="11"/>
      <c r="L99" s="11"/>
      <c r="M99" s="11"/>
      <c r="N99" s="11"/>
      <c r="O99" s="10"/>
      <c r="P99" s="10"/>
      <c r="Q99" s="10"/>
      <c r="R99" s="10"/>
      <c r="S99" s="10"/>
      <c r="T99" s="10"/>
      <c r="U99" s="10"/>
      <c r="V99" s="10"/>
    </row>
    <row r="100" spans="1:134" ht="50.1" customHeight="1">
      <c r="A100" s="12">
        <v>2805</v>
      </c>
      <c r="B100" s="89" t="s">
        <v>100</v>
      </c>
      <c r="C100" s="11"/>
      <c r="D100" s="11"/>
      <c r="E100" s="11"/>
      <c r="F100" s="11"/>
      <c r="G100" s="11"/>
      <c r="H100" s="11"/>
      <c r="I100" s="11"/>
      <c r="J100" s="11"/>
      <c r="K100" s="11"/>
      <c r="L100" s="11"/>
      <c r="M100" s="11"/>
      <c r="N100" s="11"/>
      <c r="O100" s="10"/>
      <c r="P100" s="10"/>
      <c r="Q100" s="10"/>
      <c r="R100" s="10"/>
      <c r="S100" s="10"/>
      <c r="T100" s="10"/>
      <c r="U100" s="10"/>
      <c r="V100" s="10"/>
    </row>
    <row r="101" spans="1:134" ht="19.5" hidden="1" customHeight="1">
      <c r="A101" s="12">
        <v>2806</v>
      </c>
      <c r="B101" s="89" t="s">
        <v>346</v>
      </c>
      <c r="C101" s="11"/>
      <c r="D101" s="11"/>
      <c r="E101" s="11"/>
      <c r="F101" s="11"/>
      <c r="G101" s="11"/>
      <c r="H101" s="11"/>
      <c r="I101" s="11"/>
      <c r="J101" s="11"/>
      <c r="K101" s="11"/>
      <c r="L101" s="11"/>
      <c r="M101" s="11"/>
      <c r="N101" s="11"/>
      <c r="O101" s="10"/>
      <c r="P101" s="10"/>
      <c r="Q101" s="10"/>
      <c r="R101" s="10"/>
      <c r="S101" s="10"/>
      <c r="T101" s="10"/>
      <c r="U101" s="10"/>
      <c r="V101" s="10"/>
    </row>
    <row r="102" spans="1:134" ht="50.1" hidden="1" customHeight="1">
      <c r="A102" s="12">
        <v>2807</v>
      </c>
      <c r="B102" s="89" t="s">
        <v>99</v>
      </c>
      <c r="C102" s="11"/>
      <c r="D102" s="11"/>
      <c r="E102" s="11"/>
      <c r="F102" s="11"/>
      <c r="G102" s="11"/>
      <c r="H102" s="11"/>
      <c r="I102" s="11"/>
      <c r="J102" s="11"/>
      <c r="K102" s="11"/>
      <c r="L102" s="11"/>
      <c r="M102" s="11"/>
      <c r="N102" s="11"/>
      <c r="O102" s="10"/>
      <c r="P102" s="10"/>
      <c r="Q102" s="10"/>
      <c r="R102" s="10"/>
      <c r="S102" s="10"/>
      <c r="T102" s="10"/>
      <c r="U102" s="10"/>
      <c r="V102" s="10"/>
    </row>
    <row r="103" spans="1:134" ht="19.5" hidden="1" customHeight="1">
      <c r="A103" s="12">
        <v>2808</v>
      </c>
      <c r="B103" s="89" t="s">
        <v>98</v>
      </c>
      <c r="C103" s="11"/>
      <c r="D103" s="11"/>
      <c r="E103" s="11"/>
      <c r="F103" s="11"/>
      <c r="G103" s="11"/>
      <c r="H103" s="11"/>
      <c r="I103" s="11"/>
      <c r="J103" s="11"/>
      <c r="K103" s="11"/>
      <c r="L103" s="11"/>
      <c r="M103" s="11"/>
      <c r="N103" s="11"/>
      <c r="O103" s="10"/>
      <c r="P103" s="10"/>
      <c r="Q103" s="10"/>
      <c r="R103" s="10"/>
      <c r="S103" s="10"/>
      <c r="T103" s="10"/>
      <c r="U103" s="10"/>
      <c r="V103" s="10"/>
    </row>
    <row r="104" spans="1:134" ht="19.5" customHeight="1">
      <c r="A104" s="12">
        <v>2809</v>
      </c>
      <c r="B104" s="89" t="s">
        <v>97</v>
      </c>
      <c r="C104" s="11"/>
      <c r="D104" s="11"/>
      <c r="E104" s="11"/>
      <c r="F104" s="11"/>
      <c r="G104" s="11"/>
      <c r="H104" s="11"/>
      <c r="I104" s="11"/>
      <c r="J104" s="11"/>
      <c r="K104" s="11"/>
      <c r="L104" s="11"/>
      <c r="M104" s="11"/>
      <c r="N104" s="11"/>
      <c r="O104" s="10"/>
      <c r="P104" s="10"/>
      <c r="Q104" s="10"/>
      <c r="R104" s="10"/>
      <c r="S104" s="10"/>
      <c r="T104" s="10"/>
      <c r="U104" s="10"/>
      <c r="V104" s="10"/>
    </row>
    <row r="105" spans="1:134" ht="19.5" customHeight="1">
      <c r="A105" s="12">
        <v>2810</v>
      </c>
      <c r="B105" s="89" t="s">
        <v>96</v>
      </c>
      <c r="C105" s="11"/>
      <c r="D105" s="11"/>
      <c r="E105" s="11"/>
      <c r="F105" s="11"/>
      <c r="G105" s="11"/>
      <c r="H105" s="11"/>
      <c r="I105" s="11"/>
      <c r="J105" s="11"/>
      <c r="K105" s="11"/>
      <c r="L105" s="11"/>
      <c r="M105" s="11"/>
      <c r="N105" s="11"/>
      <c r="O105" s="10"/>
      <c r="P105" s="10"/>
      <c r="Q105" s="10"/>
      <c r="R105" s="10"/>
      <c r="S105" s="10"/>
      <c r="T105" s="10"/>
      <c r="U105" s="10"/>
      <c r="V105" s="10"/>
    </row>
    <row r="106" spans="1:134" ht="19.5" customHeight="1">
      <c r="A106" s="12">
        <v>2898</v>
      </c>
      <c r="B106" s="89" t="s">
        <v>0</v>
      </c>
      <c r="C106" s="11"/>
      <c r="D106" s="11"/>
      <c r="E106" s="11"/>
      <c r="F106" s="11"/>
      <c r="G106" s="11"/>
      <c r="H106" s="11"/>
      <c r="I106" s="11"/>
      <c r="J106" s="11"/>
      <c r="K106" s="11"/>
      <c r="L106" s="11"/>
      <c r="M106" s="11"/>
      <c r="N106" s="11"/>
      <c r="O106" s="10"/>
      <c r="P106" s="10"/>
      <c r="Q106" s="10"/>
      <c r="R106" s="10"/>
      <c r="S106" s="10"/>
      <c r="T106" s="10"/>
      <c r="U106" s="10"/>
      <c r="V106" s="10"/>
    </row>
    <row r="107" spans="1:134" ht="19.5" hidden="1" customHeight="1">
      <c r="A107" s="15">
        <v>29</v>
      </c>
      <c r="B107" s="14" t="s">
        <v>347</v>
      </c>
      <c r="C107" s="13">
        <f t="shared" ref="C107:N107" si="67">C108</f>
        <v>0</v>
      </c>
      <c r="D107" s="13">
        <f t="shared" si="67"/>
        <v>0</v>
      </c>
      <c r="E107" s="13">
        <f t="shared" si="67"/>
        <v>0</v>
      </c>
      <c r="F107" s="13">
        <f t="shared" si="67"/>
        <v>0</v>
      </c>
      <c r="G107" s="13">
        <f t="shared" ref="G107:V107" si="68">G108</f>
        <v>0</v>
      </c>
      <c r="H107" s="13">
        <f t="shared" si="67"/>
        <v>0</v>
      </c>
      <c r="I107" s="13">
        <f t="shared" si="67"/>
        <v>0</v>
      </c>
      <c r="J107" s="13">
        <f t="shared" si="67"/>
        <v>0</v>
      </c>
      <c r="K107" s="13">
        <f t="shared" si="68"/>
        <v>0</v>
      </c>
      <c r="L107" s="13">
        <f t="shared" si="67"/>
        <v>0</v>
      </c>
      <c r="M107" s="13">
        <f t="shared" si="67"/>
        <v>0</v>
      </c>
      <c r="N107" s="13">
        <f t="shared" si="67"/>
        <v>0</v>
      </c>
      <c r="O107" s="13">
        <f t="shared" si="68"/>
        <v>0</v>
      </c>
      <c r="P107" s="13">
        <f t="shared" si="68"/>
        <v>0</v>
      </c>
      <c r="Q107" s="13">
        <f t="shared" si="68"/>
        <v>0</v>
      </c>
      <c r="R107" s="13">
        <f t="shared" si="68"/>
        <v>0</v>
      </c>
      <c r="S107" s="13">
        <f t="shared" si="68"/>
        <v>0</v>
      </c>
      <c r="T107" s="13">
        <f t="shared" si="68"/>
        <v>0</v>
      </c>
      <c r="U107" s="13">
        <f t="shared" si="68"/>
        <v>0</v>
      </c>
      <c r="V107" s="13">
        <f t="shared" si="68"/>
        <v>0</v>
      </c>
    </row>
    <row r="108" spans="1:134" ht="19.5" hidden="1" customHeight="1">
      <c r="A108" s="12">
        <v>2901</v>
      </c>
      <c r="B108" s="89" t="s">
        <v>324</v>
      </c>
      <c r="C108" s="11"/>
      <c r="D108" s="11"/>
      <c r="E108" s="11"/>
      <c r="F108" s="11"/>
      <c r="G108" s="11"/>
      <c r="H108" s="11"/>
      <c r="I108" s="11"/>
      <c r="J108" s="11"/>
      <c r="K108" s="11"/>
      <c r="L108" s="11"/>
      <c r="M108" s="11"/>
      <c r="N108" s="11"/>
      <c r="O108" s="10"/>
      <c r="P108" s="10"/>
      <c r="Q108" s="10"/>
      <c r="R108" s="10"/>
      <c r="S108" s="10"/>
      <c r="T108" s="10"/>
      <c r="U108" s="10"/>
      <c r="V108" s="10"/>
    </row>
    <row r="109" spans="1:134" ht="19.5" hidden="1" customHeight="1">
      <c r="A109" s="12">
        <v>2902</v>
      </c>
      <c r="B109" s="89" t="s">
        <v>325</v>
      </c>
      <c r="C109" s="11"/>
      <c r="D109" s="11"/>
      <c r="E109" s="11"/>
      <c r="F109" s="11"/>
      <c r="G109" s="11"/>
      <c r="H109" s="11"/>
      <c r="I109" s="11"/>
      <c r="J109" s="11"/>
      <c r="K109" s="11"/>
      <c r="L109" s="11"/>
      <c r="M109" s="11"/>
      <c r="N109" s="11"/>
      <c r="O109" s="10"/>
      <c r="P109" s="10"/>
      <c r="Q109" s="10"/>
      <c r="R109" s="10"/>
      <c r="S109" s="10"/>
      <c r="T109" s="10"/>
      <c r="U109" s="10"/>
      <c r="V109" s="10"/>
    </row>
    <row r="110" spans="1:134" ht="19.5" hidden="1" customHeight="1">
      <c r="A110" s="15" t="s">
        <v>293</v>
      </c>
      <c r="B110" s="14" t="s">
        <v>294</v>
      </c>
      <c r="C110" s="13">
        <f t="shared" ref="C110" si="69">C111</f>
        <v>0</v>
      </c>
      <c r="D110" s="13">
        <f t="shared" ref="D110:E110" si="70">D111</f>
        <v>0</v>
      </c>
      <c r="E110" s="13">
        <f t="shared" si="70"/>
        <v>0</v>
      </c>
      <c r="F110" s="13">
        <f t="shared" ref="F110" si="71">F111</f>
        <v>0</v>
      </c>
      <c r="G110" s="13">
        <f t="shared" ref="G110" si="72">G111</f>
        <v>0</v>
      </c>
      <c r="H110" s="13">
        <f t="shared" ref="H110" si="73">H111</f>
        <v>0</v>
      </c>
      <c r="I110" s="13">
        <f t="shared" ref="I110:J110" si="74">I111</f>
        <v>0</v>
      </c>
      <c r="J110" s="13">
        <f t="shared" si="74"/>
        <v>0</v>
      </c>
      <c r="K110" s="13">
        <f t="shared" ref="K110" si="75">K111</f>
        <v>0</v>
      </c>
      <c r="L110" s="13">
        <f t="shared" ref="L110" si="76">L111</f>
        <v>0</v>
      </c>
      <c r="M110" s="13">
        <f t="shared" ref="M110" si="77">M111</f>
        <v>0</v>
      </c>
      <c r="N110" s="13">
        <f t="shared" ref="N110" si="78">N111</f>
        <v>0</v>
      </c>
      <c r="O110" s="13">
        <f t="shared" ref="O110" si="79">O111</f>
        <v>0</v>
      </c>
      <c r="P110" s="13">
        <f t="shared" ref="P110" si="80">P111</f>
        <v>0</v>
      </c>
      <c r="Q110" s="13">
        <f t="shared" ref="Q110" si="81">Q111</f>
        <v>0</v>
      </c>
      <c r="R110" s="13">
        <f t="shared" ref="R110" si="82">R111</f>
        <v>0</v>
      </c>
      <c r="S110" s="13">
        <f t="shared" ref="S110" si="83">S111</f>
        <v>0</v>
      </c>
      <c r="T110" s="13">
        <f t="shared" ref="T110" si="84">T111</f>
        <v>0</v>
      </c>
      <c r="U110" s="13">
        <f t="shared" ref="U110" si="85">U111</f>
        <v>0</v>
      </c>
      <c r="V110" s="13">
        <f t="shared" ref="V110" si="86">V111</f>
        <v>0</v>
      </c>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row>
    <row r="111" spans="1:134" ht="19.5" hidden="1" customHeight="1">
      <c r="A111" s="12" t="s">
        <v>295</v>
      </c>
      <c r="B111" s="89" t="s">
        <v>296</v>
      </c>
      <c r="C111" s="10"/>
      <c r="D111" s="10"/>
      <c r="E111" s="10"/>
      <c r="F111" s="10"/>
      <c r="G111" s="9"/>
      <c r="H111" s="10"/>
      <c r="I111" s="10"/>
      <c r="J111" s="10"/>
      <c r="K111" s="10"/>
      <c r="L111" s="10"/>
      <c r="M111" s="10"/>
      <c r="N111" s="10"/>
      <c r="O111" s="10"/>
      <c r="P111" s="10"/>
      <c r="Q111" s="10"/>
      <c r="R111" s="10"/>
      <c r="S111" s="10"/>
      <c r="T111" s="10"/>
      <c r="U111" s="10"/>
      <c r="V111" s="10"/>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row>
    <row r="112" spans="1:134" ht="19.5" customHeight="1">
      <c r="A112" s="18">
        <v>3</v>
      </c>
      <c r="B112" s="17" t="s">
        <v>95</v>
      </c>
      <c r="C112" s="16">
        <f t="shared" ref="C112:E112" si="87">C113+C120</f>
        <v>0</v>
      </c>
      <c r="D112" s="16">
        <f t="shared" si="87"/>
        <v>0</v>
      </c>
      <c r="E112" s="16">
        <f t="shared" si="87"/>
        <v>0</v>
      </c>
      <c r="F112" s="16">
        <f t="shared" ref="F112:N112" si="88">F113+F120</f>
        <v>0</v>
      </c>
      <c r="G112" s="16">
        <f t="shared" si="88"/>
        <v>0</v>
      </c>
      <c r="H112" s="16">
        <f t="shared" si="88"/>
        <v>0</v>
      </c>
      <c r="I112" s="16">
        <f t="shared" si="88"/>
        <v>0</v>
      </c>
      <c r="J112" s="16">
        <f t="shared" ref="J112" si="89">J113+J120</f>
        <v>0</v>
      </c>
      <c r="K112" s="16">
        <f t="shared" si="88"/>
        <v>0</v>
      </c>
      <c r="L112" s="16">
        <f t="shared" si="88"/>
        <v>0</v>
      </c>
      <c r="M112" s="16">
        <f t="shared" si="88"/>
        <v>0</v>
      </c>
      <c r="N112" s="16">
        <f t="shared" si="88"/>
        <v>0</v>
      </c>
      <c r="O112" s="16">
        <f t="shared" ref="O112:P112" si="90">O113+O120</f>
        <v>0</v>
      </c>
      <c r="P112" s="16">
        <f t="shared" si="90"/>
        <v>0</v>
      </c>
      <c r="Q112" s="16">
        <f t="shared" ref="Q112:V112" si="91">Q113+Q120</f>
        <v>0</v>
      </c>
      <c r="R112" s="16">
        <f t="shared" si="91"/>
        <v>0</v>
      </c>
      <c r="S112" s="16">
        <f t="shared" si="91"/>
        <v>0</v>
      </c>
      <c r="T112" s="16">
        <f t="shared" si="91"/>
        <v>0</v>
      </c>
      <c r="U112" s="16">
        <f t="shared" si="91"/>
        <v>0</v>
      </c>
      <c r="V112" s="16">
        <f t="shared" si="91"/>
        <v>0</v>
      </c>
    </row>
    <row r="113" spans="1:22" ht="19.5" customHeight="1">
      <c r="A113" s="15">
        <v>31</v>
      </c>
      <c r="B113" s="14" t="s">
        <v>94</v>
      </c>
      <c r="C113" s="13">
        <f t="shared" ref="C113:E113" si="92">SUM(C114:C119)</f>
        <v>0</v>
      </c>
      <c r="D113" s="13">
        <f t="shared" si="92"/>
        <v>0</v>
      </c>
      <c r="E113" s="13">
        <f t="shared" si="92"/>
        <v>0</v>
      </c>
      <c r="F113" s="13">
        <f t="shared" ref="F113:N113" si="93">SUM(F114:F119)</f>
        <v>0</v>
      </c>
      <c r="G113" s="13">
        <f t="shared" si="93"/>
        <v>0</v>
      </c>
      <c r="H113" s="13">
        <f t="shared" si="93"/>
        <v>0</v>
      </c>
      <c r="I113" s="13">
        <f t="shared" si="93"/>
        <v>0</v>
      </c>
      <c r="J113" s="13">
        <f t="shared" ref="J113" si="94">SUM(J114:J119)</f>
        <v>0</v>
      </c>
      <c r="K113" s="13">
        <f t="shared" si="93"/>
        <v>0</v>
      </c>
      <c r="L113" s="13">
        <f t="shared" si="93"/>
        <v>0</v>
      </c>
      <c r="M113" s="13">
        <f t="shared" si="93"/>
        <v>0</v>
      </c>
      <c r="N113" s="13">
        <f t="shared" si="93"/>
        <v>0</v>
      </c>
      <c r="O113" s="13">
        <f t="shared" ref="O113:P113" si="95">SUM(O114:O119)</f>
        <v>0</v>
      </c>
      <c r="P113" s="13">
        <f t="shared" si="95"/>
        <v>0</v>
      </c>
      <c r="Q113" s="13">
        <f t="shared" ref="Q113:V113" si="96">SUM(Q114:Q119)</f>
        <v>0</v>
      </c>
      <c r="R113" s="13">
        <f t="shared" si="96"/>
        <v>0</v>
      </c>
      <c r="S113" s="13">
        <f t="shared" si="96"/>
        <v>0</v>
      </c>
      <c r="T113" s="13">
        <f t="shared" si="96"/>
        <v>0</v>
      </c>
      <c r="U113" s="13">
        <f t="shared" si="96"/>
        <v>0</v>
      </c>
      <c r="V113" s="13">
        <f t="shared" si="96"/>
        <v>0</v>
      </c>
    </row>
    <row r="114" spans="1:22" ht="19.5" customHeight="1">
      <c r="A114" s="12">
        <v>3101</v>
      </c>
      <c r="B114" s="89" t="s">
        <v>93</v>
      </c>
      <c r="C114" s="11"/>
      <c r="D114" s="11"/>
      <c r="E114" s="11"/>
      <c r="F114" s="11"/>
      <c r="G114" s="11"/>
      <c r="H114" s="11"/>
      <c r="I114" s="11"/>
      <c r="J114" s="11"/>
      <c r="K114" s="11"/>
      <c r="L114" s="11"/>
      <c r="M114" s="11"/>
      <c r="N114" s="11"/>
      <c r="O114" s="10"/>
      <c r="P114" s="10"/>
      <c r="Q114" s="10"/>
      <c r="R114" s="10"/>
      <c r="S114" s="10"/>
      <c r="T114" s="10"/>
      <c r="U114" s="10"/>
      <c r="V114" s="10"/>
    </row>
    <row r="115" spans="1:22" ht="19.5" customHeight="1">
      <c r="A115" s="12">
        <v>3102</v>
      </c>
      <c r="B115" s="89" t="s">
        <v>92</v>
      </c>
      <c r="C115" s="11"/>
      <c r="D115" s="11"/>
      <c r="E115" s="11"/>
      <c r="F115" s="11"/>
      <c r="G115" s="11"/>
      <c r="H115" s="11"/>
      <c r="I115" s="11"/>
      <c r="J115" s="11"/>
      <c r="K115" s="11"/>
      <c r="L115" s="11"/>
      <c r="M115" s="11"/>
      <c r="N115" s="11"/>
      <c r="O115" s="10"/>
      <c r="P115" s="10"/>
      <c r="Q115" s="10"/>
      <c r="R115" s="10"/>
      <c r="S115" s="10"/>
      <c r="T115" s="10"/>
      <c r="U115" s="10"/>
      <c r="V115" s="10"/>
    </row>
    <row r="116" spans="1:22" ht="19.5" hidden="1" customHeight="1">
      <c r="A116" s="12">
        <v>3103</v>
      </c>
      <c r="B116" s="89" t="s">
        <v>91</v>
      </c>
      <c r="C116" s="11"/>
      <c r="D116" s="11"/>
      <c r="E116" s="11"/>
      <c r="F116" s="11"/>
      <c r="G116" s="11"/>
      <c r="H116" s="11"/>
      <c r="I116" s="11"/>
      <c r="J116" s="11"/>
      <c r="K116" s="11"/>
      <c r="L116" s="11"/>
      <c r="M116" s="11"/>
      <c r="N116" s="11"/>
      <c r="O116" s="10"/>
      <c r="P116" s="10"/>
      <c r="Q116" s="10"/>
      <c r="R116" s="10"/>
      <c r="S116" s="10"/>
      <c r="T116" s="10"/>
      <c r="U116" s="10"/>
      <c r="V116" s="10"/>
    </row>
    <row r="117" spans="1:22" ht="19.5" hidden="1" customHeight="1">
      <c r="A117" s="12">
        <v>3104</v>
      </c>
      <c r="B117" s="89" t="s">
        <v>90</v>
      </c>
      <c r="C117" s="11"/>
      <c r="D117" s="11"/>
      <c r="E117" s="11"/>
      <c r="F117" s="11"/>
      <c r="G117" s="11"/>
      <c r="H117" s="11"/>
      <c r="I117" s="11"/>
      <c r="J117" s="11"/>
      <c r="K117" s="11"/>
      <c r="L117" s="11"/>
      <c r="M117" s="11"/>
      <c r="N117" s="11"/>
      <c r="O117" s="10"/>
      <c r="P117" s="10"/>
      <c r="Q117" s="10"/>
      <c r="R117" s="10"/>
      <c r="S117" s="10"/>
      <c r="T117" s="10"/>
      <c r="U117" s="10"/>
      <c r="V117" s="10"/>
    </row>
    <row r="118" spans="1:22" ht="19.5" hidden="1" customHeight="1">
      <c r="A118" s="12">
        <v>3105</v>
      </c>
      <c r="B118" s="89" t="s">
        <v>89</v>
      </c>
      <c r="C118" s="11"/>
      <c r="D118" s="11"/>
      <c r="E118" s="11"/>
      <c r="F118" s="11"/>
      <c r="G118" s="11"/>
      <c r="H118" s="11"/>
      <c r="I118" s="11"/>
      <c r="J118" s="11"/>
      <c r="K118" s="11"/>
      <c r="L118" s="11"/>
      <c r="M118" s="11"/>
      <c r="N118" s="11"/>
      <c r="O118" s="10"/>
      <c r="P118" s="10"/>
      <c r="Q118" s="10"/>
      <c r="R118" s="10"/>
      <c r="S118" s="10"/>
      <c r="T118" s="10"/>
      <c r="U118" s="10"/>
      <c r="V118" s="10"/>
    </row>
    <row r="119" spans="1:22" ht="19.5" hidden="1" customHeight="1">
      <c r="A119" s="12">
        <v>3106</v>
      </c>
      <c r="B119" s="89" t="s">
        <v>88</v>
      </c>
      <c r="C119" s="11"/>
      <c r="D119" s="11"/>
      <c r="E119" s="11"/>
      <c r="F119" s="11"/>
      <c r="G119" s="11"/>
      <c r="H119" s="11"/>
      <c r="I119" s="11"/>
      <c r="J119" s="11"/>
      <c r="K119" s="11"/>
      <c r="L119" s="11"/>
      <c r="M119" s="11"/>
      <c r="N119" s="11"/>
      <c r="O119" s="10"/>
      <c r="P119" s="10"/>
      <c r="Q119" s="10"/>
      <c r="R119" s="10"/>
      <c r="S119" s="10"/>
      <c r="T119" s="10"/>
      <c r="U119" s="10"/>
      <c r="V119" s="10"/>
    </row>
    <row r="120" spans="1:22" ht="39">
      <c r="A120" s="15">
        <v>32</v>
      </c>
      <c r="B120" s="14" t="s">
        <v>348</v>
      </c>
      <c r="C120" s="13">
        <f t="shared" ref="C120:P120" si="97">SUM(C121:C129)</f>
        <v>0</v>
      </c>
      <c r="D120" s="13">
        <f t="shared" si="97"/>
        <v>0</v>
      </c>
      <c r="E120" s="13">
        <f t="shared" ref="E120" si="98">SUM(E121:E129)</f>
        <v>0</v>
      </c>
      <c r="F120" s="13">
        <f t="shared" si="97"/>
        <v>0</v>
      </c>
      <c r="G120" s="13">
        <f t="shared" ref="G120:K120" si="99">SUM(G121:G129)</f>
        <v>0</v>
      </c>
      <c r="H120" s="13">
        <f t="shared" si="97"/>
        <v>0</v>
      </c>
      <c r="I120" s="13">
        <f t="shared" si="97"/>
        <v>0</v>
      </c>
      <c r="J120" s="13">
        <f t="shared" ref="J120" si="100">SUM(J121:J129)</f>
        <v>0</v>
      </c>
      <c r="K120" s="13">
        <f t="shared" si="99"/>
        <v>0</v>
      </c>
      <c r="L120" s="13">
        <f t="shared" si="97"/>
        <v>0</v>
      </c>
      <c r="M120" s="13">
        <f t="shared" si="97"/>
        <v>0</v>
      </c>
      <c r="N120" s="13">
        <f t="shared" si="97"/>
        <v>0</v>
      </c>
      <c r="O120" s="13">
        <f t="shared" si="97"/>
        <v>0</v>
      </c>
      <c r="P120" s="13">
        <f t="shared" si="97"/>
        <v>0</v>
      </c>
      <c r="Q120" s="13">
        <f t="shared" ref="Q120:V120" si="101">SUM(Q121:Q129)</f>
        <v>0</v>
      </c>
      <c r="R120" s="13">
        <f t="shared" si="101"/>
        <v>0</v>
      </c>
      <c r="S120" s="13">
        <f t="shared" si="101"/>
        <v>0</v>
      </c>
      <c r="T120" s="13">
        <f t="shared" si="101"/>
        <v>0</v>
      </c>
      <c r="U120" s="13">
        <f t="shared" si="101"/>
        <v>0</v>
      </c>
      <c r="V120" s="13">
        <f t="shared" si="101"/>
        <v>0</v>
      </c>
    </row>
    <row r="121" spans="1:22" ht="19.5" customHeight="1">
      <c r="A121" s="12">
        <v>3201</v>
      </c>
      <c r="B121" s="89" t="s">
        <v>87</v>
      </c>
      <c r="C121" s="11"/>
      <c r="D121" s="11"/>
      <c r="E121" s="11"/>
      <c r="F121" s="11"/>
      <c r="G121" s="11"/>
      <c r="H121" s="11"/>
      <c r="I121" s="11"/>
      <c r="J121" s="11"/>
      <c r="K121" s="11"/>
      <c r="L121" s="11"/>
      <c r="M121" s="11"/>
      <c r="N121" s="11"/>
      <c r="O121" s="10"/>
      <c r="P121" s="10"/>
      <c r="Q121" s="10"/>
      <c r="R121" s="10"/>
      <c r="S121" s="10"/>
      <c r="T121" s="10"/>
      <c r="U121" s="10"/>
      <c r="V121" s="10"/>
    </row>
    <row r="122" spans="1:22" ht="19.5" customHeight="1">
      <c r="A122" s="12">
        <v>3202</v>
      </c>
      <c r="B122" s="89" t="s">
        <v>86</v>
      </c>
      <c r="C122" s="11"/>
      <c r="D122" s="11"/>
      <c r="E122" s="11"/>
      <c r="F122" s="11"/>
      <c r="G122" s="11"/>
      <c r="H122" s="11"/>
      <c r="I122" s="11"/>
      <c r="J122" s="11"/>
      <c r="K122" s="11"/>
      <c r="L122" s="11"/>
      <c r="M122" s="11"/>
      <c r="N122" s="11"/>
      <c r="O122" s="10"/>
      <c r="P122" s="10"/>
      <c r="Q122" s="10"/>
      <c r="R122" s="10"/>
      <c r="S122" s="10"/>
      <c r="T122" s="10"/>
      <c r="U122" s="10"/>
      <c r="V122" s="10"/>
    </row>
    <row r="123" spans="1:22" ht="50.1" customHeight="1">
      <c r="A123" s="12">
        <v>3203</v>
      </c>
      <c r="B123" s="89" t="s">
        <v>85</v>
      </c>
      <c r="C123" s="11"/>
      <c r="D123" s="11"/>
      <c r="E123" s="11"/>
      <c r="F123" s="11"/>
      <c r="G123" s="11"/>
      <c r="H123" s="11"/>
      <c r="I123" s="11"/>
      <c r="J123" s="11"/>
      <c r="K123" s="11"/>
      <c r="L123" s="11"/>
      <c r="M123" s="11"/>
      <c r="N123" s="11"/>
      <c r="O123" s="10"/>
      <c r="P123" s="10"/>
      <c r="Q123" s="10"/>
      <c r="R123" s="10"/>
      <c r="S123" s="10"/>
      <c r="T123" s="10"/>
      <c r="U123" s="10"/>
      <c r="V123" s="10"/>
    </row>
    <row r="124" spans="1:22" ht="19.5" customHeight="1">
      <c r="A124" s="12">
        <v>3204</v>
      </c>
      <c r="B124" s="89" t="s">
        <v>84</v>
      </c>
      <c r="C124" s="11"/>
      <c r="D124" s="11"/>
      <c r="E124" s="11"/>
      <c r="F124" s="11"/>
      <c r="G124" s="11"/>
      <c r="H124" s="11"/>
      <c r="I124" s="11"/>
      <c r="J124" s="11"/>
      <c r="K124" s="11"/>
      <c r="L124" s="11"/>
      <c r="M124" s="11"/>
      <c r="N124" s="11"/>
      <c r="O124" s="10"/>
      <c r="P124" s="10"/>
      <c r="Q124" s="10"/>
      <c r="R124" s="10"/>
      <c r="S124" s="10"/>
      <c r="T124" s="10"/>
      <c r="U124" s="10"/>
      <c r="V124" s="10"/>
    </row>
    <row r="125" spans="1:22" ht="19.5" hidden="1" customHeight="1">
      <c r="A125" s="12">
        <v>3205</v>
      </c>
      <c r="B125" s="89" t="s">
        <v>83</v>
      </c>
      <c r="C125" s="11"/>
      <c r="D125" s="11"/>
      <c r="E125" s="11"/>
      <c r="F125" s="11"/>
      <c r="G125" s="11"/>
      <c r="H125" s="11"/>
      <c r="I125" s="11"/>
      <c r="J125" s="11"/>
      <c r="K125" s="11"/>
      <c r="L125" s="11"/>
      <c r="M125" s="11"/>
      <c r="N125" s="11"/>
      <c r="O125" s="10"/>
      <c r="P125" s="10"/>
      <c r="Q125" s="10"/>
      <c r="R125" s="10"/>
      <c r="S125" s="10"/>
      <c r="T125" s="10"/>
      <c r="U125" s="10"/>
      <c r="V125" s="10"/>
    </row>
    <row r="126" spans="1:22" ht="19.5" customHeight="1">
      <c r="A126" s="12">
        <v>3206</v>
      </c>
      <c r="B126" s="89" t="s">
        <v>82</v>
      </c>
      <c r="C126" s="11"/>
      <c r="D126" s="11"/>
      <c r="E126" s="11"/>
      <c r="F126" s="11"/>
      <c r="G126" s="11"/>
      <c r="H126" s="11"/>
      <c r="I126" s="11"/>
      <c r="J126" s="11"/>
      <c r="K126" s="11"/>
      <c r="L126" s="11"/>
      <c r="M126" s="11"/>
      <c r="N126" s="11"/>
      <c r="O126" s="10"/>
      <c r="P126" s="10"/>
      <c r="Q126" s="10"/>
      <c r="R126" s="10"/>
      <c r="S126" s="10"/>
      <c r="T126" s="10"/>
      <c r="U126" s="10"/>
      <c r="V126" s="10"/>
    </row>
    <row r="127" spans="1:22" ht="19.5" customHeight="1">
      <c r="A127" s="12">
        <v>3207</v>
      </c>
      <c r="B127" s="89" t="s">
        <v>81</v>
      </c>
      <c r="C127" s="11"/>
      <c r="D127" s="11"/>
      <c r="E127" s="11"/>
      <c r="F127" s="11"/>
      <c r="G127" s="11"/>
      <c r="H127" s="11"/>
      <c r="I127" s="11"/>
      <c r="J127" s="11"/>
      <c r="K127" s="11"/>
      <c r="L127" s="11"/>
      <c r="M127" s="11"/>
      <c r="N127" s="11"/>
      <c r="O127" s="10"/>
      <c r="P127" s="10"/>
      <c r="Q127" s="10"/>
      <c r="R127" s="10"/>
      <c r="S127" s="10"/>
      <c r="T127" s="10"/>
      <c r="U127" s="10"/>
      <c r="V127" s="10"/>
    </row>
    <row r="128" spans="1:22">
      <c r="A128" s="12">
        <v>3208</v>
      </c>
      <c r="B128" s="89" t="s">
        <v>80</v>
      </c>
      <c r="C128" s="11"/>
      <c r="D128" s="11"/>
      <c r="E128" s="11"/>
      <c r="F128" s="11"/>
      <c r="G128" s="11"/>
      <c r="H128" s="11"/>
      <c r="I128" s="11"/>
      <c r="J128" s="11"/>
      <c r="K128" s="11"/>
      <c r="L128" s="11"/>
      <c r="M128" s="11"/>
      <c r="N128" s="11"/>
      <c r="O128" s="10"/>
      <c r="P128" s="10"/>
      <c r="Q128" s="10"/>
      <c r="R128" s="10"/>
      <c r="S128" s="10"/>
      <c r="T128" s="10"/>
      <c r="U128" s="10"/>
      <c r="V128" s="10"/>
    </row>
    <row r="129" spans="1:22" ht="19.5" customHeight="1">
      <c r="A129" s="12">
        <v>3298</v>
      </c>
      <c r="B129" s="89" t="s">
        <v>0</v>
      </c>
      <c r="C129" s="11"/>
      <c r="D129" s="11"/>
      <c r="E129" s="11"/>
      <c r="F129" s="11"/>
      <c r="G129" s="11"/>
      <c r="H129" s="11"/>
      <c r="I129" s="11"/>
      <c r="J129" s="11"/>
      <c r="K129" s="11"/>
      <c r="L129" s="11"/>
      <c r="M129" s="11"/>
      <c r="N129" s="11"/>
      <c r="O129" s="10"/>
      <c r="P129" s="10"/>
      <c r="Q129" s="10"/>
      <c r="R129" s="10"/>
      <c r="S129" s="10"/>
      <c r="T129" s="10"/>
      <c r="U129" s="10"/>
      <c r="V129" s="10"/>
    </row>
    <row r="130" spans="1:22" ht="19.5" customHeight="1">
      <c r="A130" s="18">
        <v>4</v>
      </c>
      <c r="B130" s="17" t="s">
        <v>79</v>
      </c>
      <c r="C130" s="16">
        <f t="shared" ref="C130:E130" si="102">C131+C134+C137+C140+C145+C147</f>
        <v>0</v>
      </c>
      <c r="D130" s="16">
        <f t="shared" si="102"/>
        <v>0</v>
      </c>
      <c r="E130" s="16">
        <f t="shared" si="102"/>
        <v>0</v>
      </c>
      <c r="F130" s="16">
        <f t="shared" ref="F130:N130" si="103">F131+F134+F137+F140+F145+F147</f>
        <v>0</v>
      </c>
      <c r="G130" s="16">
        <f t="shared" si="103"/>
        <v>0</v>
      </c>
      <c r="H130" s="16">
        <f t="shared" si="103"/>
        <v>0</v>
      </c>
      <c r="I130" s="16">
        <f t="shared" si="103"/>
        <v>0</v>
      </c>
      <c r="J130" s="16">
        <f t="shared" ref="J130" si="104">J131+J134+J137+J140+J145+J147</f>
        <v>0</v>
      </c>
      <c r="K130" s="16">
        <f t="shared" si="103"/>
        <v>0</v>
      </c>
      <c r="L130" s="16">
        <f t="shared" si="103"/>
        <v>0</v>
      </c>
      <c r="M130" s="16">
        <f t="shared" si="103"/>
        <v>0</v>
      </c>
      <c r="N130" s="16">
        <f t="shared" si="103"/>
        <v>0</v>
      </c>
      <c r="O130" s="16">
        <f t="shared" ref="O130:P130" si="105">O131+O134+O137+O140+O145+O147</f>
        <v>0</v>
      </c>
      <c r="P130" s="16">
        <f t="shared" si="105"/>
        <v>0</v>
      </c>
      <c r="Q130" s="16">
        <f t="shared" ref="Q130:V130" si="106">Q131+Q134+Q137+Q140+Q145+Q147</f>
        <v>0</v>
      </c>
      <c r="R130" s="16">
        <f t="shared" si="106"/>
        <v>0</v>
      </c>
      <c r="S130" s="16">
        <f t="shared" si="106"/>
        <v>0</v>
      </c>
      <c r="T130" s="16">
        <f t="shared" si="106"/>
        <v>0</v>
      </c>
      <c r="U130" s="16">
        <f t="shared" si="106"/>
        <v>0</v>
      </c>
      <c r="V130" s="16">
        <f t="shared" si="106"/>
        <v>0</v>
      </c>
    </row>
    <row r="131" spans="1:22" ht="19.5" customHeight="1">
      <c r="A131" s="15">
        <v>41</v>
      </c>
      <c r="B131" s="14" t="s">
        <v>78</v>
      </c>
      <c r="C131" s="13">
        <f t="shared" ref="C131:D131" si="107">SUM(C132:C133)</f>
        <v>0</v>
      </c>
      <c r="D131" s="13">
        <f t="shared" si="107"/>
        <v>0</v>
      </c>
      <c r="E131" s="13">
        <f t="shared" ref="E131" si="108">SUM(E132:E133)</f>
        <v>0</v>
      </c>
      <c r="F131" s="13">
        <f t="shared" ref="F131:N131" si="109">SUM(F132:F133)</f>
        <v>0</v>
      </c>
      <c r="G131" s="13">
        <f t="shared" si="109"/>
        <v>0</v>
      </c>
      <c r="H131" s="13">
        <f t="shared" si="109"/>
        <v>0</v>
      </c>
      <c r="I131" s="13">
        <f t="shared" si="109"/>
        <v>0</v>
      </c>
      <c r="J131" s="13">
        <f t="shared" ref="J131" si="110">SUM(J132:J133)</f>
        <v>0</v>
      </c>
      <c r="K131" s="13">
        <f t="shared" si="109"/>
        <v>0</v>
      </c>
      <c r="L131" s="13">
        <f t="shared" si="109"/>
        <v>0</v>
      </c>
      <c r="M131" s="13">
        <f t="shared" si="109"/>
        <v>0</v>
      </c>
      <c r="N131" s="13">
        <f t="shared" si="109"/>
        <v>0</v>
      </c>
      <c r="O131" s="13">
        <f t="shared" ref="O131:P131" si="111">SUM(O132:O133)</f>
        <v>0</v>
      </c>
      <c r="P131" s="13">
        <f t="shared" si="111"/>
        <v>0</v>
      </c>
      <c r="Q131" s="13">
        <f t="shared" ref="Q131:V131" si="112">SUM(Q132:Q133)</f>
        <v>0</v>
      </c>
      <c r="R131" s="13">
        <f t="shared" si="112"/>
        <v>0</v>
      </c>
      <c r="S131" s="13">
        <f t="shared" si="112"/>
        <v>0</v>
      </c>
      <c r="T131" s="13">
        <f t="shared" si="112"/>
        <v>0</v>
      </c>
      <c r="U131" s="13">
        <f t="shared" si="112"/>
        <v>0</v>
      </c>
      <c r="V131" s="13">
        <f t="shared" si="112"/>
        <v>0</v>
      </c>
    </row>
    <row r="132" spans="1:22" ht="19.5" customHeight="1">
      <c r="A132" s="12">
        <v>4101</v>
      </c>
      <c r="B132" s="89" t="s">
        <v>77</v>
      </c>
      <c r="C132" s="11"/>
      <c r="D132" s="11"/>
      <c r="E132" s="11"/>
      <c r="F132" s="11"/>
      <c r="G132" s="11"/>
      <c r="H132" s="11"/>
      <c r="I132" s="11"/>
      <c r="J132" s="11"/>
      <c r="K132" s="11"/>
      <c r="L132" s="11"/>
      <c r="M132" s="11"/>
      <c r="N132" s="11"/>
      <c r="O132" s="10"/>
      <c r="P132" s="10"/>
      <c r="Q132" s="10"/>
      <c r="R132" s="10"/>
      <c r="S132" s="10"/>
      <c r="T132" s="10"/>
      <c r="U132" s="10"/>
      <c r="V132" s="10"/>
    </row>
    <row r="133" spans="1:22" ht="19.5" customHeight="1">
      <c r="A133" s="12">
        <v>4103</v>
      </c>
      <c r="B133" s="89" t="s">
        <v>76</v>
      </c>
      <c r="C133" s="11"/>
      <c r="D133" s="11"/>
      <c r="E133" s="11"/>
      <c r="F133" s="11"/>
      <c r="G133" s="11"/>
      <c r="H133" s="11"/>
      <c r="I133" s="11"/>
      <c r="J133" s="11"/>
      <c r="K133" s="11"/>
      <c r="L133" s="11"/>
      <c r="M133" s="11"/>
      <c r="N133" s="11"/>
      <c r="O133" s="10"/>
      <c r="P133" s="10"/>
      <c r="Q133" s="10"/>
      <c r="R133" s="10"/>
      <c r="S133" s="10"/>
      <c r="T133" s="10"/>
      <c r="U133" s="10"/>
      <c r="V133" s="10"/>
    </row>
    <row r="134" spans="1:22" ht="19.5" hidden="1" customHeight="1">
      <c r="A134" s="15">
        <v>42</v>
      </c>
      <c r="B134" s="14" t="s">
        <v>75</v>
      </c>
      <c r="C134" s="13">
        <f t="shared" ref="C134:P134" si="113">SUM(C135:C136)</f>
        <v>0</v>
      </c>
      <c r="D134" s="13">
        <f t="shared" si="113"/>
        <v>0</v>
      </c>
      <c r="E134" s="13">
        <f t="shared" ref="E134" si="114">SUM(E135:E136)</f>
        <v>0</v>
      </c>
      <c r="F134" s="13">
        <f t="shared" si="113"/>
        <v>0</v>
      </c>
      <c r="G134" s="13">
        <f t="shared" ref="G134:K134" si="115">SUM(G135:G136)</f>
        <v>0</v>
      </c>
      <c r="H134" s="13">
        <f t="shared" si="113"/>
        <v>0</v>
      </c>
      <c r="I134" s="13">
        <f t="shared" si="113"/>
        <v>0</v>
      </c>
      <c r="J134" s="13">
        <f t="shared" ref="J134" si="116">SUM(J135:J136)</f>
        <v>0</v>
      </c>
      <c r="K134" s="13">
        <f t="shared" si="115"/>
        <v>0</v>
      </c>
      <c r="L134" s="13">
        <f t="shared" si="113"/>
        <v>0</v>
      </c>
      <c r="M134" s="13">
        <f t="shared" si="113"/>
        <v>0</v>
      </c>
      <c r="N134" s="13">
        <f t="shared" si="113"/>
        <v>0</v>
      </c>
      <c r="O134" s="13">
        <f t="shared" si="113"/>
        <v>0</v>
      </c>
      <c r="P134" s="13">
        <f t="shared" si="113"/>
        <v>0</v>
      </c>
      <c r="Q134" s="13">
        <f t="shared" ref="Q134:V134" si="117">SUM(Q135:Q136)</f>
        <v>0</v>
      </c>
      <c r="R134" s="13">
        <f t="shared" si="117"/>
        <v>0</v>
      </c>
      <c r="S134" s="13">
        <f t="shared" si="117"/>
        <v>0</v>
      </c>
      <c r="T134" s="13">
        <f t="shared" si="117"/>
        <v>0</v>
      </c>
      <c r="U134" s="13">
        <f t="shared" si="117"/>
        <v>0</v>
      </c>
      <c r="V134" s="13">
        <f t="shared" si="117"/>
        <v>0</v>
      </c>
    </row>
    <row r="135" spans="1:22" ht="19.5" hidden="1" customHeight="1">
      <c r="A135" s="12">
        <v>4201</v>
      </c>
      <c r="B135" s="89" t="s">
        <v>74</v>
      </c>
      <c r="C135" s="11"/>
      <c r="D135" s="11"/>
      <c r="E135" s="11"/>
      <c r="F135" s="11"/>
      <c r="G135" s="11"/>
      <c r="H135" s="11"/>
      <c r="I135" s="11"/>
      <c r="J135" s="11"/>
      <c r="K135" s="11"/>
      <c r="L135" s="11"/>
      <c r="M135" s="11"/>
      <c r="N135" s="11"/>
      <c r="O135" s="10"/>
      <c r="P135" s="10"/>
      <c r="Q135" s="10"/>
      <c r="R135" s="10"/>
      <c r="S135" s="10"/>
      <c r="T135" s="10"/>
      <c r="U135" s="10"/>
      <c r="V135" s="10"/>
    </row>
    <row r="136" spans="1:22" ht="19.5" hidden="1" customHeight="1">
      <c r="A136" s="12">
        <v>4202</v>
      </c>
      <c r="B136" s="89" t="s">
        <v>73</v>
      </c>
      <c r="C136" s="11"/>
      <c r="D136" s="11"/>
      <c r="E136" s="11"/>
      <c r="F136" s="11"/>
      <c r="G136" s="11"/>
      <c r="H136" s="11"/>
      <c r="I136" s="11"/>
      <c r="J136" s="11"/>
      <c r="K136" s="11"/>
      <c r="L136" s="11"/>
      <c r="M136" s="11"/>
      <c r="N136" s="11"/>
      <c r="O136" s="10"/>
      <c r="P136" s="10"/>
      <c r="Q136" s="10"/>
      <c r="R136" s="10"/>
      <c r="S136" s="10"/>
      <c r="T136" s="10"/>
      <c r="U136" s="10"/>
      <c r="V136" s="10"/>
    </row>
    <row r="137" spans="1:22" ht="19.5" hidden="1" customHeight="1">
      <c r="A137" s="15">
        <v>43</v>
      </c>
      <c r="B137" s="14" t="s">
        <v>72</v>
      </c>
      <c r="C137" s="13">
        <f t="shared" ref="C137:P137" si="118">SUM(C138:C139)</f>
        <v>0</v>
      </c>
      <c r="D137" s="13">
        <f t="shared" si="118"/>
        <v>0</v>
      </c>
      <c r="E137" s="13">
        <f t="shared" ref="E137" si="119">SUM(E138:E139)</f>
        <v>0</v>
      </c>
      <c r="F137" s="13">
        <f t="shared" si="118"/>
        <v>0</v>
      </c>
      <c r="G137" s="13">
        <f t="shared" ref="G137:K137" si="120">SUM(G138:G139)</f>
        <v>0</v>
      </c>
      <c r="H137" s="13">
        <f t="shared" si="118"/>
        <v>0</v>
      </c>
      <c r="I137" s="13">
        <f t="shared" si="118"/>
        <v>0</v>
      </c>
      <c r="J137" s="13">
        <f t="shared" ref="J137" si="121">SUM(J138:J139)</f>
        <v>0</v>
      </c>
      <c r="K137" s="13">
        <f t="shared" si="120"/>
        <v>0</v>
      </c>
      <c r="L137" s="13">
        <f t="shared" si="118"/>
        <v>0</v>
      </c>
      <c r="M137" s="13">
        <f t="shared" si="118"/>
        <v>0</v>
      </c>
      <c r="N137" s="13">
        <f t="shared" si="118"/>
        <v>0</v>
      </c>
      <c r="O137" s="13">
        <f t="shared" si="118"/>
        <v>0</v>
      </c>
      <c r="P137" s="13">
        <f t="shared" si="118"/>
        <v>0</v>
      </c>
      <c r="Q137" s="13">
        <f t="shared" ref="Q137:V137" si="122">SUM(Q138:Q139)</f>
        <v>0</v>
      </c>
      <c r="R137" s="13">
        <f t="shared" si="122"/>
        <v>0</v>
      </c>
      <c r="S137" s="13">
        <f t="shared" si="122"/>
        <v>0</v>
      </c>
      <c r="T137" s="13">
        <f t="shared" si="122"/>
        <v>0</v>
      </c>
      <c r="U137" s="13">
        <f t="shared" si="122"/>
        <v>0</v>
      </c>
      <c r="V137" s="13">
        <f t="shared" si="122"/>
        <v>0</v>
      </c>
    </row>
    <row r="138" spans="1:22" ht="19.5" hidden="1" customHeight="1">
      <c r="A138" s="12">
        <v>4301</v>
      </c>
      <c r="B138" s="89" t="s">
        <v>71</v>
      </c>
      <c r="C138" s="11"/>
      <c r="D138" s="11"/>
      <c r="E138" s="11"/>
      <c r="F138" s="11"/>
      <c r="G138" s="11"/>
      <c r="H138" s="11"/>
      <c r="I138" s="11"/>
      <c r="J138" s="11"/>
      <c r="K138" s="11"/>
      <c r="L138" s="11"/>
      <c r="M138" s="11"/>
      <c r="N138" s="11"/>
      <c r="O138" s="10"/>
      <c r="P138" s="10"/>
      <c r="Q138" s="10"/>
      <c r="R138" s="10"/>
      <c r="S138" s="10"/>
      <c r="T138" s="10"/>
      <c r="U138" s="10"/>
      <c r="V138" s="10"/>
    </row>
    <row r="139" spans="1:22" ht="19.5" hidden="1" customHeight="1">
      <c r="A139" s="12">
        <v>4302</v>
      </c>
      <c r="B139" s="89" t="s">
        <v>70</v>
      </c>
      <c r="C139" s="11"/>
      <c r="D139" s="11"/>
      <c r="E139" s="11"/>
      <c r="F139" s="11"/>
      <c r="G139" s="11"/>
      <c r="H139" s="11"/>
      <c r="I139" s="11"/>
      <c r="J139" s="11"/>
      <c r="K139" s="11"/>
      <c r="L139" s="11"/>
      <c r="M139" s="11"/>
      <c r="N139" s="11"/>
      <c r="O139" s="10"/>
      <c r="P139" s="10"/>
      <c r="Q139" s="10"/>
      <c r="R139" s="10"/>
      <c r="S139" s="10"/>
      <c r="T139" s="10"/>
      <c r="U139" s="10"/>
      <c r="V139" s="10"/>
    </row>
    <row r="140" spans="1:22" ht="19.5" customHeight="1">
      <c r="A140" s="15">
        <v>44</v>
      </c>
      <c r="B140" s="24" t="s">
        <v>69</v>
      </c>
      <c r="C140" s="13">
        <f t="shared" ref="C140:P140" si="123">SUM(C141:C144)</f>
        <v>0</v>
      </c>
      <c r="D140" s="13">
        <f t="shared" si="123"/>
        <v>0</v>
      </c>
      <c r="E140" s="13">
        <f t="shared" ref="E140" si="124">SUM(E141:E144)</f>
        <v>0</v>
      </c>
      <c r="F140" s="13">
        <f t="shared" si="123"/>
        <v>0</v>
      </c>
      <c r="G140" s="13">
        <f t="shared" ref="G140:K140" si="125">SUM(G141:G144)</f>
        <v>0</v>
      </c>
      <c r="H140" s="13">
        <f t="shared" si="123"/>
        <v>0</v>
      </c>
      <c r="I140" s="13">
        <f t="shared" si="123"/>
        <v>0</v>
      </c>
      <c r="J140" s="13">
        <f t="shared" ref="J140" si="126">SUM(J141:J144)</f>
        <v>0</v>
      </c>
      <c r="K140" s="13">
        <f t="shared" si="125"/>
        <v>0</v>
      </c>
      <c r="L140" s="13">
        <f t="shared" si="123"/>
        <v>0</v>
      </c>
      <c r="M140" s="13">
        <f t="shared" si="123"/>
        <v>0</v>
      </c>
      <c r="N140" s="13">
        <f t="shared" si="123"/>
        <v>0</v>
      </c>
      <c r="O140" s="13">
        <f t="shared" si="123"/>
        <v>0</v>
      </c>
      <c r="P140" s="13">
        <f t="shared" si="123"/>
        <v>0</v>
      </c>
      <c r="Q140" s="13">
        <f t="shared" ref="Q140:V140" si="127">SUM(Q141:Q144)</f>
        <v>0</v>
      </c>
      <c r="R140" s="13">
        <f t="shared" si="127"/>
        <v>0</v>
      </c>
      <c r="S140" s="13">
        <f t="shared" si="127"/>
        <v>0</v>
      </c>
      <c r="T140" s="13">
        <f t="shared" si="127"/>
        <v>0</v>
      </c>
      <c r="U140" s="13">
        <f t="shared" si="127"/>
        <v>0</v>
      </c>
      <c r="V140" s="13">
        <f t="shared" si="127"/>
        <v>0</v>
      </c>
    </row>
    <row r="141" spans="1:22" ht="19.5" customHeight="1">
      <c r="A141" s="12">
        <v>4401</v>
      </c>
      <c r="B141" s="89" t="s">
        <v>68</v>
      </c>
      <c r="C141" s="11"/>
      <c r="D141" s="11"/>
      <c r="E141" s="11"/>
      <c r="F141" s="11"/>
      <c r="G141" s="11"/>
      <c r="H141" s="11"/>
      <c r="I141" s="11"/>
      <c r="J141" s="11"/>
      <c r="K141" s="11"/>
      <c r="L141" s="11"/>
      <c r="M141" s="11"/>
      <c r="N141" s="11"/>
      <c r="O141" s="10"/>
      <c r="P141" s="10"/>
      <c r="Q141" s="10"/>
      <c r="R141" s="10"/>
      <c r="S141" s="10"/>
      <c r="T141" s="10"/>
      <c r="U141" s="10"/>
      <c r="V141" s="10"/>
    </row>
    <row r="142" spans="1:22" ht="19.5" customHeight="1">
      <c r="A142" s="12">
        <v>4402</v>
      </c>
      <c r="B142" s="89" t="s">
        <v>67</v>
      </c>
      <c r="C142" s="11"/>
      <c r="D142" s="11"/>
      <c r="E142" s="11"/>
      <c r="F142" s="11"/>
      <c r="G142" s="11"/>
      <c r="H142" s="11"/>
      <c r="I142" s="11"/>
      <c r="J142" s="11"/>
      <c r="K142" s="11"/>
      <c r="L142" s="11"/>
      <c r="M142" s="11"/>
      <c r="N142" s="11"/>
      <c r="O142" s="10"/>
      <c r="P142" s="10"/>
      <c r="Q142" s="10"/>
      <c r="R142" s="10"/>
      <c r="S142" s="10"/>
      <c r="T142" s="10"/>
      <c r="U142" s="10"/>
      <c r="V142" s="10"/>
    </row>
    <row r="143" spans="1:22" ht="19.5" hidden="1" customHeight="1">
      <c r="A143" s="12">
        <v>4403</v>
      </c>
      <c r="B143" s="89" t="s">
        <v>66</v>
      </c>
      <c r="C143" s="11"/>
      <c r="D143" s="11"/>
      <c r="E143" s="11"/>
      <c r="F143" s="11"/>
      <c r="G143" s="11"/>
      <c r="H143" s="11"/>
      <c r="I143" s="11"/>
      <c r="J143" s="11"/>
      <c r="K143" s="11"/>
      <c r="L143" s="11"/>
      <c r="M143" s="11"/>
      <c r="N143" s="11"/>
      <c r="O143" s="10"/>
      <c r="P143" s="10"/>
      <c r="Q143" s="10"/>
      <c r="R143" s="10"/>
      <c r="S143" s="10"/>
      <c r="T143" s="10"/>
      <c r="U143" s="10"/>
      <c r="V143" s="10"/>
    </row>
    <row r="144" spans="1:22" ht="19.5" hidden="1" customHeight="1">
      <c r="A144" s="12">
        <v>4406</v>
      </c>
      <c r="B144" s="89" t="s">
        <v>65</v>
      </c>
      <c r="C144" s="11"/>
      <c r="D144" s="11"/>
      <c r="E144" s="11"/>
      <c r="F144" s="11"/>
      <c r="G144" s="11"/>
      <c r="H144" s="11"/>
      <c r="I144" s="11"/>
      <c r="J144" s="11"/>
      <c r="K144" s="11"/>
      <c r="L144" s="11"/>
      <c r="M144" s="11"/>
      <c r="N144" s="11"/>
      <c r="O144" s="10"/>
      <c r="P144" s="10"/>
      <c r="Q144" s="10"/>
      <c r="R144" s="10"/>
      <c r="S144" s="10"/>
      <c r="T144" s="10"/>
      <c r="U144" s="10"/>
      <c r="V144" s="10"/>
    </row>
    <row r="145" spans="1:22" ht="19.5" customHeight="1">
      <c r="A145" s="15">
        <v>45</v>
      </c>
      <c r="B145" s="14" t="s">
        <v>64</v>
      </c>
      <c r="C145" s="13">
        <f t="shared" ref="C145:N145" si="128">C146</f>
        <v>0</v>
      </c>
      <c r="D145" s="13">
        <f t="shared" si="128"/>
        <v>0</v>
      </c>
      <c r="E145" s="13">
        <f t="shared" si="128"/>
        <v>0</v>
      </c>
      <c r="F145" s="13">
        <f t="shared" si="128"/>
        <v>0</v>
      </c>
      <c r="G145" s="13">
        <f t="shared" ref="G145:V145" si="129">G146</f>
        <v>0</v>
      </c>
      <c r="H145" s="13">
        <f t="shared" si="128"/>
        <v>0</v>
      </c>
      <c r="I145" s="13">
        <f t="shared" si="128"/>
        <v>0</v>
      </c>
      <c r="J145" s="13">
        <f t="shared" si="128"/>
        <v>0</v>
      </c>
      <c r="K145" s="13">
        <f t="shared" si="129"/>
        <v>0</v>
      </c>
      <c r="L145" s="13">
        <f t="shared" si="128"/>
        <v>0</v>
      </c>
      <c r="M145" s="13">
        <f t="shared" si="128"/>
        <v>0</v>
      </c>
      <c r="N145" s="13">
        <f t="shared" si="128"/>
        <v>0</v>
      </c>
      <c r="O145" s="13">
        <f t="shared" si="129"/>
        <v>0</v>
      </c>
      <c r="P145" s="13">
        <f t="shared" si="129"/>
        <v>0</v>
      </c>
      <c r="Q145" s="13">
        <f t="shared" si="129"/>
        <v>0</v>
      </c>
      <c r="R145" s="13">
        <f t="shared" si="129"/>
        <v>0</v>
      </c>
      <c r="S145" s="13">
        <f t="shared" si="129"/>
        <v>0</v>
      </c>
      <c r="T145" s="13">
        <f t="shared" si="129"/>
        <v>0</v>
      </c>
      <c r="U145" s="13">
        <f t="shared" si="129"/>
        <v>0</v>
      </c>
      <c r="V145" s="13">
        <f t="shared" si="129"/>
        <v>0</v>
      </c>
    </row>
    <row r="146" spans="1:22" ht="19.5" customHeight="1">
      <c r="A146" s="12">
        <v>4501</v>
      </c>
      <c r="B146" s="89" t="s">
        <v>63</v>
      </c>
      <c r="C146" s="11"/>
      <c r="D146" s="11"/>
      <c r="E146" s="11"/>
      <c r="F146" s="11"/>
      <c r="G146" s="11"/>
      <c r="H146" s="11"/>
      <c r="I146" s="11"/>
      <c r="J146" s="11"/>
      <c r="K146" s="11"/>
      <c r="L146" s="11"/>
      <c r="M146" s="11"/>
      <c r="N146" s="11"/>
      <c r="O146" s="10"/>
      <c r="P146" s="10"/>
      <c r="Q146" s="10"/>
      <c r="R146" s="10"/>
      <c r="S146" s="10"/>
      <c r="T146" s="10"/>
      <c r="U146" s="10"/>
      <c r="V146" s="10"/>
    </row>
    <row r="147" spans="1:22" ht="19.5" hidden="1" customHeight="1">
      <c r="A147" s="15">
        <v>46</v>
      </c>
      <c r="B147" s="14" t="s">
        <v>62</v>
      </c>
      <c r="C147" s="13">
        <f t="shared" ref="C147:N147" si="130">C148</f>
        <v>0</v>
      </c>
      <c r="D147" s="13">
        <f t="shared" si="130"/>
        <v>0</v>
      </c>
      <c r="E147" s="13">
        <f t="shared" si="130"/>
        <v>0</v>
      </c>
      <c r="F147" s="13">
        <f t="shared" si="130"/>
        <v>0</v>
      </c>
      <c r="G147" s="13">
        <f t="shared" ref="G147:V147" si="131">G148</f>
        <v>0</v>
      </c>
      <c r="H147" s="13">
        <f t="shared" si="130"/>
        <v>0</v>
      </c>
      <c r="I147" s="13">
        <f t="shared" si="130"/>
        <v>0</v>
      </c>
      <c r="J147" s="13">
        <f t="shared" si="130"/>
        <v>0</v>
      </c>
      <c r="K147" s="13">
        <f t="shared" si="131"/>
        <v>0</v>
      </c>
      <c r="L147" s="13">
        <f t="shared" si="130"/>
        <v>0</v>
      </c>
      <c r="M147" s="13">
        <f t="shared" si="130"/>
        <v>0</v>
      </c>
      <c r="N147" s="13">
        <f t="shared" si="130"/>
        <v>0</v>
      </c>
      <c r="O147" s="13">
        <f t="shared" si="131"/>
        <v>0</v>
      </c>
      <c r="P147" s="13">
        <f t="shared" si="131"/>
        <v>0</v>
      </c>
      <c r="Q147" s="13">
        <f t="shared" si="131"/>
        <v>0</v>
      </c>
      <c r="R147" s="13">
        <f t="shared" si="131"/>
        <v>0</v>
      </c>
      <c r="S147" s="13">
        <f t="shared" si="131"/>
        <v>0</v>
      </c>
      <c r="T147" s="13">
        <f t="shared" si="131"/>
        <v>0</v>
      </c>
      <c r="U147" s="13">
        <f t="shared" si="131"/>
        <v>0</v>
      </c>
      <c r="V147" s="13">
        <f t="shared" si="131"/>
        <v>0</v>
      </c>
    </row>
    <row r="148" spans="1:22" ht="19.5" hidden="1" customHeight="1">
      <c r="A148" s="12">
        <v>4698</v>
      </c>
      <c r="B148" s="89" t="s">
        <v>61</v>
      </c>
      <c r="C148" s="11"/>
      <c r="D148" s="11"/>
      <c r="E148" s="11"/>
      <c r="F148" s="11"/>
      <c r="G148" s="11"/>
      <c r="H148" s="11"/>
      <c r="I148" s="11"/>
      <c r="J148" s="11"/>
      <c r="K148" s="11"/>
      <c r="L148" s="11"/>
      <c r="M148" s="11"/>
      <c r="N148" s="11"/>
      <c r="O148" s="10"/>
      <c r="P148" s="10"/>
      <c r="Q148" s="10"/>
      <c r="R148" s="10"/>
      <c r="S148" s="10"/>
      <c r="T148" s="10"/>
      <c r="U148" s="10"/>
      <c r="V148" s="10"/>
    </row>
    <row r="149" spans="1:22" ht="19.5" hidden="1" customHeight="1">
      <c r="A149" s="18">
        <v>5</v>
      </c>
      <c r="B149" s="17" t="s">
        <v>60</v>
      </c>
      <c r="C149" s="17"/>
      <c r="D149" s="17"/>
      <c r="E149" s="17"/>
      <c r="F149" s="17"/>
      <c r="G149" s="17"/>
      <c r="H149" s="17"/>
      <c r="I149" s="17"/>
      <c r="J149" s="17"/>
      <c r="K149" s="17"/>
      <c r="L149" s="17"/>
      <c r="M149" s="17"/>
      <c r="N149" s="17"/>
      <c r="O149" s="16"/>
      <c r="P149" s="16"/>
      <c r="Q149" s="16"/>
      <c r="R149" s="16"/>
      <c r="S149" s="16"/>
      <c r="T149" s="16"/>
      <c r="U149" s="16"/>
      <c r="V149" s="16"/>
    </row>
    <row r="150" spans="1:22" ht="19.5" hidden="1" customHeight="1">
      <c r="A150" s="21">
        <v>51</v>
      </c>
      <c r="B150" s="20" t="s">
        <v>59</v>
      </c>
      <c r="C150" s="20"/>
      <c r="D150" s="20"/>
      <c r="E150" s="20"/>
      <c r="F150" s="20"/>
      <c r="G150" s="20"/>
      <c r="H150" s="20"/>
      <c r="I150" s="20"/>
      <c r="J150" s="20"/>
      <c r="K150" s="20"/>
      <c r="L150" s="20"/>
      <c r="M150" s="20"/>
      <c r="N150" s="20"/>
      <c r="O150" s="13"/>
      <c r="P150" s="13"/>
      <c r="Q150" s="13"/>
      <c r="R150" s="13"/>
      <c r="S150" s="13"/>
      <c r="T150" s="13"/>
      <c r="U150" s="13"/>
      <c r="V150" s="13"/>
    </row>
    <row r="151" spans="1:22" ht="19.5" hidden="1" customHeight="1">
      <c r="A151" s="19">
        <v>5111</v>
      </c>
      <c r="B151" s="89" t="s">
        <v>58</v>
      </c>
      <c r="C151" s="11"/>
      <c r="D151" s="11"/>
      <c r="E151" s="11"/>
      <c r="F151" s="11"/>
      <c r="G151" s="11"/>
      <c r="H151" s="11"/>
      <c r="I151" s="11"/>
      <c r="J151" s="11"/>
      <c r="K151" s="11"/>
      <c r="L151" s="11"/>
      <c r="M151" s="11"/>
      <c r="N151" s="11"/>
      <c r="O151" s="10"/>
      <c r="P151" s="10"/>
      <c r="Q151" s="10"/>
      <c r="R151" s="10"/>
      <c r="S151" s="10"/>
      <c r="T151" s="10"/>
      <c r="U151" s="10"/>
      <c r="V151" s="10"/>
    </row>
    <row r="152" spans="1:22" ht="19.5" hidden="1" customHeight="1">
      <c r="A152" s="19">
        <v>5121</v>
      </c>
      <c r="B152" s="89" t="s">
        <v>57</v>
      </c>
      <c r="C152" s="11"/>
      <c r="D152" s="11"/>
      <c r="E152" s="11"/>
      <c r="F152" s="11"/>
      <c r="G152" s="11"/>
      <c r="H152" s="11"/>
      <c r="I152" s="11"/>
      <c r="J152" s="11"/>
      <c r="K152" s="11"/>
      <c r="L152" s="11"/>
      <c r="M152" s="11"/>
      <c r="N152" s="11"/>
      <c r="O152" s="10"/>
      <c r="P152" s="10"/>
      <c r="Q152" s="10"/>
      <c r="R152" s="10"/>
      <c r="S152" s="10"/>
      <c r="T152" s="10"/>
      <c r="U152" s="10"/>
      <c r="V152" s="10"/>
    </row>
    <row r="153" spans="1:22" ht="19.5" hidden="1" customHeight="1">
      <c r="A153" s="19">
        <v>5122</v>
      </c>
      <c r="B153" s="89" t="s">
        <v>56</v>
      </c>
      <c r="C153" s="11"/>
      <c r="D153" s="11"/>
      <c r="E153" s="11"/>
      <c r="F153" s="11"/>
      <c r="G153" s="11"/>
      <c r="H153" s="11"/>
      <c r="I153" s="11"/>
      <c r="J153" s="11"/>
      <c r="K153" s="11"/>
      <c r="L153" s="11"/>
      <c r="M153" s="11"/>
      <c r="N153" s="11"/>
      <c r="O153" s="10"/>
      <c r="P153" s="10"/>
      <c r="Q153" s="10"/>
      <c r="R153" s="10"/>
      <c r="S153" s="10"/>
      <c r="T153" s="10"/>
      <c r="U153" s="10"/>
      <c r="V153" s="10"/>
    </row>
    <row r="154" spans="1:22" ht="19.5" hidden="1" customHeight="1">
      <c r="A154" s="19">
        <v>5123</v>
      </c>
      <c r="B154" s="89" t="s">
        <v>55</v>
      </c>
      <c r="C154" s="11"/>
      <c r="D154" s="11"/>
      <c r="E154" s="11"/>
      <c r="F154" s="11"/>
      <c r="G154" s="11"/>
      <c r="H154" s="11"/>
      <c r="I154" s="11"/>
      <c r="J154" s="11"/>
      <c r="K154" s="11"/>
      <c r="L154" s="11"/>
      <c r="M154" s="11"/>
      <c r="N154" s="11"/>
      <c r="O154" s="10"/>
      <c r="P154" s="10"/>
      <c r="Q154" s="10"/>
      <c r="R154" s="10"/>
      <c r="S154" s="10"/>
      <c r="T154" s="10"/>
      <c r="U154" s="10"/>
      <c r="V154" s="10"/>
    </row>
    <row r="155" spans="1:22" ht="19.5" hidden="1" customHeight="1">
      <c r="A155" s="19">
        <v>5131</v>
      </c>
      <c r="B155" s="89" t="s">
        <v>54</v>
      </c>
      <c r="C155" s="11"/>
      <c r="D155" s="11"/>
      <c r="E155" s="11"/>
      <c r="F155" s="11"/>
      <c r="G155" s="11"/>
      <c r="H155" s="11"/>
      <c r="I155" s="11"/>
      <c r="J155" s="11"/>
      <c r="K155" s="11"/>
      <c r="L155" s="11"/>
      <c r="M155" s="11"/>
      <c r="N155" s="11"/>
      <c r="O155" s="10"/>
      <c r="P155" s="10"/>
      <c r="Q155" s="10"/>
      <c r="R155" s="10"/>
      <c r="S155" s="10"/>
      <c r="T155" s="10"/>
      <c r="U155" s="10"/>
      <c r="V155" s="10"/>
    </row>
    <row r="156" spans="1:22" ht="19.5" hidden="1" customHeight="1">
      <c r="A156" s="19">
        <v>5141</v>
      </c>
      <c r="B156" s="89" t="s">
        <v>53</v>
      </c>
      <c r="C156" s="11"/>
      <c r="D156" s="11"/>
      <c r="E156" s="11"/>
      <c r="F156" s="11"/>
      <c r="G156" s="11"/>
      <c r="H156" s="11"/>
      <c r="I156" s="11"/>
      <c r="J156" s="11"/>
      <c r="K156" s="11"/>
      <c r="L156" s="11"/>
      <c r="M156" s="11"/>
      <c r="N156" s="11"/>
      <c r="O156" s="10"/>
      <c r="P156" s="10"/>
      <c r="Q156" s="10"/>
      <c r="R156" s="10"/>
      <c r="S156" s="10"/>
      <c r="T156" s="10"/>
      <c r="U156" s="10"/>
      <c r="V156" s="10"/>
    </row>
    <row r="157" spans="1:22" ht="19.5" hidden="1" customHeight="1">
      <c r="A157" s="19">
        <v>5151</v>
      </c>
      <c r="B157" s="89" t="s">
        <v>52</v>
      </c>
      <c r="C157" s="11"/>
      <c r="D157" s="11"/>
      <c r="E157" s="11"/>
      <c r="F157" s="11"/>
      <c r="G157" s="11"/>
      <c r="H157" s="11"/>
      <c r="I157" s="11"/>
      <c r="J157" s="11"/>
      <c r="K157" s="11"/>
      <c r="L157" s="11"/>
      <c r="M157" s="11"/>
      <c r="N157" s="11"/>
      <c r="O157" s="10"/>
      <c r="P157" s="10"/>
      <c r="Q157" s="10"/>
      <c r="R157" s="10"/>
      <c r="S157" s="10"/>
      <c r="T157" s="10"/>
      <c r="U157" s="10"/>
      <c r="V157" s="10"/>
    </row>
    <row r="158" spans="1:22" ht="19.5" hidden="1" customHeight="1">
      <c r="A158" s="21">
        <v>52</v>
      </c>
      <c r="B158" s="20" t="s">
        <v>51</v>
      </c>
      <c r="C158" s="20"/>
      <c r="D158" s="20"/>
      <c r="E158" s="20"/>
      <c r="F158" s="20"/>
      <c r="G158" s="20"/>
      <c r="H158" s="20"/>
      <c r="I158" s="20"/>
      <c r="J158" s="20"/>
      <c r="K158" s="20"/>
      <c r="L158" s="20"/>
      <c r="M158" s="20"/>
      <c r="N158" s="20"/>
      <c r="O158" s="13"/>
      <c r="P158" s="13"/>
      <c r="Q158" s="13"/>
      <c r="R158" s="13"/>
      <c r="S158" s="13"/>
      <c r="T158" s="13"/>
      <c r="U158" s="13"/>
      <c r="V158" s="13"/>
    </row>
    <row r="159" spans="1:22" ht="19.5" hidden="1" customHeight="1">
      <c r="A159" s="19">
        <v>5201</v>
      </c>
      <c r="B159" s="89" t="s">
        <v>50</v>
      </c>
      <c r="C159" s="11"/>
      <c r="D159" s="11"/>
      <c r="E159" s="11"/>
      <c r="F159" s="11"/>
      <c r="G159" s="11"/>
      <c r="H159" s="11"/>
      <c r="I159" s="11"/>
      <c r="J159" s="11"/>
      <c r="K159" s="11"/>
      <c r="L159" s="11"/>
      <c r="M159" s="11"/>
      <c r="N159" s="11"/>
      <c r="O159" s="10"/>
      <c r="P159" s="10"/>
      <c r="Q159" s="10"/>
      <c r="R159" s="10"/>
      <c r="S159" s="10"/>
      <c r="T159" s="10"/>
      <c r="U159" s="10"/>
      <c r="V159" s="10"/>
    </row>
    <row r="160" spans="1:22" ht="19.5" hidden="1" customHeight="1">
      <c r="A160" s="21">
        <v>53</v>
      </c>
      <c r="B160" s="20" t="s">
        <v>49</v>
      </c>
      <c r="C160" s="20"/>
      <c r="D160" s="20"/>
      <c r="E160" s="20"/>
      <c r="F160" s="20"/>
      <c r="G160" s="20"/>
      <c r="H160" s="20"/>
      <c r="I160" s="20"/>
      <c r="J160" s="20"/>
      <c r="K160" s="20"/>
      <c r="L160" s="20"/>
      <c r="M160" s="20"/>
      <c r="N160" s="20"/>
      <c r="O160" s="13"/>
      <c r="P160" s="13"/>
      <c r="Q160" s="13"/>
      <c r="R160" s="13"/>
      <c r="S160" s="13"/>
      <c r="T160" s="13"/>
      <c r="U160" s="13"/>
      <c r="V160" s="13"/>
    </row>
    <row r="161" spans="1:22" ht="19.5" hidden="1" customHeight="1">
      <c r="A161" s="19">
        <v>5301</v>
      </c>
      <c r="B161" s="89" t="s">
        <v>48</v>
      </c>
      <c r="C161" s="11"/>
      <c r="D161" s="11"/>
      <c r="E161" s="11"/>
      <c r="F161" s="11"/>
      <c r="G161" s="11"/>
      <c r="H161" s="11"/>
      <c r="I161" s="11"/>
      <c r="J161" s="11"/>
      <c r="K161" s="11"/>
      <c r="L161" s="11"/>
      <c r="M161" s="11"/>
      <c r="N161" s="11"/>
      <c r="O161" s="10"/>
      <c r="P161" s="10"/>
      <c r="Q161" s="10"/>
      <c r="R161" s="10"/>
      <c r="S161" s="10"/>
      <c r="T161" s="10"/>
      <c r="U161" s="10"/>
      <c r="V161" s="10"/>
    </row>
    <row r="162" spans="1:22" ht="19.5" hidden="1" customHeight="1">
      <c r="A162" s="19">
        <v>5302</v>
      </c>
      <c r="B162" s="89" t="s">
        <v>47</v>
      </c>
      <c r="C162" s="11"/>
      <c r="D162" s="11"/>
      <c r="E162" s="11"/>
      <c r="F162" s="11"/>
      <c r="G162" s="11"/>
      <c r="H162" s="11"/>
      <c r="I162" s="11"/>
      <c r="J162" s="11"/>
      <c r="K162" s="11"/>
      <c r="L162" s="11"/>
      <c r="M162" s="11"/>
      <c r="N162" s="11"/>
      <c r="O162" s="10"/>
      <c r="P162" s="10"/>
      <c r="Q162" s="10"/>
      <c r="R162" s="10"/>
      <c r="S162" s="10"/>
      <c r="T162" s="10"/>
      <c r="U162" s="10"/>
      <c r="V162" s="10"/>
    </row>
    <row r="163" spans="1:22" ht="19.5" hidden="1" customHeight="1">
      <c r="A163" s="21">
        <v>57</v>
      </c>
      <c r="B163" s="20" t="s">
        <v>46</v>
      </c>
      <c r="C163" s="20"/>
      <c r="D163" s="20"/>
      <c r="E163" s="20"/>
      <c r="F163" s="20"/>
      <c r="G163" s="20"/>
      <c r="H163" s="20"/>
      <c r="I163" s="20"/>
      <c r="J163" s="20"/>
      <c r="K163" s="20"/>
      <c r="L163" s="20"/>
      <c r="M163" s="20"/>
      <c r="N163" s="20"/>
      <c r="O163" s="13"/>
      <c r="P163" s="13"/>
      <c r="Q163" s="13"/>
      <c r="R163" s="13"/>
      <c r="S163" s="13"/>
      <c r="T163" s="13"/>
      <c r="U163" s="13"/>
      <c r="V163" s="13"/>
    </row>
    <row r="164" spans="1:22" ht="19.5" hidden="1" customHeight="1">
      <c r="A164" s="19">
        <v>5701</v>
      </c>
      <c r="B164" s="89" t="s">
        <v>45</v>
      </c>
      <c r="C164" s="11"/>
      <c r="D164" s="11"/>
      <c r="E164" s="11"/>
      <c r="F164" s="11"/>
      <c r="G164" s="11"/>
      <c r="H164" s="11"/>
      <c r="I164" s="11"/>
      <c r="J164" s="11"/>
      <c r="K164" s="11"/>
      <c r="L164" s="11"/>
      <c r="M164" s="11"/>
      <c r="N164" s="11"/>
      <c r="O164" s="10"/>
      <c r="P164" s="10"/>
      <c r="Q164" s="10"/>
      <c r="R164" s="10"/>
      <c r="S164" s="10"/>
      <c r="T164" s="10"/>
      <c r="U164" s="10"/>
      <c r="V164" s="10"/>
    </row>
    <row r="165" spans="1:22" ht="19.5" hidden="1" customHeight="1">
      <c r="A165" s="21">
        <v>58</v>
      </c>
      <c r="B165" s="20" t="s">
        <v>44</v>
      </c>
      <c r="C165" s="20"/>
      <c r="D165" s="20"/>
      <c r="E165" s="20"/>
      <c r="F165" s="20"/>
      <c r="G165" s="20"/>
      <c r="H165" s="20"/>
      <c r="I165" s="20"/>
      <c r="J165" s="20"/>
      <c r="K165" s="20"/>
      <c r="L165" s="20"/>
      <c r="M165" s="20"/>
      <c r="N165" s="20"/>
      <c r="O165" s="13"/>
      <c r="P165" s="13"/>
      <c r="Q165" s="13"/>
      <c r="R165" s="13"/>
      <c r="S165" s="13"/>
      <c r="T165" s="13"/>
      <c r="U165" s="13"/>
      <c r="V165" s="13"/>
    </row>
    <row r="166" spans="1:22" ht="19.5" hidden="1" customHeight="1">
      <c r="A166" s="19">
        <v>5801</v>
      </c>
      <c r="B166" s="89" t="s">
        <v>43</v>
      </c>
      <c r="C166" s="11"/>
      <c r="D166" s="11"/>
      <c r="E166" s="11"/>
      <c r="F166" s="11"/>
      <c r="G166" s="11"/>
      <c r="H166" s="11"/>
      <c r="I166" s="11"/>
      <c r="J166" s="11"/>
      <c r="K166" s="11"/>
      <c r="L166" s="11"/>
      <c r="M166" s="11"/>
      <c r="N166" s="11"/>
      <c r="O166" s="10"/>
      <c r="P166" s="10"/>
      <c r="Q166" s="10"/>
      <c r="R166" s="10"/>
      <c r="S166" s="10"/>
      <c r="T166" s="10"/>
      <c r="U166" s="10"/>
      <c r="V166" s="10"/>
    </row>
    <row r="167" spans="1:22" ht="19.5" hidden="1" customHeight="1">
      <c r="A167" s="23">
        <v>592</v>
      </c>
      <c r="B167" s="93" t="s">
        <v>42</v>
      </c>
      <c r="C167" s="22"/>
      <c r="D167" s="22"/>
      <c r="E167" s="22"/>
      <c r="F167" s="22"/>
      <c r="G167" s="22"/>
      <c r="H167" s="22"/>
      <c r="I167" s="22"/>
      <c r="J167" s="22"/>
      <c r="K167" s="22"/>
      <c r="L167" s="22"/>
      <c r="M167" s="22"/>
      <c r="N167" s="22"/>
      <c r="O167" s="10"/>
      <c r="P167" s="10"/>
      <c r="Q167" s="10"/>
      <c r="R167" s="10"/>
      <c r="S167" s="10"/>
      <c r="T167" s="10"/>
      <c r="U167" s="10"/>
      <c r="V167" s="10"/>
    </row>
    <row r="168" spans="1:22" ht="19.5" hidden="1" customHeight="1">
      <c r="A168" s="23">
        <v>593</v>
      </c>
      <c r="B168" s="93" t="s">
        <v>41</v>
      </c>
      <c r="C168" s="22"/>
      <c r="D168" s="22"/>
      <c r="E168" s="22"/>
      <c r="F168" s="22"/>
      <c r="G168" s="22"/>
      <c r="H168" s="22"/>
      <c r="I168" s="22"/>
      <c r="J168" s="22"/>
      <c r="K168" s="22"/>
      <c r="L168" s="22"/>
      <c r="M168" s="22"/>
      <c r="N168" s="22"/>
      <c r="O168" s="10"/>
      <c r="P168" s="10"/>
      <c r="Q168" s="10"/>
      <c r="R168" s="10"/>
      <c r="S168" s="10"/>
      <c r="T168" s="10"/>
      <c r="U168" s="10"/>
      <c r="V168" s="10"/>
    </row>
    <row r="169" spans="1:22" ht="19.5" hidden="1" customHeight="1">
      <c r="A169" s="21">
        <v>59</v>
      </c>
      <c r="B169" s="20" t="s">
        <v>40</v>
      </c>
      <c r="C169" s="20"/>
      <c r="D169" s="20"/>
      <c r="E169" s="20"/>
      <c r="F169" s="20"/>
      <c r="G169" s="20"/>
      <c r="H169" s="20"/>
      <c r="I169" s="20"/>
      <c r="J169" s="20"/>
      <c r="K169" s="20"/>
      <c r="L169" s="20"/>
      <c r="M169" s="20"/>
      <c r="N169" s="20"/>
      <c r="O169" s="13"/>
      <c r="P169" s="13"/>
      <c r="Q169" s="13"/>
      <c r="R169" s="13"/>
      <c r="S169" s="13"/>
      <c r="T169" s="13"/>
      <c r="U169" s="13"/>
      <c r="V169" s="13"/>
    </row>
    <row r="170" spans="1:22" ht="19.5" hidden="1" customHeight="1">
      <c r="A170" s="19">
        <v>5903</v>
      </c>
      <c r="B170" s="89" t="s">
        <v>39</v>
      </c>
      <c r="C170" s="11"/>
      <c r="D170" s="11"/>
      <c r="E170" s="11"/>
      <c r="F170" s="11"/>
      <c r="G170" s="11"/>
      <c r="H170" s="11"/>
      <c r="I170" s="11"/>
      <c r="J170" s="11"/>
      <c r="K170" s="11"/>
      <c r="L170" s="11"/>
      <c r="M170" s="11"/>
      <c r="N170" s="11"/>
      <c r="O170" s="10"/>
      <c r="P170" s="10"/>
      <c r="Q170" s="10"/>
      <c r="R170" s="10"/>
      <c r="S170" s="10"/>
      <c r="T170" s="10"/>
      <c r="U170" s="10"/>
      <c r="V170" s="10"/>
    </row>
    <row r="171" spans="1:22" ht="19.5" hidden="1" customHeight="1">
      <c r="A171" s="19">
        <v>5998</v>
      </c>
      <c r="B171" s="89" t="s">
        <v>38</v>
      </c>
      <c r="C171" s="11"/>
      <c r="D171" s="11"/>
      <c r="E171" s="11"/>
      <c r="F171" s="11"/>
      <c r="G171" s="11"/>
      <c r="H171" s="11"/>
      <c r="I171" s="11"/>
      <c r="J171" s="11"/>
      <c r="K171" s="11"/>
      <c r="L171" s="11"/>
      <c r="M171" s="11"/>
      <c r="N171" s="11"/>
      <c r="O171" s="10"/>
      <c r="P171" s="10"/>
      <c r="Q171" s="10"/>
      <c r="R171" s="10"/>
      <c r="S171" s="10"/>
      <c r="T171" s="10"/>
      <c r="U171" s="10"/>
      <c r="V171" s="10"/>
    </row>
    <row r="172" spans="1:22" ht="19.5" hidden="1" customHeight="1">
      <c r="A172" s="18">
        <v>6</v>
      </c>
      <c r="B172" s="17" t="s">
        <v>37</v>
      </c>
      <c r="C172" s="16">
        <f t="shared" ref="C172:E172" si="132">C173+C175+C177+C181+C183</f>
        <v>0</v>
      </c>
      <c r="D172" s="16">
        <f t="shared" si="132"/>
        <v>0</v>
      </c>
      <c r="E172" s="16">
        <f t="shared" si="132"/>
        <v>0</v>
      </c>
      <c r="F172" s="16">
        <f t="shared" ref="F172:N172" si="133">F173+F175+F177+F181+F183</f>
        <v>0</v>
      </c>
      <c r="G172" s="16">
        <f t="shared" si="133"/>
        <v>0</v>
      </c>
      <c r="H172" s="16">
        <f t="shared" si="133"/>
        <v>0</v>
      </c>
      <c r="I172" s="16">
        <f t="shared" si="133"/>
        <v>0</v>
      </c>
      <c r="J172" s="16">
        <f t="shared" ref="J172" si="134">J173+J175+J177+J181+J183</f>
        <v>0</v>
      </c>
      <c r="K172" s="16">
        <f t="shared" si="133"/>
        <v>0</v>
      </c>
      <c r="L172" s="16">
        <f t="shared" si="133"/>
        <v>0</v>
      </c>
      <c r="M172" s="16">
        <f t="shared" si="133"/>
        <v>0</v>
      </c>
      <c r="N172" s="16">
        <f t="shared" si="133"/>
        <v>0</v>
      </c>
      <c r="O172" s="16">
        <f t="shared" ref="O172:P172" si="135">O173+O175+O177+O181+O183</f>
        <v>0</v>
      </c>
      <c r="P172" s="16">
        <f t="shared" si="135"/>
        <v>0</v>
      </c>
      <c r="Q172" s="16">
        <f t="shared" ref="Q172:V172" si="136">Q173+Q175+Q177+Q181+Q183</f>
        <v>0</v>
      </c>
      <c r="R172" s="16">
        <f t="shared" si="136"/>
        <v>0</v>
      </c>
      <c r="S172" s="16">
        <f t="shared" si="136"/>
        <v>0</v>
      </c>
      <c r="T172" s="16">
        <f t="shared" si="136"/>
        <v>0</v>
      </c>
      <c r="U172" s="16">
        <f t="shared" si="136"/>
        <v>0</v>
      </c>
      <c r="V172" s="16">
        <f t="shared" si="136"/>
        <v>0</v>
      </c>
    </row>
    <row r="173" spans="1:22" ht="19.5" hidden="1" customHeight="1">
      <c r="A173" s="15">
        <v>62</v>
      </c>
      <c r="B173" s="14" t="s">
        <v>36</v>
      </c>
      <c r="C173" s="13">
        <f t="shared" ref="C173:N173" si="137">C174</f>
        <v>0</v>
      </c>
      <c r="D173" s="13">
        <f t="shared" si="137"/>
        <v>0</v>
      </c>
      <c r="E173" s="13">
        <f t="shared" si="137"/>
        <v>0</v>
      </c>
      <c r="F173" s="13">
        <f t="shared" si="137"/>
        <v>0</v>
      </c>
      <c r="G173" s="13">
        <f t="shared" ref="G173:V173" si="138">G174</f>
        <v>0</v>
      </c>
      <c r="H173" s="13">
        <f t="shared" si="137"/>
        <v>0</v>
      </c>
      <c r="I173" s="13">
        <f t="shared" si="137"/>
        <v>0</v>
      </c>
      <c r="J173" s="13">
        <f t="shared" si="137"/>
        <v>0</v>
      </c>
      <c r="K173" s="13">
        <f t="shared" si="138"/>
        <v>0</v>
      </c>
      <c r="L173" s="13">
        <f t="shared" si="137"/>
        <v>0</v>
      </c>
      <c r="M173" s="13">
        <f t="shared" si="137"/>
        <v>0</v>
      </c>
      <c r="N173" s="13">
        <f t="shared" si="137"/>
        <v>0</v>
      </c>
      <c r="O173" s="13">
        <f t="shared" si="138"/>
        <v>0</v>
      </c>
      <c r="P173" s="13">
        <f t="shared" si="138"/>
        <v>0</v>
      </c>
      <c r="Q173" s="13">
        <f t="shared" si="138"/>
        <v>0</v>
      </c>
      <c r="R173" s="13">
        <f t="shared" si="138"/>
        <v>0</v>
      </c>
      <c r="S173" s="13">
        <f t="shared" si="138"/>
        <v>0</v>
      </c>
      <c r="T173" s="13">
        <f t="shared" si="138"/>
        <v>0</v>
      </c>
      <c r="U173" s="13">
        <f t="shared" si="138"/>
        <v>0</v>
      </c>
      <c r="V173" s="13">
        <f t="shared" si="138"/>
        <v>0</v>
      </c>
    </row>
    <row r="174" spans="1:22" ht="19.5" hidden="1" customHeight="1">
      <c r="A174" s="12">
        <v>6202</v>
      </c>
      <c r="B174" s="89" t="s">
        <v>35</v>
      </c>
      <c r="C174" s="11"/>
      <c r="D174" s="11"/>
      <c r="E174" s="11"/>
      <c r="F174" s="11"/>
      <c r="G174" s="11"/>
      <c r="H174" s="11"/>
      <c r="I174" s="11"/>
      <c r="J174" s="11"/>
      <c r="K174" s="11"/>
      <c r="L174" s="11"/>
      <c r="M174" s="11"/>
      <c r="N174" s="11"/>
      <c r="O174" s="10"/>
      <c r="P174" s="10"/>
      <c r="Q174" s="10"/>
      <c r="R174" s="10"/>
      <c r="S174" s="10"/>
      <c r="T174" s="10"/>
      <c r="U174" s="10"/>
      <c r="V174" s="10"/>
    </row>
    <row r="175" spans="1:22" ht="19.5" hidden="1" customHeight="1">
      <c r="A175" s="15">
        <v>64</v>
      </c>
      <c r="B175" s="14" t="s">
        <v>34</v>
      </c>
      <c r="C175" s="13">
        <f t="shared" ref="C175:V175" si="139">C176</f>
        <v>0</v>
      </c>
      <c r="D175" s="13">
        <f t="shared" si="139"/>
        <v>0</v>
      </c>
      <c r="E175" s="13">
        <f t="shared" si="139"/>
        <v>0</v>
      </c>
      <c r="F175" s="13">
        <f t="shared" si="139"/>
        <v>0</v>
      </c>
      <c r="G175" s="13">
        <f t="shared" si="139"/>
        <v>0</v>
      </c>
      <c r="H175" s="13">
        <f t="shared" si="139"/>
        <v>0</v>
      </c>
      <c r="I175" s="13">
        <f t="shared" si="139"/>
        <v>0</v>
      </c>
      <c r="J175" s="13">
        <f t="shared" si="139"/>
        <v>0</v>
      </c>
      <c r="K175" s="13">
        <f t="shared" si="139"/>
        <v>0</v>
      </c>
      <c r="L175" s="13">
        <f t="shared" si="139"/>
        <v>0</v>
      </c>
      <c r="M175" s="13">
        <f t="shared" si="139"/>
        <v>0</v>
      </c>
      <c r="N175" s="13">
        <f t="shared" si="139"/>
        <v>0</v>
      </c>
      <c r="O175" s="13">
        <f t="shared" si="139"/>
        <v>0</v>
      </c>
      <c r="P175" s="13">
        <f t="shared" si="139"/>
        <v>0</v>
      </c>
      <c r="Q175" s="13">
        <f t="shared" si="139"/>
        <v>0</v>
      </c>
      <c r="R175" s="13">
        <f t="shared" si="139"/>
        <v>0</v>
      </c>
      <c r="S175" s="13">
        <f t="shared" si="139"/>
        <v>0</v>
      </c>
      <c r="T175" s="13">
        <f t="shared" si="139"/>
        <v>0</v>
      </c>
      <c r="U175" s="13">
        <f t="shared" si="139"/>
        <v>0</v>
      </c>
      <c r="V175" s="13">
        <f t="shared" si="139"/>
        <v>0</v>
      </c>
    </row>
    <row r="176" spans="1:22" ht="19.5" hidden="1" customHeight="1">
      <c r="A176" s="12">
        <v>6401</v>
      </c>
      <c r="B176" s="89" t="s">
        <v>33</v>
      </c>
      <c r="C176" s="11"/>
      <c r="D176" s="11"/>
      <c r="E176" s="11"/>
      <c r="F176" s="11"/>
      <c r="G176" s="11"/>
      <c r="H176" s="11"/>
      <c r="I176" s="11"/>
      <c r="J176" s="11"/>
      <c r="K176" s="11"/>
      <c r="L176" s="11"/>
      <c r="M176" s="11"/>
      <c r="N176" s="11"/>
      <c r="O176" s="10"/>
      <c r="P176" s="10"/>
      <c r="Q176" s="10"/>
      <c r="R176" s="10"/>
      <c r="S176" s="10"/>
      <c r="T176" s="10"/>
      <c r="U176" s="10"/>
      <c r="V176" s="10"/>
    </row>
    <row r="177" spans="1:22" ht="19.5" hidden="1" customHeight="1">
      <c r="A177" s="15">
        <v>65</v>
      </c>
      <c r="B177" s="14" t="s">
        <v>32</v>
      </c>
      <c r="C177" s="13">
        <f t="shared" ref="C177:N177" si="140">SUM(C178:C180)</f>
        <v>0</v>
      </c>
      <c r="D177" s="13">
        <f t="shared" si="140"/>
        <v>0</v>
      </c>
      <c r="E177" s="13">
        <f t="shared" ref="E177" si="141">SUM(E178:E180)</f>
        <v>0</v>
      </c>
      <c r="F177" s="13">
        <f t="shared" si="140"/>
        <v>0</v>
      </c>
      <c r="G177" s="13">
        <f t="shared" si="140"/>
        <v>0</v>
      </c>
      <c r="H177" s="13">
        <f t="shared" si="140"/>
        <v>0</v>
      </c>
      <c r="I177" s="13">
        <f t="shared" si="140"/>
        <v>0</v>
      </c>
      <c r="J177" s="13">
        <f t="shared" ref="J177" si="142">SUM(J178:J180)</f>
        <v>0</v>
      </c>
      <c r="K177" s="13">
        <f t="shared" si="140"/>
        <v>0</v>
      </c>
      <c r="L177" s="13">
        <f t="shared" si="140"/>
        <v>0</v>
      </c>
      <c r="M177" s="13">
        <f t="shared" si="140"/>
        <v>0</v>
      </c>
      <c r="N177" s="13">
        <f t="shared" si="140"/>
        <v>0</v>
      </c>
      <c r="O177" s="13">
        <f t="shared" ref="O177:P177" si="143">SUM(O178:O180)</f>
        <v>0</v>
      </c>
      <c r="P177" s="13">
        <f t="shared" si="143"/>
        <v>0</v>
      </c>
      <c r="Q177" s="13">
        <f t="shared" ref="Q177:V177" si="144">SUM(Q178:Q180)</f>
        <v>0</v>
      </c>
      <c r="R177" s="13">
        <f t="shared" si="144"/>
        <v>0</v>
      </c>
      <c r="S177" s="13">
        <f t="shared" si="144"/>
        <v>0</v>
      </c>
      <c r="T177" s="13">
        <f t="shared" si="144"/>
        <v>0</v>
      </c>
      <c r="U177" s="13">
        <f t="shared" si="144"/>
        <v>0</v>
      </c>
      <c r="V177" s="13">
        <f t="shared" si="144"/>
        <v>0</v>
      </c>
    </row>
    <row r="178" spans="1:22" ht="19.5" hidden="1" customHeight="1">
      <c r="A178" s="12">
        <v>6504</v>
      </c>
      <c r="B178" s="89" t="s">
        <v>31</v>
      </c>
      <c r="C178" s="11"/>
      <c r="D178" s="11"/>
      <c r="E178" s="11"/>
      <c r="F178" s="11"/>
      <c r="G178" s="11"/>
      <c r="H178" s="11"/>
      <c r="I178" s="11"/>
      <c r="J178" s="11"/>
      <c r="K178" s="11"/>
      <c r="L178" s="11"/>
      <c r="M178" s="11"/>
      <c r="N178" s="11"/>
      <c r="O178" s="10"/>
      <c r="P178" s="10"/>
      <c r="Q178" s="10"/>
      <c r="R178" s="10"/>
      <c r="S178" s="10"/>
      <c r="T178" s="10"/>
      <c r="U178" s="10"/>
      <c r="V178" s="10"/>
    </row>
    <row r="179" spans="1:22" ht="19.5" hidden="1" customHeight="1">
      <c r="A179" s="12">
        <v>6505</v>
      </c>
      <c r="B179" s="89" t="s">
        <v>30</v>
      </c>
      <c r="C179" s="11"/>
      <c r="D179" s="11"/>
      <c r="E179" s="11"/>
      <c r="F179" s="11"/>
      <c r="G179" s="11"/>
      <c r="H179" s="11"/>
      <c r="I179" s="11"/>
      <c r="J179" s="11"/>
      <c r="K179" s="11"/>
      <c r="L179" s="11"/>
      <c r="M179" s="11"/>
      <c r="N179" s="11"/>
      <c r="O179" s="10"/>
      <c r="P179" s="10"/>
      <c r="Q179" s="10"/>
      <c r="R179" s="10"/>
      <c r="S179" s="10"/>
      <c r="T179" s="10"/>
      <c r="U179" s="10"/>
      <c r="V179" s="10"/>
    </row>
    <row r="180" spans="1:22" ht="19.5" hidden="1" customHeight="1">
      <c r="A180" s="12">
        <v>6506</v>
      </c>
      <c r="B180" s="89" t="s">
        <v>29</v>
      </c>
      <c r="C180" s="11"/>
      <c r="D180" s="11"/>
      <c r="E180" s="11"/>
      <c r="F180" s="11"/>
      <c r="G180" s="11"/>
      <c r="H180" s="11"/>
      <c r="I180" s="11"/>
      <c r="J180" s="11"/>
      <c r="K180" s="11"/>
      <c r="L180" s="11"/>
      <c r="M180" s="11"/>
      <c r="N180" s="11"/>
      <c r="O180" s="10"/>
      <c r="P180" s="10"/>
      <c r="Q180" s="10"/>
      <c r="R180" s="10"/>
      <c r="S180" s="10"/>
      <c r="T180" s="10"/>
      <c r="U180" s="10"/>
      <c r="V180" s="10"/>
    </row>
    <row r="181" spans="1:22" ht="19.5" hidden="1" customHeight="1">
      <c r="A181" s="15">
        <v>66</v>
      </c>
      <c r="B181" s="14" t="s">
        <v>28</v>
      </c>
      <c r="C181" s="13">
        <f t="shared" ref="C181:V181" si="145">C182</f>
        <v>0</v>
      </c>
      <c r="D181" s="13">
        <f t="shared" si="145"/>
        <v>0</v>
      </c>
      <c r="E181" s="13">
        <f t="shared" si="145"/>
        <v>0</v>
      </c>
      <c r="F181" s="13">
        <f t="shared" si="145"/>
        <v>0</v>
      </c>
      <c r="G181" s="13">
        <f t="shared" si="145"/>
        <v>0</v>
      </c>
      <c r="H181" s="13">
        <f t="shared" si="145"/>
        <v>0</v>
      </c>
      <c r="I181" s="13">
        <f t="shared" si="145"/>
        <v>0</v>
      </c>
      <c r="J181" s="13">
        <f t="shared" si="145"/>
        <v>0</v>
      </c>
      <c r="K181" s="13">
        <f t="shared" si="145"/>
        <v>0</v>
      </c>
      <c r="L181" s="13">
        <f t="shared" si="145"/>
        <v>0</v>
      </c>
      <c r="M181" s="13">
        <f t="shared" si="145"/>
        <v>0</v>
      </c>
      <c r="N181" s="13">
        <f t="shared" si="145"/>
        <v>0</v>
      </c>
      <c r="O181" s="13">
        <f t="shared" si="145"/>
        <v>0</v>
      </c>
      <c r="P181" s="13">
        <f t="shared" si="145"/>
        <v>0</v>
      </c>
      <c r="Q181" s="13">
        <f t="shared" si="145"/>
        <v>0</v>
      </c>
      <c r="R181" s="13">
        <f t="shared" si="145"/>
        <v>0</v>
      </c>
      <c r="S181" s="13">
        <f t="shared" si="145"/>
        <v>0</v>
      </c>
      <c r="T181" s="13">
        <f t="shared" si="145"/>
        <v>0</v>
      </c>
      <c r="U181" s="13">
        <f t="shared" si="145"/>
        <v>0</v>
      </c>
      <c r="V181" s="13">
        <f t="shared" si="145"/>
        <v>0</v>
      </c>
    </row>
    <row r="182" spans="1:22" ht="19.5" hidden="1" customHeight="1">
      <c r="A182" s="12">
        <v>6698</v>
      </c>
      <c r="B182" s="89" t="s">
        <v>0</v>
      </c>
      <c r="C182" s="11"/>
      <c r="D182" s="11"/>
      <c r="E182" s="11"/>
      <c r="F182" s="11"/>
      <c r="G182" s="11"/>
      <c r="H182" s="11"/>
      <c r="I182" s="11"/>
      <c r="J182" s="11"/>
      <c r="K182" s="11"/>
      <c r="L182" s="11"/>
      <c r="M182" s="11"/>
      <c r="N182" s="11"/>
      <c r="O182" s="10"/>
      <c r="P182" s="10"/>
      <c r="Q182" s="10"/>
      <c r="R182" s="10"/>
      <c r="S182" s="10"/>
      <c r="T182" s="10"/>
      <c r="U182" s="10"/>
      <c r="V182" s="10"/>
    </row>
    <row r="183" spans="1:22" ht="19.5" hidden="1" customHeight="1">
      <c r="A183" s="15">
        <v>68</v>
      </c>
      <c r="B183" s="14" t="s">
        <v>27</v>
      </c>
      <c r="C183" s="13">
        <f t="shared" ref="C183:N183" si="146">SUM(C184:C188)</f>
        <v>0</v>
      </c>
      <c r="D183" s="13">
        <f t="shared" si="146"/>
        <v>0</v>
      </c>
      <c r="E183" s="13">
        <f t="shared" ref="E183" si="147">SUM(E184:E188)</f>
        <v>0</v>
      </c>
      <c r="F183" s="13">
        <f t="shared" si="146"/>
        <v>0</v>
      </c>
      <c r="G183" s="13">
        <f t="shared" si="146"/>
        <v>0</v>
      </c>
      <c r="H183" s="13">
        <f t="shared" si="146"/>
        <v>0</v>
      </c>
      <c r="I183" s="13">
        <f t="shared" si="146"/>
        <v>0</v>
      </c>
      <c r="J183" s="13">
        <f t="shared" ref="J183" si="148">SUM(J184:J188)</f>
        <v>0</v>
      </c>
      <c r="K183" s="13">
        <f t="shared" si="146"/>
        <v>0</v>
      </c>
      <c r="L183" s="13">
        <f t="shared" si="146"/>
        <v>0</v>
      </c>
      <c r="M183" s="13">
        <f t="shared" si="146"/>
        <v>0</v>
      </c>
      <c r="N183" s="13">
        <f t="shared" si="146"/>
        <v>0</v>
      </c>
      <c r="O183" s="13">
        <f t="shared" ref="O183:P183" si="149">SUM(O184:O188)</f>
        <v>0</v>
      </c>
      <c r="P183" s="13">
        <f t="shared" si="149"/>
        <v>0</v>
      </c>
      <c r="Q183" s="13">
        <f t="shared" ref="Q183:V183" si="150">SUM(Q184:Q188)</f>
        <v>0</v>
      </c>
      <c r="R183" s="13">
        <f t="shared" si="150"/>
        <v>0</v>
      </c>
      <c r="S183" s="13">
        <f t="shared" si="150"/>
        <v>0</v>
      </c>
      <c r="T183" s="13">
        <f t="shared" si="150"/>
        <v>0</v>
      </c>
      <c r="U183" s="13">
        <f t="shared" si="150"/>
        <v>0</v>
      </c>
      <c r="V183" s="13">
        <f t="shared" si="150"/>
        <v>0</v>
      </c>
    </row>
    <row r="184" spans="1:22" ht="19.5" hidden="1" customHeight="1">
      <c r="A184" s="12">
        <v>6801</v>
      </c>
      <c r="B184" s="89" t="s">
        <v>26</v>
      </c>
      <c r="C184" s="11"/>
      <c r="D184" s="11"/>
      <c r="E184" s="11"/>
      <c r="F184" s="11"/>
      <c r="G184" s="11"/>
      <c r="H184" s="11"/>
      <c r="I184" s="11"/>
      <c r="J184" s="11"/>
      <c r="K184" s="11"/>
      <c r="L184" s="11"/>
      <c r="M184" s="11"/>
      <c r="N184" s="11"/>
      <c r="O184" s="10"/>
      <c r="P184" s="10"/>
      <c r="Q184" s="10"/>
      <c r="R184" s="10"/>
      <c r="S184" s="10"/>
      <c r="T184" s="10"/>
      <c r="U184" s="10"/>
      <c r="V184" s="10"/>
    </row>
    <row r="185" spans="1:22" ht="19.5" hidden="1" customHeight="1">
      <c r="A185" s="12">
        <v>6802</v>
      </c>
      <c r="B185" s="89" t="s">
        <v>25</v>
      </c>
      <c r="C185" s="11"/>
      <c r="D185" s="11"/>
      <c r="E185" s="11"/>
      <c r="F185" s="11"/>
      <c r="G185" s="11"/>
      <c r="H185" s="11"/>
      <c r="I185" s="11"/>
      <c r="J185" s="11"/>
      <c r="K185" s="11"/>
      <c r="L185" s="11"/>
      <c r="M185" s="11"/>
      <c r="N185" s="11"/>
      <c r="O185" s="10"/>
      <c r="P185" s="10"/>
      <c r="Q185" s="10"/>
      <c r="R185" s="10"/>
      <c r="S185" s="10"/>
      <c r="T185" s="10"/>
      <c r="U185" s="10"/>
      <c r="V185" s="10"/>
    </row>
    <row r="186" spans="1:22" ht="19.5" hidden="1" customHeight="1">
      <c r="A186" s="12">
        <v>6803</v>
      </c>
      <c r="B186" s="89" t="s">
        <v>24</v>
      </c>
      <c r="C186" s="11"/>
      <c r="D186" s="11"/>
      <c r="E186" s="11"/>
      <c r="F186" s="11"/>
      <c r="G186" s="11"/>
      <c r="H186" s="11"/>
      <c r="I186" s="11"/>
      <c r="J186" s="11"/>
      <c r="K186" s="11"/>
      <c r="L186" s="11"/>
      <c r="M186" s="11"/>
      <c r="N186" s="11"/>
      <c r="O186" s="10"/>
      <c r="P186" s="10"/>
      <c r="Q186" s="10"/>
      <c r="R186" s="10"/>
      <c r="S186" s="10"/>
      <c r="T186" s="10"/>
      <c r="U186" s="10"/>
      <c r="V186" s="10"/>
    </row>
    <row r="187" spans="1:22" ht="50.1" hidden="1" customHeight="1">
      <c r="A187" s="12">
        <v>6805</v>
      </c>
      <c r="B187" s="89" t="s">
        <v>23</v>
      </c>
      <c r="C187" s="11"/>
      <c r="D187" s="11"/>
      <c r="E187" s="11"/>
      <c r="F187" s="11"/>
      <c r="G187" s="11"/>
      <c r="H187" s="11"/>
      <c r="I187" s="11"/>
      <c r="J187" s="11"/>
      <c r="K187" s="11"/>
      <c r="L187" s="11"/>
      <c r="M187" s="11"/>
      <c r="N187" s="11"/>
      <c r="O187" s="10"/>
      <c r="P187" s="10"/>
      <c r="Q187" s="10"/>
      <c r="R187" s="10"/>
      <c r="S187" s="10"/>
      <c r="T187" s="10"/>
      <c r="U187" s="10"/>
      <c r="V187" s="10"/>
    </row>
    <row r="188" spans="1:22" ht="19.5" hidden="1" customHeight="1">
      <c r="A188" s="12">
        <v>6898</v>
      </c>
      <c r="B188" s="89" t="s">
        <v>0</v>
      </c>
      <c r="C188" s="11"/>
      <c r="D188" s="11"/>
      <c r="E188" s="11"/>
      <c r="F188" s="11"/>
      <c r="G188" s="11"/>
      <c r="H188" s="11"/>
      <c r="I188" s="11"/>
      <c r="J188" s="11"/>
      <c r="K188" s="11"/>
      <c r="L188" s="11"/>
      <c r="M188" s="11"/>
      <c r="N188" s="11"/>
      <c r="O188" s="10"/>
      <c r="P188" s="10"/>
      <c r="Q188" s="10"/>
      <c r="R188" s="10"/>
      <c r="S188" s="10"/>
      <c r="T188" s="10"/>
      <c r="U188" s="10"/>
      <c r="V188" s="10"/>
    </row>
    <row r="189" spans="1:22" ht="50.1" customHeight="1">
      <c r="A189" s="18">
        <v>7</v>
      </c>
      <c r="B189" s="17" t="s">
        <v>22</v>
      </c>
      <c r="C189" s="16">
        <f t="shared" ref="C189:E189" si="151">C190+C194+C197+C200+C205</f>
        <v>0</v>
      </c>
      <c r="D189" s="16">
        <f t="shared" si="151"/>
        <v>0</v>
      </c>
      <c r="E189" s="16">
        <f t="shared" si="151"/>
        <v>0</v>
      </c>
      <c r="F189" s="16">
        <f t="shared" ref="F189:N189" si="152">F190+F194+F197+F200+F205</f>
        <v>0</v>
      </c>
      <c r="G189" s="16">
        <f t="shared" si="152"/>
        <v>0</v>
      </c>
      <c r="H189" s="16">
        <f t="shared" si="152"/>
        <v>0</v>
      </c>
      <c r="I189" s="16">
        <f t="shared" si="152"/>
        <v>0</v>
      </c>
      <c r="J189" s="16">
        <f t="shared" ref="J189" si="153">J190+J194+J197+J200+J205</f>
        <v>0</v>
      </c>
      <c r="K189" s="16">
        <f t="shared" si="152"/>
        <v>0</v>
      </c>
      <c r="L189" s="16">
        <f t="shared" si="152"/>
        <v>0</v>
      </c>
      <c r="M189" s="16">
        <f t="shared" si="152"/>
        <v>0</v>
      </c>
      <c r="N189" s="16">
        <f t="shared" si="152"/>
        <v>0</v>
      </c>
      <c r="O189" s="16">
        <f t="shared" ref="O189:P189" si="154">O190+O194+O197+O200+O205</f>
        <v>0</v>
      </c>
      <c r="P189" s="16">
        <f t="shared" si="154"/>
        <v>0</v>
      </c>
      <c r="Q189" s="16">
        <f t="shared" ref="Q189:V189" si="155">Q190+Q194+Q197+Q200+Q205</f>
        <v>0</v>
      </c>
      <c r="R189" s="16">
        <f t="shared" si="155"/>
        <v>0</v>
      </c>
      <c r="S189" s="16">
        <f t="shared" si="155"/>
        <v>0</v>
      </c>
      <c r="T189" s="16">
        <f t="shared" si="155"/>
        <v>0</v>
      </c>
      <c r="U189" s="16">
        <f t="shared" si="155"/>
        <v>0</v>
      </c>
      <c r="V189" s="16">
        <f t="shared" si="155"/>
        <v>0</v>
      </c>
    </row>
    <row r="190" spans="1:22" ht="19.5" hidden="1" customHeight="1">
      <c r="A190" s="15">
        <v>71</v>
      </c>
      <c r="B190" s="14" t="s">
        <v>21</v>
      </c>
      <c r="C190" s="13">
        <f t="shared" ref="C190:D190" si="156">SUM(C191:C193)</f>
        <v>0</v>
      </c>
      <c r="D190" s="13">
        <f t="shared" si="156"/>
        <v>0</v>
      </c>
      <c r="E190" s="13">
        <f t="shared" ref="E190" si="157">SUM(E191:E193)</f>
        <v>0</v>
      </c>
      <c r="F190" s="13">
        <f t="shared" ref="F190:N190" si="158">SUM(F191:F193)</f>
        <v>0</v>
      </c>
      <c r="G190" s="13">
        <f t="shared" si="158"/>
        <v>0</v>
      </c>
      <c r="H190" s="13">
        <f t="shared" si="158"/>
        <v>0</v>
      </c>
      <c r="I190" s="13">
        <f t="shared" si="158"/>
        <v>0</v>
      </c>
      <c r="J190" s="13">
        <f t="shared" ref="J190" si="159">SUM(J191:J193)</f>
        <v>0</v>
      </c>
      <c r="K190" s="13">
        <f t="shared" si="158"/>
        <v>0</v>
      </c>
      <c r="L190" s="13">
        <f t="shared" si="158"/>
        <v>0</v>
      </c>
      <c r="M190" s="13">
        <f t="shared" si="158"/>
        <v>0</v>
      </c>
      <c r="N190" s="13">
        <f t="shared" si="158"/>
        <v>0</v>
      </c>
      <c r="O190" s="13">
        <f t="shared" ref="O190:P190" si="160">SUM(O191:O193)</f>
        <v>0</v>
      </c>
      <c r="P190" s="13">
        <f t="shared" si="160"/>
        <v>0</v>
      </c>
      <c r="Q190" s="13">
        <f t="shared" ref="Q190:V190" si="161">SUM(Q191:Q193)</f>
        <v>0</v>
      </c>
      <c r="R190" s="13">
        <f t="shared" si="161"/>
        <v>0</v>
      </c>
      <c r="S190" s="13">
        <f t="shared" si="161"/>
        <v>0</v>
      </c>
      <c r="T190" s="13">
        <f t="shared" si="161"/>
        <v>0</v>
      </c>
      <c r="U190" s="13">
        <f t="shared" si="161"/>
        <v>0</v>
      </c>
      <c r="V190" s="13">
        <f t="shared" si="161"/>
        <v>0</v>
      </c>
    </row>
    <row r="191" spans="1:22" ht="19.5" hidden="1" customHeight="1">
      <c r="A191" s="12">
        <v>7101</v>
      </c>
      <c r="B191" s="89" t="s">
        <v>20</v>
      </c>
      <c r="C191" s="11"/>
      <c r="D191" s="11"/>
      <c r="E191" s="11"/>
      <c r="F191" s="11"/>
      <c r="G191" s="11"/>
      <c r="H191" s="11"/>
      <c r="I191" s="11"/>
      <c r="J191" s="11"/>
      <c r="K191" s="11"/>
      <c r="L191" s="11"/>
      <c r="M191" s="11"/>
      <c r="N191" s="11"/>
      <c r="O191" s="10"/>
      <c r="P191" s="10"/>
      <c r="Q191" s="10"/>
      <c r="R191" s="10"/>
      <c r="S191" s="10"/>
      <c r="T191" s="10"/>
      <c r="U191" s="10"/>
      <c r="V191" s="10"/>
    </row>
    <row r="192" spans="1:22" ht="19.5" hidden="1" customHeight="1">
      <c r="A192" s="12">
        <v>7102</v>
      </c>
      <c r="B192" s="89" t="s">
        <v>19</v>
      </c>
      <c r="C192" s="11"/>
      <c r="D192" s="11"/>
      <c r="E192" s="11"/>
      <c r="F192" s="11"/>
      <c r="G192" s="11"/>
      <c r="H192" s="11"/>
      <c r="I192" s="11"/>
      <c r="J192" s="11"/>
      <c r="K192" s="11"/>
      <c r="L192" s="11"/>
      <c r="M192" s="11"/>
      <c r="N192" s="11"/>
      <c r="O192" s="10"/>
      <c r="P192" s="10"/>
      <c r="Q192" s="10"/>
      <c r="R192" s="10"/>
      <c r="S192" s="10"/>
      <c r="T192" s="10"/>
      <c r="U192" s="10"/>
      <c r="V192" s="10"/>
    </row>
    <row r="193" spans="1:22" ht="19.5" hidden="1" customHeight="1">
      <c r="A193" s="12">
        <v>7103</v>
      </c>
      <c r="B193" s="89" t="s">
        <v>18</v>
      </c>
      <c r="C193" s="11"/>
      <c r="D193" s="11"/>
      <c r="E193" s="11"/>
      <c r="F193" s="11"/>
      <c r="G193" s="11"/>
      <c r="H193" s="11"/>
      <c r="I193" s="11"/>
      <c r="J193" s="11"/>
      <c r="K193" s="11"/>
      <c r="L193" s="11"/>
      <c r="M193" s="11"/>
      <c r="N193" s="11"/>
      <c r="O193" s="10"/>
      <c r="P193" s="10"/>
      <c r="Q193" s="10"/>
      <c r="R193" s="10"/>
      <c r="S193" s="10"/>
      <c r="T193" s="10"/>
      <c r="U193" s="10"/>
      <c r="V193" s="10"/>
    </row>
    <row r="194" spans="1:22" ht="19.5" customHeight="1">
      <c r="A194" s="15">
        <v>72</v>
      </c>
      <c r="B194" s="14" t="s">
        <v>17</v>
      </c>
      <c r="C194" s="13">
        <f t="shared" ref="C194:P194" si="162">SUM(C195:C196)</f>
        <v>0</v>
      </c>
      <c r="D194" s="13">
        <f t="shared" si="162"/>
        <v>0</v>
      </c>
      <c r="E194" s="13">
        <f t="shared" ref="E194" si="163">SUM(E195:E196)</f>
        <v>0</v>
      </c>
      <c r="F194" s="13">
        <f t="shared" si="162"/>
        <v>0</v>
      </c>
      <c r="G194" s="13">
        <f t="shared" ref="G194:K194" si="164">SUM(G195:G196)</f>
        <v>0</v>
      </c>
      <c r="H194" s="13">
        <f t="shared" si="162"/>
        <v>0</v>
      </c>
      <c r="I194" s="13">
        <f t="shared" si="162"/>
        <v>0</v>
      </c>
      <c r="J194" s="13">
        <f t="shared" ref="J194" si="165">SUM(J195:J196)</f>
        <v>0</v>
      </c>
      <c r="K194" s="13">
        <f t="shared" si="164"/>
        <v>0</v>
      </c>
      <c r="L194" s="13">
        <f t="shared" si="162"/>
        <v>0</v>
      </c>
      <c r="M194" s="13">
        <f t="shared" si="162"/>
        <v>0</v>
      </c>
      <c r="N194" s="13">
        <f t="shared" si="162"/>
        <v>0</v>
      </c>
      <c r="O194" s="13">
        <f t="shared" si="162"/>
        <v>0</v>
      </c>
      <c r="P194" s="13">
        <f t="shared" si="162"/>
        <v>0</v>
      </c>
      <c r="Q194" s="13">
        <f t="shared" ref="Q194:V194" si="166">SUM(Q195:Q196)</f>
        <v>0</v>
      </c>
      <c r="R194" s="13">
        <f t="shared" si="166"/>
        <v>0</v>
      </c>
      <c r="S194" s="13">
        <f t="shared" si="166"/>
        <v>0</v>
      </c>
      <c r="T194" s="13">
        <f t="shared" si="166"/>
        <v>0</v>
      </c>
      <c r="U194" s="13">
        <f t="shared" si="166"/>
        <v>0</v>
      </c>
      <c r="V194" s="13">
        <f t="shared" si="166"/>
        <v>0</v>
      </c>
    </row>
    <row r="195" spans="1:22" ht="19.5" customHeight="1">
      <c r="A195" s="12">
        <v>7206</v>
      </c>
      <c r="B195" s="89" t="s">
        <v>16</v>
      </c>
      <c r="C195" s="11"/>
      <c r="D195" s="11"/>
      <c r="E195" s="11"/>
      <c r="F195" s="11"/>
      <c r="G195" s="11"/>
      <c r="H195" s="11"/>
      <c r="I195" s="11"/>
      <c r="J195" s="11"/>
      <c r="K195" s="11"/>
      <c r="L195" s="11"/>
      <c r="M195" s="11"/>
      <c r="N195" s="11"/>
      <c r="O195" s="10"/>
      <c r="P195" s="10"/>
      <c r="Q195" s="10"/>
      <c r="R195" s="10"/>
      <c r="S195" s="10"/>
      <c r="T195" s="10"/>
      <c r="U195" s="10"/>
      <c r="V195" s="10"/>
    </row>
    <row r="196" spans="1:22" ht="19.5" customHeight="1">
      <c r="A196" s="12">
        <v>7298</v>
      </c>
      <c r="B196" s="89" t="s">
        <v>0</v>
      </c>
      <c r="C196" s="11"/>
      <c r="D196" s="11"/>
      <c r="E196" s="11"/>
      <c r="F196" s="11"/>
      <c r="G196" s="11"/>
      <c r="H196" s="11"/>
      <c r="I196" s="11"/>
      <c r="J196" s="11"/>
      <c r="K196" s="11"/>
      <c r="L196" s="11"/>
      <c r="M196" s="11"/>
      <c r="N196" s="11"/>
      <c r="O196" s="10"/>
      <c r="P196" s="10"/>
      <c r="Q196" s="10"/>
      <c r="R196" s="10"/>
      <c r="S196" s="10"/>
      <c r="T196" s="10"/>
      <c r="U196" s="10"/>
      <c r="V196" s="10"/>
    </row>
    <row r="197" spans="1:22" ht="19.5" hidden="1" customHeight="1">
      <c r="A197" s="15">
        <v>73</v>
      </c>
      <c r="B197" s="14" t="s">
        <v>15</v>
      </c>
      <c r="C197" s="13">
        <f t="shared" ref="C197:P197" si="167">SUM(C198:C199)</f>
        <v>0</v>
      </c>
      <c r="D197" s="13">
        <f t="shared" si="167"/>
        <v>0</v>
      </c>
      <c r="E197" s="13">
        <f t="shared" ref="E197" si="168">SUM(E198:E199)</f>
        <v>0</v>
      </c>
      <c r="F197" s="13">
        <f t="shared" si="167"/>
        <v>0</v>
      </c>
      <c r="G197" s="13">
        <f t="shared" ref="G197:K197" si="169">SUM(G198:G199)</f>
        <v>0</v>
      </c>
      <c r="H197" s="13">
        <f t="shared" si="167"/>
        <v>0</v>
      </c>
      <c r="I197" s="13">
        <f t="shared" si="167"/>
        <v>0</v>
      </c>
      <c r="J197" s="13">
        <f t="shared" ref="J197" si="170">SUM(J198:J199)</f>
        <v>0</v>
      </c>
      <c r="K197" s="13">
        <f t="shared" si="169"/>
        <v>0</v>
      </c>
      <c r="L197" s="13">
        <f t="shared" si="167"/>
        <v>0</v>
      </c>
      <c r="M197" s="13">
        <f t="shared" si="167"/>
        <v>0</v>
      </c>
      <c r="N197" s="13">
        <f t="shared" si="167"/>
        <v>0</v>
      </c>
      <c r="O197" s="13">
        <f t="shared" si="167"/>
        <v>0</v>
      </c>
      <c r="P197" s="13">
        <f t="shared" si="167"/>
        <v>0</v>
      </c>
      <c r="Q197" s="13">
        <f t="shared" ref="Q197:V197" si="171">SUM(Q198:Q199)</f>
        <v>0</v>
      </c>
      <c r="R197" s="13">
        <f t="shared" si="171"/>
        <v>0</v>
      </c>
      <c r="S197" s="13">
        <f t="shared" si="171"/>
        <v>0</v>
      </c>
      <c r="T197" s="13">
        <f t="shared" si="171"/>
        <v>0</v>
      </c>
      <c r="U197" s="13">
        <f t="shared" si="171"/>
        <v>0</v>
      </c>
      <c r="V197" s="13">
        <f t="shared" si="171"/>
        <v>0</v>
      </c>
    </row>
    <row r="198" spans="1:22" ht="19.5" hidden="1" customHeight="1">
      <c r="A198" s="12">
        <v>7304</v>
      </c>
      <c r="B198" s="89" t="s">
        <v>14</v>
      </c>
      <c r="C198" s="11"/>
      <c r="D198" s="11"/>
      <c r="E198" s="11"/>
      <c r="F198" s="11"/>
      <c r="G198" s="11"/>
      <c r="H198" s="11"/>
      <c r="I198" s="11"/>
      <c r="J198" s="11"/>
      <c r="K198" s="11"/>
      <c r="L198" s="11"/>
      <c r="M198" s="11"/>
      <c r="N198" s="11"/>
      <c r="O198" s="10"/>
      <c r="P198" s="10"/>
      <c r="Q198" s="10"/>
      <c r="R198" s="10"/>
      <c r="S198" s="10"/>
      <c r="T198" s="10"/>
      <c r="U198" s="10"/>
      <c r="V198" s="10"/>
    </row>
    <row r="199" spans="1:22" ht="19.5" hidden="1" customHeight="1">
      <c r="A199" s="12">
        <v>7398</v>
      </c>
      <c r="B199" s="89" t="s">
        <v>13</v>
      </c>
      <c r="C199" s="11"/>
      <c r="D199" s="11"/>
      <c r="E199" s="11"/>
      <c r="F199" s="11"/>
      <c r="G199" s="11"/>
      <c r="H199" s="11"/>
      <c r="I199" s="11"/>
      <c r="J199" s="11"/>
      <c r="K199" s="11"/>
      <c r="L199" s="11"/>
      <c r="M199" s="11"/>
      <c r="N199" s="11"/>
      <c r="O199" s="10"/>
      <c r="P199" s="10"/>
      <c r="Q199" s="10"/>
      <c r="R199" s="10"/>
      <c r="S199" s="10"/>
      <c r="T199" s="10"/>
      <c r="U199" s="10"/>
      <c r="V199" s="10"/>
    </row>
    <row r="200" spans="1:22" ht="50.1" hidden="1" customHeight="1">
      <c r="A200" s="15">
        <v>74</v>
      </c>
      <c r="B200" s="14" t="s">
        <v>12</v>
      </c>
      <c r="C200" s="13">
        <f t="shared" ref="C200:P200" si="172">SUM(C201:C204)</f>
        <v>0</v>
      </c>
      <c r="D200" s="13">
        <f t="shared" si="172"/>
        <v>0</v>
      </c>
      <c r="E200" s="13">
        <f t="shared" ref="E200" si="173">SUM(E201:E204)</f>
        <v>0</v>
      </c>
      <c r="F200" s="13">
        <f t="shared" si="172"/>
        <v>0</v>
      </c>
      <c r="G200" s="13">
        <f t="shared" ref="G200:K200" si="174">SUM(G201:G204)</f>
        <v>0</v>
      </c>
      <c r="H200" s="13">
        <f t="shared" si="172"/>
        <v>0</v>
      </c>
      <c r="I200" s="13">
        <f t="shared" si="172"/>
        <v>0</v>
      </c>
      <c r="J200" s="13">
        <f t="shared" ref="J200" si="175">SUM(J201:J204)</f>
        <v>0</v>
      </c>
      <c r="K200" s="13">
        <f t="shared" si="174"/>
        <v>0</v>
      </c>
      <c r="L200" s="13">
        <f t="shared" si="172"/>
        <v>0</v>
      </c>
      <c r="M200" s="13">
        <f t="shared" si="172"/>
        <v>0</v>
      </c>
      <c r="N200" s="13">
        <f t="shared" si="172"/>
        <v>0</v>
      </c>
      <c r="O200" s="13">
        <f t="shared" si="172"/>
        <v>0</v>
      </c>
      <c r="P200" s="13">
        <f t="shared" si="172"/>
        <v>0</v>
      </c>
      <c r="Q200" s="13">
        <f t="shared" ref="Q200:V200" si="176">SUM(Q201:Q204)</f>
        <v>0</v>
      </c>
      <c r="R200" s="13">
        <f t="shared" si="176"/>
        <v>0</v>
      </c>
      <c r="S200" s="13">
        <f t="shared" si="176"/>
        <v>0</v>
      </c>
      <c r="T200" s="13">
        <f t="shared" si="176"/>
        <v>0</v>
      </c>
      <c r="U200" s="13">
        <f t="shared" si="176"/>
        <v>0</v>
      </c>
      <c r="V200" s="13">
        <f t="shared" si="176"/>
        <v>0</v>
      </c>
    </row>
    <row r="201" spans="1:22" ht="19.5" hidden="1" customHeight="1">
      <c r="A201" s="12">
        <v>7401</v>
      </c>
      <c r="B201" s="89" t="s">
        <v>11</v>
      </c>
      <c r="C201" s="11"/>
      <c r="D201" s="11"/>
      <c r="E201" s="11"/>
      <c r="F201" s="11"/>
      <c r="G201" s="11"/>
      <c r="H201" s="11"/>
      <c r="I201" s="11"/>
      <c r="J201" s="11"/>
      <c r="K201" s="11"/>
      <c r="L201" s="11"/>
      <c r="M201" s="11"/>
      <c r="N201" s="11"/>
      <c r="O201" s="10"/>
      <c r="P201" s="10"/>
      <c r="Q201" s="10"/>
      <c r="R201" s="10"/>
      <c r="S201" s="10"/>
      <c r="T201" s="10"/>
      <c r="U201" s="10"/>
      <c r="V201" s="10"/>
    </row>
    <row r="202" spans="1:22" ht="19.5" hidden="1" customHeight="1">
      <c r="A202" s="12">
        <v>7406</v>
      </c>
      <c r="B202" s="89" t="s">
        <v>10</v>
      </c>
      <c r="C202" s="11"/>
      <c r="D202" s="11"/>
      <c r="E202" s="11"/>
      <c r="F202" s="11"/>
      <c r="G202" s="11"/>
      <c r="H202" s="11"/>
      <c r="I202" s="11"/>
      <c r="J202" s="11"/>
      <c r="K202" s="11"/>
      <c r="L202" s="11"/>
      <c r="M202" s="11"/>
      <c r="N202" s="11"/>
      <c r="O202" s="10"/>
      <c r="P202" s="10"/>
      <c r="Q202" s="10"/>
      <c r="R202" s="10"/>
      <c r="S202" s="10"/>
      <c r="T202" s="10"/>
      <c r="U202" s="10"/>
      <c r="V202" s="10"/>
    </row>
    <row r="203" spans="1:22" ht="50.1" hidden="1" customHeight="1">
      <c r="A203" s="12">
        <v>7407</v>
      </c>
      <c r="B203" s="89" t="s">
        <v>9</v>
      </c>
      <c r="C203" s="11"/>
      <c r="D203" s="11"/>
      <c r="E203" s="11"/>
      <c r="F203" s="11"/>
      <c r="G203" s="11"/>
      <c r="H203" s="11"/>
      <c r="I203" s="11"/>
      <c r="J203" s="11"/>
      <c r="K203" s="11"/>
      <c r="L203" s="11"/>
      <c r="M203" s="11"/>
      <c r="N203" s="11"/>
      <c r="O203" s="10"/>
      <c r="P203" s="10"/>
      <c r="Q203" s="10"/>
      <c r="R203" s="10"/>
      <c r="S203" s="10"/>
      <c r="T203" s="10"/>
      <c r="U203" s="10"/>
      <c r="V203" s="10"/>
    </row>
    <row r="204" spans="1:22" ht="19.5" hidden="1" customHeight="1">
      <c r="A204" s="12">
        <v>7498</v>
      </c>
      <c r="B204" s="89" t="s">
        <v>0</v>
      </c>
      <c r="C204" s="11"/>
      <c r="D204" s="11"/>
      <c r="E204" s="11"/>
      <c r="F204" s="11"/>
      <c r="G204" s="11"/>
      <c r="H204" s="11"/>
      <c r="I204" s="11"/>
      <c r="J204" s="11"/>
      <c r="K204" s="11"/>
      <c r="L204" s="11"/>
      <c r="M204" s="11"/>
      <c r="N204" s="11"/>
      <c r="O204" s="10"/>
      <c r="P204" s="10"/>
      <c r="Q204" s="10"/>
      <c r="R204" s="10"/>
      <c r="S204" s="10"/>
      <c r="T204" s="10"/>
      <c r="U204" s="10"/>
      <c r="V204" s="10"/>
    </row>
    <row r="205" spans="1:22" ht="19.5" hidden="1" customHeight="1">
      <c r="A205" s="15">
        <v>75</v>
      </c>
      <c r="B205" s="14" t="s">
        <v>8</v>
      </c>
      <c r="C205" s="13">
        <f t="shared" ref="C205:P205" si="177">SUM(C206:C207)</f>
        <v>0</v>
      </c>
      <c r="D205" s="13">
        <f t="shared" si="177"/>
        <v>0</v>
      </c>
      <c r="E205" s="13">
        <f t="shared" ref="E205" si="178">SUM(E206:E207)</f>
        <v>0</v>
      </c>
      <c r="F205" s="13">
        <f t="shared" si="177"/>
        <v>0</v>
      </c>
      <c r="G205" s="13">
        <f t="shared" ref="G205:K205" si="179">SUM(G206:G207)</f>
        <v>0</v>
      </c>
      <c r="H205" s="13">
        <f t="shared" si="177"/>
        <v>0</v>
      </c>
      <c r="I205" s="13">
        <f t="shared" si="177"/>
        <v>0</v>
      </c>
      <c r="J205" s="13">
        <f t="shared" ref="J205" si="180">SUM(J206:J207)</f>
        <v>0</v>
      </c>
      <c r="K205" s="13">
        <f t="shared" si="179"/>
        <v>0</v>
      </c>
      <c r="L205" s="13">
        <f t="shared" si="177"/>
        <v>0</v>
      </c>
      <c r="M205" s="13">
        <f t="shared" si="177"/>
        <v>0</v>
      </c>
      <c r="N205" s="13">
        <f t="shared" si="177"/>
        <v>0</v>
      </c>
      <c r="O205" s="13">
        <f t="shared" si="177"/>
        <v>0</v>
      </c>
      <c r="P205" s="13">
        <f t="shared" si="177"/>
        <v>0</v>
      </c>
      <c r="Q205" s="13">
        <f t="shared" ref="Q205:V205" si="181">SUM(Q206:Q207)</f>
        <v>0</v>
      </c>
      <c r="R205" s="13">
        <f t="shared" si="181"/>
        <v>0</v>
      </c>
      <c r="S205" s="13">
        <f t="shared" si="181"/>
        <v>0</v>
      </c>
      <c r="T205" s="13">
        <f t="shared" si="181"/>
        <v>0</v>
      </c>
      <c r="U205" s="13">
        <f t="shared" si="181"/>
        <v>0</v>
      </c>
      <c r="V205" s="13">
        <f t="shared" si="181"/>
        <v>0</v>
      </c>
    </row>
    <row r="206" spans="1:22" ht="19.5" hidden="1" customHeight="1">
      <c r="A206" s="12">
        <v>7501</v>
      </c>
      <c r="B206" s="89" t="s">
        <v>7</v>
      </c>
      <c r="C206" s="11"/>
      <c r="D206" s="11"/>
      <c r="E206" s="11"/>
      <c r="F206" s="11"/>
      <c r="G206" s="11"/>
      <c r="H206" s="11"/>
      <c r="I206" s="11"/>
      <c r="J206" s="11"/>
      <c r="K206" s="11"/>
      <c r="L206" s="11"/>
      <c r="M206" s="11"/>
      <c r="N206" s="11"/>
      <c r="O206" s="10"/>
      <c r="P206" s="10"/>
      <c r="Q206" s="10"/>
      <c r="R206" s="10"/>
      <c r="S206" s="10"/>
      <c r="T206" s="10"/>
      <c r="U206" s="10"/>
      <c r="V206" s="10"/>
    </row>
    <row r="207" spans="1:22" ht="19.5" hidden="1" customHeight="1">
      <c r="A207" s="12">
        <v>7502</v>
      </c>
      <c r="B207" s="89" t="s">
        <v>6</v>
      </c>
      <c r="C207" s="11"/>
      <c r="D207" s="11"/>
      <c r="E207" s="11"/>
      <c r="F207" s="11"/>
      <c r="G207" s="11"/>
      <c r="H207" s="11"/>
      <c r="I207" s="11"/>
      <c r="J207" s="11"/>
      <c r="K207" s="11"/>
      <c r="L207" s="11"/>
      <c r="M207" s="11"/>
      <c r="N207" s="11"/>
      <c r="O207" s="10"/>
      <c r="P207" s="10"/>
      <c r="Q207" s="10"/>
      <c r="R207" s="10"/>
      <c r="S207" s="10"/>
      <c r="T207" s="10"/>
      <c r="U207" s="10"/>
      <c r="V207" s="10"/>
    </row>
    <row r="208" spans="1:22" ht="19.5" hidden="1" customHeight="1">
      <c r="A208" s="18">
        <v>8</v>
      </c>
      <c r="B208" s="17" t="s">
        <v>5</v>
      </c>
      <c r="C208" s="16">
        <f t="shared" ref="C208:N208" si="182">C209</f>
        <v>0</v>
      </c>
      <c r="D208" s="16">
        <f t="shared" si="182"/>
        <v>0</v>
      </c>
      <c r="E208" s="16">
        <f t="shared" si="182"/>
        <v>0</v>
      </c>
      <c r="F208" s="16">
        <f t="shared" si="182"/>
        <v>0</v>
      </c>
      <c r="G208" s="16">
        <f t="shared" ref="G208:V208" si="183">G209</f>
        <v>0</v>
      </c>
      <c r="H208" s="16">
        <f t="shared" si="182"/>
        <v>0</v>
      </c>
      <c r="I208" s="16">
        <f t="shared" si="182"/>
        <v>0</v>
      </c>
      <c r="J208" s="16">
        <f t="shared" si="182"/>
        <v>0</v>
      </c>
      <c r="K208" s="16">
        <f t="shared" si="183"/>
        <v>0</v>
      </c>
      <c r="L208" s="16">
        <f t="shared" si="182"/>
        <v>0</v>
      </c>
      <c r="M208" s="16">
        <f t="shared" si="182"/>
        <v>0</v>
      </c>
      <c r="N208" s="16">
        <f t="shared" si="182"/>
        <v>0</v>
      </c>
      <c r="O208" s="16">
        <f t="shared" si="183"/>
        <v>0</v>
      </c>
      <c r="P208" s="16">
        <f t="shared" si="183"/>
        <v>0</v>
      </c>
      <c r="Q208" s="16">
        <f t="shared" si="183"/>
        <v>0</v>
      </c>
      <c r="R208" s="16">
        <f t="shared" si="183"/>
        <v>0</v>
      </c>
      <c r="S208" s="16">
        <f t="shared" si="183"/>
        <v>0</v>
      </c>
      <c r="T208" s="16">
        <f t="shared" si="183"/>
        <v>0</v>
      </c>
      <c r="U208" s="16">
        <f t="shared" si="183"/>
        <v>0</v>
      </c>
      <c r="V208" s="16">
        <f t="shared" si="183"/>
        <v>0</v>
      </c>
    </row>
    <row r="209" spans="1:22" ht="19.5" hidden="1" customHeight="1">
      <c r="A209" s="15">
        <v>81</v>
      </c>
      <c r="B209" s="14" t="s">
        <v>4</v>
      </c>
      <c r="C209" s="13">
        <f t="shared" ref="C209:D209" si="184">SUM(C210:C211)</f>
        <v>0</v>
      </c>
      <c r="D209" s="13">
        <f t="shared" si="184"/>
        <v>0</v>
      </c>
      <c r="E209" s="13">
        <f t="shared" ref="E209" si="185">SUM(E210:E211)</f>
        <v>0</v>
      </c>
      <c r="F209" s="13">
        <f t="shared" ref="F209:N209" si="186">SUM(F210:F211)</f>
        <v>0</v>
      </c>
      <c r="G209" s="13">
        <f t="shared" si="186"/>
        <v>0</v>
      </c>
      <c r="H209" s="13">
        <f t="shared" si="186"/>
        <v>0</v>
      </c>
      <c r="I209" s="13">
        <f t="shared" si="186"/>
        <v>0</v>
      </c>
      <c r="J209" s="13">
        <f t="shared" ref="J209" si="187">SUM(J210:J211)</f>
        <v>0</v>
      </c>
      <c r="K209" s="13">
        <f t="shared" si="186"/>
        <v>0</v>
      </c>
      <c r="L209" s="13">
        <f t="shared" si="186"/>
        <v>0</v>
      </c>
      <c r="M209" s="13">
        <f t="shared" si="186"/>
        <v>0</v>
      </c>
      <c r="N209" s="13">
        <f t="shared" si="186"/>
        <v>0</v>
      </c>
      <c r="O209" s="13">
        <f t="shared" ref="O209:P209" si="188">SUM(O210:O211)</f>
        <v>0</v>
      </c>
      <c r="P209" s="13">
        <f t="shared" si="188"/>
        <v>0</v>
      </c>
      <c r="Q209" s="13">
        <f t="shared" ref="Q209:V209" si="189">SUM(Q210:Q211)</f>
        <v>0</v>
      </c>
      <c r="R209" s="13">
        <f t="shared" si="189"/>
        <v>0</v>
      </c>
      <c r="S209" s="13">
        <f t="shared" si="189"/>
        <v>0</v>
      </c>
      <c r="T209" s="13">
        <f t="shared" si="189"/>
        <v>0</v>
      </c>
      <c r="U209" s="13">
        <f t="shared" si="189"/>
        <v>0</v>
      </c>
      <c r="V209" s="13">
        <f t="shared" si="189"/>
        <v>0</v>
      </c>
    </row>
    <row r="210" spans="1:22" ht="19.5" hidden="1" customHeight="1">
      <c r="A210" s="12">
        <v>8106</v>
      </c>
      <c r="B210" s="89" t="s">
        <v>3</v>
      </c>
      <c r="C210" s="11"/>
      <c r="D210" s="11"/>
      <c r="E210" s="11"/>
      <c r="F210" s="11"/>
      <c r="G210" s="11"/>
      <c r="H210" s="11"/>
      <c r="I210" s="11"/>
      <c r="J210" s="11"/>
      <c r="K210" s="11"/>
      <c r="L210" s="11"/>
      <c r="M210" s="11"/>
      <c r="N210" s="11"/>
      <c r="O210" s="10"/>
      <c r="P210" s="10"/>
      <c r="Q210" s="10"/>
      <c r="R210" s="10"/>
      <c r="S210" s="10"/>
      <c r="T210" s="10"/>
      <c r="U210" s="10"/>
      <c r="V210" s="10"/>
    </row>
    <row r="211" spans="1:22" ht="19.5" hidden="1" customHeight="1">
      <c r="A211" s="12">
        <v>8109</v>
      </c>
      <c r="B211" s="89" t="s">
        <v>2</v>
      </c>
      <c r="C211" s="11"/>
      <c r="D211" s="11"/>
      <c r="E211" s="11"/>
      <c r="F211" s="11"/>
      <c r="G211" s="11"/>
      <c r="H211" s="11"/>
      <c r="I211" s="11"/>
      <c r="J211" s="11"/>
      <c r="K211" s="11"/>
      <c r="L211" s="11"/>
      <c r="M211" s="11"/>
      <c r="N211" s="11"/>
      <c r="O211" s="10"/>
      <c r="P211" s="10"/>
      <c r="Q211" s="10"/>
      <c r="R211" s="10"/>
      <c r="S211" s="10"/>
      <c r="T211" s="10"/>
      <c r="U211" s="10"/>
      <c r="V211" s="10"/>
    </row>
    <row r="212" spans="1:22" ht="19.5" hidden="1" customHeight="1">
      <c r="A212" s="18">
        <v>9</v>
      </c>
      <c r="B212" s="17" t="s">
        <v>0</v>
      </c>
      <c r="C212" s="16">
        <f t="shared" ref="C212:N212" si="190">SUM(C213)</f>
        <v>0</v>
      </c>
      <c r="D212" s="16">
        <f t="shared" si="190"/>
        <v>0</v>
      </c>
      <c r="E212" s="16">
        <f t="shared" si="190"/>
        <v>0</v>
      </c>
      <c r="F212" s="16">
        <f t="shared" si="190"/>
        <v>0</v>
      </c>
      <c r="G212" s="16">
        <f t="shared" ref="G212:V212" si="191">SUM(G213)</f>
        <v>0</v>
      </c>
      <c r="H212" s="16">
        <f t="shared" si="190"/>
        <v>0</v>
      </c>
      <c r="I212" s="16">
        <f t="shared" si="190"/>
        <v>0</v>
      </c>
      <c r="J212" s="16">
        <f t="shared" si="190"/>
        <v>0</v>
      </c>
      <c r="K212" s="16">
        <f t="shared" si="191"/>
        <v>0</v>
      </c>
      <c r="L212" s="16">
        <f t="shared" si="190"/>
        <v>0</v>
      </c>
      <c r="M212" s="16">
        <f t="shared" si="190"/>
        <v>0</v>
      </c>
      <c r="N212" s="16">
        <f t="shared" si="190"/>
        <v>0</v>
      </c>
      <c r="O212" s="16">
        <f t="shared" si="191"/>
        <v>0</v>
      </c>
      <c r="P212" s="16">
        <f t="shared" si="191"/>
        <v>0</v>
      </c>
      <c r="Q212" s="16">
        <f t="shared" si="191"/>
        <v>0</v>
      </c>
      <c r="R212" s="16">
        <f t="shared" si="191"/>
        <v>0</v>
      </c>
      <c r="S212" s="16">
        <f t="shared" si="191"/>
        <v>0</v>
      </c>
      <c r="T212" s="16">
        <f t="shared" si="191"/>
        <v>0</v>
      </c>
      <c r="U212" s="16">
        <f t="shared" si="191"/>
        <v>0</v>
      </c>
      <c r="V212" s="16">
        <f t="shared" si="191"/>
        <v>0</v>
      </c>
    </row>
    <row r="213" spans="1:22" ht="19.5" hidden="1" customHeight="1">
      <c r="A213" s="15">
        <v>91</v>
      </c>
      <c r="B213" s="14" t="s">
        <v>1</v>
      </c>
      <c r="C213" s="13">
        <f t="shared" ref="C213:N213" si="192">C214</f>
        <v>0</v>
      </c>
      <c r="D213" s="13">
        <f t="shared" si="192"/>
        <v>0</v>
      </c>
      <c r="E213" s="13">
        <f t="shared" si="192"/>
        <v>0</v>
      </c>
      <c r="F213" s="13">
        <f t="shared" si="192"/>
        <v>0</v>
      </c>
      <c r="G213" s="13">
        <f t="shared" ref="G213:V213" si="193">G214</f>
        <v>0</v>
      </c>
      <c r="H213" s="13">
        <f t="shared" si="192"/>
        <v>0</v>
      </c>
      <c r="I213" s="13">
        <f t="shared" si="192"/>
        <v>0</v>
      </c>
      <c r="J213" s="13">
        <f t="shared" si="192"/>
        <v>0</v>
      </c>
      <c r="K213" s="13">
        <f t="shared" si="193"/>
        <v>0</v>
      </c>
      <c r="L213" s="13">
        <f t="shared" si="192"/>
        <v>0</v>
      </c>
      <c r="M213" s="13">
        <f t="shared" si="192"/>
        <v>0</v>
      </c>
      <c r="N213" s="13">
        <f t="shared" si="192"/>
        <v>0</v>
      </c>
      <c r="O213" s="13">
        <f t="shared" si="193"/>
        <v>0</v>
      </c>
      <c r="P213" s="13">
        <f t="shared" si="193"/>
        <v>0</v>
      </c>
      <c r="Q213" s="13">
        <f t="shared" si="193"/>
        <v>0</v>
      </c>
      <c r="R213" s="13">
        <f t="shared" si="193"/>
        <v>0</v>
      </c>
      <c r="S213" s="13">
        <f t="shared" si="193"/>
        <v>0</v>
      </c>
      <c r="T213" s="13">
        <f t="shared" si="193"/>
        <v>0</v>
      </c>
      <c r="U213" s="13">
        <f t="shared" si="193"/>
        <v>0</v>
      </c>
      <c r="V213" s="13">
        <f t="shared" si="193"/>
        <v>0</v>
      </c>
    </row>
    <row r="214" spans="1:22" ht="19.5" hidden="1" customHeight="1">
      <c r="A214" s="12">
        <v>9198</v>
      </c>
      <c r="B214" s="89" t="s">
        <v>0</v>
      </c>
      <c r="C214" s="11"/>
      <c r="D214" s="11"/>
      <c r="E214" s="11"/>
      <c r="F214" s="11"/>
      <c r="G214" s="11"/>
      <c r="H214" s="11"/>
      <c r="I214" s="11"/>
      <c r="J214" s="11"/>
      <c r="K214" s="11"/>
      <c r="L214" s="11"/>
      <c r="M214" s="11"/>
      <c r="N214" s="11"/>
      <c r="O214" s="10"/>
      <c r="P214" s="10"/>
      <c r="Q214" s="10"/>
      <c r="R214" s="10"/>
      <c r="S214" s="10"/>
      <c r="T214" s="10"/>
      <c r="U214" s="10"/>
      <c r="V214" s="10"/>
    </row>
    <row r="216" spans="1:22">
      <c r="A216" s="131" t="s">
        <v>420</v>
      </c>
    </row>
  </sheetData>
  <mergeCells count="3">
    <mergeCell ref="A1:V1"/>
    <mergeCell ref="F2:V2"/>
    <mergeCell ref="F3:V3"/>
  </mergeCells>
  <phoneticPr fontId="4" type="noConversion"/>
  <pageMargins left="0" right="0" top="0" bottom="0" header="0.31496062992125984" footer="0.31496062992125984"/>
  <pageSetup paperSize="8" scale="5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216"/>
  <sheetViews>
    <sheetView zoomScale="80" zoomScaleNormal="80" workbookViewId="0">
      <pane xSplit="2" ySplit="8" topLeftCell="C133" activePane="bottomRight" state="frozen"/>
      <selection pane="topRight" activeCell="C1" sqref="C1"/>
      <selection pane="bottomLeft" activeCell="A9" sqref="A9"/>
      <selection pane="bottomRight" activeCell="E225" sqref="E225"/>
    </sheetView>
  </sheetViews>
  <sheetFormatPr defaultRowHeight="19.5"/>
  <cols>
    <col min="1" max="1" width="7.5" style="1" bestFit="1" customWidth="1"/>
    <col min="2" max="2" width="56.375" style="3" customWidth="1"/>
    <col min="3" max="3" width="13.25" style="3" customWidth="1"/>
    <col min="4" max="4" width="13.375" style="3" customWidth="1"/>
    <col min="5" max="5" width="12.125" style="3" customWidth="1"/>
    <col min="6" max="14" width="13.125" style="1" customWidth="1"/>
    <col min="15" max="16" width="12.875" style="1" customWidth="1"/>
    <col min="17" max="17" width="12.625" style="1" customWidth="1"/>
    <col min="18" max="18" width="11.875" style="1" customWidth="1"/>
    <col min="19" max="19" width="12" style="1" customWidth="1"/>
    <col min="20" max="20" width="12.125" style="1" customWidth="1"/>
    <col min="21" max="21" width="11.125" style="1" customWidth="1"/>
    <col min="22" max="22" width="12.125" style="1" customWidth="1"/>
    <col min="23" max="105" width="9" style="2"/>
    <col min="106" max="16384" width="9" style="1"/>
  </cols>
  <sheetData>
    <row r="1" spans="1:105" ht="21" customHeight="1">
      <c r="A1" s="722" t="s">
        <v>379</v>
      </c>
      <c r="B1" s="722"/>
      <c r="C1" s="722"/>
      <c r="D1" s="722"/>
      <c r="E1" s="722"/>
      <c r="F1" s="722"/>
      <c r="G1" s="722"/>
      <c r="H1" s="722"/>
      <c r="I1" s="722"/>
      <c r="J1" s="722"/>
      <c r="K1" s="722"/>
      <c r="L1" s="722"/>
      <c r="M1" s="722"/>
      <c r="N1" s="722"/>
      <c r="O1" s="722"/>
      <c r="P1" s="722"/>
      <c r="Q1" s="722"/>
      <c r="R1" s="722"/>
      <c r="S1" s="722"/>
      <c r="T1" s="722"/>
      <c r="U1" s="722"/>
      <c r="V1" s="722"/>
    </row>
    <row r="2" spans="1:105" ht="20.100000000000001" customHeight="1">
      <c r="A2" s="39"/>
      <c r="B2" s="38" t="s">
        <v>179</v>
      </c>
      <c r="C2" s="63"/>
      <c r="D2" s="63"/>
      <c r="E2" s="63"/>
      <c r="F2" s="725"/>
      <c r="G2" s="725"/>
      <c r="H2" s="725"/>
      <c r="I2" s="725"/>
      <c r="J2" s="725"/>
      <c r="K2" s="725"/>
      <c r="L2" s="725"/>
      <c r="M2" s="725"/>
      <c r="N2" s="725"/>
      <c r="O2" s="725"/>
      <c r="P2" s="725"/>
      <c r="Q2" s="725"/>
      <c r="R2" s="725"/>
      <c r="S2" s="725"/>
      <c r="T2" s="725"/>
      <c r="U2" s="725"/>
      <c r="V2" s="725"/>
    </row>
    <row r="3" spans="1:105" ht="20.100000000000001" customHeight="1">
      <c r="A3" s="39"/>
      <c r="B3" s="38" t="s">
        <v>178</v>
      </c>
      <c r="C3" s="63"/>
      <c r="D3" s="63"/>
      <c r="E3" s="63"/>
      <c r="F3" s="726"/>
      <c r="G3" s="726"/>
      <c r="H3" s="726"/>
      <c r="I3" s="726"/>
      <c r="J3" s="726"/>
      <c r="K3" s="726"/>
      <c r="L3" s="726"/>
      <c r="M3" s="726"/>
      <c r="N3" s="726"/>
      <c r="O3" s="726"/>
      <c r="P3" s="726"/>
      <c r="Q3" s="726"/>
      <c r="R3" s="726"/>
      <c r="S3" s="726"/>
      <c r="T3" s="726"/>
      <c r="U3" s="726"/>
      <c r="V3" s="726"/>
    </row>
    <row r="4" spans="1:105" s="40" customFormat="1" ht="38.25" customHeight="1">
      <c r="A4" s="39"/>
      <c r="B4" s="38" t="s">
        <v>175</v>
      </c>
      <c r="C4" s="64" t="s">
        <v>297</v>
      </c>
      <c r="D4" s="64" t="s">
        <v>297</v>
      </c>
      <c r="E4" s="64" t="s">
        <v>297</v>
      </c>
      <c r="F4" s="64" t="s">
        <v>299</v>
      </c>
      <c r="G4" s="64" t="s">
        <v>299</v>
      </c>
      <c r="H4" s="64" t="s">
        <v>299</v>
      </c>
      <c r="I4" s="64" t="s">
        <v>299</v>
      </c>
      <c r="J4" s="64" t="s">
        <v>297</v>
      </c>
      <c r="K4" s="64" t="s">
        <v>297</v>
      </c>
      <c r="L4" s="64" t="s">
        <v>297</v>
      </c>
      <c r="M4" s="64" t="s">
        <v>297</v>
      </c>
      <c r="N4" s="64" t="s">
        <v>297</v>
      </c>
      <c r="O4" s="64" t="s">
        <v>297</v>
      </c>
      <c r="P4" s="64" t="s">
        <v>297</v>
      </c>
      <c r="Q4" s="64" t="s">
        <v>297</v>
      </c>
      <c r="R4" s="64" t="s">
        <v>297</v>
      </c>
      <c r="S4" s="64" t="s">
        <v>309</v>
      </c>
      <c r="T4" s="64" t="s">
        <v>309</v>
      </c>
      <c r="U4" s="64" t="s">
        <v>309</v>
      </c>
      <c r="V4" s="64" t="s">
        <v>309</v>
      </c>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ht="29.25" customHeight="1">
      <c r="A5" s="39"/>
      <c r="B5" s="38" t="s">
        <v>180</v>
      </c>
      <c r="C5" s="64" t="s">
        <v>215</v>
      </c>
      <c r="D5" s="64" t="s">
        <v>215</v>
      </c>
      <c r="E5" s="64" t="s">
        <v>215</v>
      </c>
      <c r="F5" s="64" t="s">
        <v>215</v>
      </c>
      <c r="G5" s="64" t="s">
        <v>215</v>
      </c>
      <c r="H5" s="64" t="s">
        <v>215</v>
      </c>
      <c r="I5" s="64" t="s">
        <v>215</v>
      </c>
      <c r="J5" s="64" t="s">
        <v>215</v>
      </c>
      <c r="K5" s="64" t="s">
        <v>215</v>
      </c>
      <c r="L5" s="64" t="s">
        <v>215</v>
      </c>
      <c r="M5" s="64" t="s">
        <v>215</v>
      </c>
      <c r="N5" s="64" t="s">
        <v>215</v>
      </c>
      <c r="O5" s="86" t="s">
        <v>301</v>
      </c>
      <c r="P5" s="86" t="s">
        <v>301</v>
      </c>
      <c r="Q5" s="86" t="s">
        <v>216</v>
      </c>
      <c r="R5" s="86" t="s">
        <v>216</v>
      </c>
      <c r="S5" s="86" t="s">
        <v>216</v>
      </c>
      <c r="T5" s="86" t="s">
        <v>216</v>
      </c>
      <c r="U5" s="86" t="s">
        <v>216</v>
      </c>
      <c r="V5" s="86" t="s">
        <v>216</v>
      </c>
    </row>
    <row r="6" spans="1:105" ht="21">
      <c r="A6" s="36" t="s">
        <v>172</v>
      </c>
      <c r="B6" s="102" t="s">
        <v>171</v>
      </c>
      <c r="C6" s="64"/>
      <c r="D6" s="64"/>
      <c r="E6" s="64"/>
      <c r="F6" s="64"/>
      <c r="G6" s="64"/>
      <c r="H6" s="64"/>
      <c r="I6" s="64"/>
      <c r="J6" s="64"/>
      <c r="K6" s="64"/>
      <c r="L6" s="64"/>
      <c r="M6" s="64"/>
      <c r="N6" s="64"/>
      <c r="O6" s="64"/>
      <c r="P6" s="64"/>
      <c r="Q6" s="64"/>
      <c r="R6" s="64"/>
      <c r="S6" s="64"/>
      <c r="T6" s="64"/>
      <c r="U6" s="64"/>
      <c r="V6" s="64"/>
    </row>
    <row r="7" spans="1:105" s="76" customFormat="1" ht="25.5" customHeight="1">
      <c r="A7" s="77"/>
      <c r="B7" s="75" t="s">
        <v>266</v>
      </c>
      <c r="C7" s="78"/>
      <c r="D7" s="79"/>
      <c r="E7" s="78"/>
      <c r="F7" s="78"/>
      <c r="G7" s="78"/>
      <c r="H7" s="78"/>
      <c r="I7" s="78"/>
      <c r="J7" s="78"/>
      <c r="K7" s="78"/>
      <c r="L7" s="78"/>
      <c r="M7" s="78"/>
      <c r="N7" s="78"/>
      <c r="O7" s="78"/>
      <c r="P7" s="78"/>
      <c r="Q7" s="78"/>
      <c r="R7" s="78"/>
      <c r="S7" s="78"/>
      <c r="T7" s="78"/>
      <c r="U7" s="78"/>
      <c r="V7" s="78"/>
    </row>
    <row r="8" spans="1:105" ht="19.5" customHeight="1">
      <c r="A8" s="33"/>
      <c r="B8" s="97" t="s">
        <v>380</v>
      </c>
      <c r="C8" s="31">
        <f t="shared" ref="C8:V8" si="0">SUM(C9,C41,C112,C130,C149,C172,C189,C208,C212)</f>
        <v>0</v>
      </c>
      <c r="D8" s="31">
        <f t="shared" si="0"/>
        <v>0</v>
      </c>
      <c r="E8" s="31">
        <f t="shared" si="0"/>
        <v>0</v>
      </c>
      <c r="F8" s="31">
        <f t="shared" si="0"/>
        <v>0</v>
      </c>
      <c r="G8" s="31">
        <f t="shared" si="0"/>
        <v>0</v>
      </c>
      <c r="H8" s="31">
        <f t="shared" si="0"/>
        <v>0</v>
      </c>
      <c r="I8" s="31">
        <f t="shared" si="0"/>
        <v>0</v>
      </c>
      <c r="J8" s="31">
        <f t="shared" si="0"/>
        <v>0</v>
      </c>
      <c r="K8" s="31">
        <f t="shared" si="0"/>
        <v>0</v>
      </c>
      <c r="L8" s="31">
        <f t="shared" si="0"/>
        <v>0</v>
      </c>
      <c r="M8" s="31">
        <f t="shared" si="0"/>
        <v>0</v>
      </c>
      <c r="N8" s="31">
        <f t="shared" si="0"/>
        <v>0</v>
      </c>
      <c r="O8" s="31">
        <f t="shared" si="0"/>
        <v>0</v>
      </c>
      <c r="P8" s="31">
        <f t="shared" si="0"/>
        <v>0</v>
      </c>
      <c r="Q8" s="31">
        <f t="shared" si="0"/>
        <v>0</v>
      </c>
      <c r="R8" s="31">
        <f t="shared" si="0"/>
        <v>0</v>
      </c>
      <c r="S8" s="31">
        <f t="shared" si="0"/>
        <v>0</v>
      </c>
      <c r="T8" s="31">
        <f t="shared" si="0"/>
        <v>0</v>
      </c>
      <c r="U8" s="31">
        <f t="shared" si="0"/>
        <v>0</v>
      </c>
      <c r="V8" s="31">
        <f t="shared" si="0"/>
        <v>0</v>
      </c>
    </row>
    <row r="9" spans="1:105" ht="19.5" customHeight="1">
      <c r="A9" s="30">
        <v>1</v>
      </c>
      <c r="B9" s="29" t="s">
        <v>166</v>
      </c>
      <c r="C9" s="16">
        <f t="shared" ref="C9:V9" si="1">C10+C14+C19+C22+C25+C29+C33+C39</f>
        <v>0</v>
      </c>
      <c r="D9" s="16">
        <f t="shared" si="1"/>
        <v>0</v>
      </c>
      <c r="E9" s="16">
        <f t="shared" si="1"/>
        <v>0</v>
      </c>
      <c r="F9" s="16">
        <f t="shared" si="1"/>
        <v>0</v>
      </c>
      <c r="G9" s="16">
        <f t="shared" si="1"/>
        <v>0</v>
      </c>
      <c r="H9" s="16">
        <f t="shared" si="1"/>
        <v>0</v>
      </c>
      <c r="I9" s="16">
        <f t="shared" si="1"/>
        <v>0</v>
      </c>
      <c r="J9" s="16">
        <f t="shared" si="1"/>
        <v>0</v>
      </c>
      <c r="K9" s="16">
        <f t="shared" si="1"/>
        <v>0</v>
      </c>
      <c r="L9" s="16">
        <f t="shared" si="1"/>
        <v>0</v>
      </c>
      <c r="M9" s="16">
        <f t="shared" si="1"/>
        <v>0</v>
      </c>
      <c r="N9" s="16">
        <f t="shared" si="1"/>
        <v>0</v>
      </c>
      <c r="O9" s="16">
        <f t="shared" si="1"/>
        <v>0</v>
      </c>
      <c r="P9" s="16">
        <f t="shared" si="1"/>
        <v>0</v>
      </c>
      <c r="Q9" s="16">
        <f t="shared" si="1"/>
        <v>0</v>
      </c>
      <c r="R9" s="16">
        <f t="shared" si="1"/>
        <v>0</v>
      </c>
      <c r="S9" s="16">
        <f t="shared" si="1"/>
        <v>0</v>
      </c>
      <c r="T9" s="16">
        <f t="shared" si="1"/>
        <v>0</v>
      </c>
      <c r="U9" s="16">
        <f t="shared" si="1"/>
        <v>0</v>
      </c>
      <c r="V9" s="16">
        <f t="shared" si="1"/>
        <v>0</v>
      </c>
    </row>
    <row r="10" spans="1:105" ht="19.5" customHeight="1">
      <c r="A10" s="15">
        <v>11</v>
      </c>
      <c r="B10" s="14" t="s">
        <v>165</v>
      </c>
      <c r="C10" s="13">
        <f t="shared" ref="C10:E10" si="2">SUM(C11:C13)</f>
        <v>0</v>
      </c>
      <c r="D10" s="13">
        <f t="shared" si="2"/>
        <v>0</v>
      </c>
      <c r="E10" s="13">
        <f t="shared" si="2"/>
        <v>0</v>
      </c>
      <c r="F10" s="13">
        <f t="shared" ref="F10:V10" si="3">SUM(F11:F13)</f>
        <v>0</v>
      </c>
      <c r="G10" s="13">
        <f t="shared" si="3"/>
        <v>0</v>
      </c>
      <c r="H10" s="13">
        <f t="shared" si="3"/>
        <v>0</v>
      </c>
      <c r="I10" s="13">
        <f t="shared" si="3"/>
        <v>0</v>
      </c>
      <c r="J10" s="13">
        <f t="shared" si="3"/>
        <v>0</v>
      </c>
      <c r="K10" s="13">
        <f t="shared" si="3"/>
        <v>0</v>
      </c>
      <c r="L10" s="13">
        <f t="shared" si="3"/>
        <v>0</v>
      </c>
      <c r="M10" s="13">
        <f t="shared" si="3"/>
        <v>0</v>
      </c>
      <c r="N10" s="13">
        <f t="shared" si="3"/>
        <v>0</v>
      </c>
      <c r="O10" s="13">
        <f t="shared" si="3"/>
        <v>0</v>
      </c>
      <c r="P10" s="13">
        <f t="shared" si="3"/>
        <v>0</v>
      </c>
      <c r="Q10" s="13">
        <f t="shared" si="3"/>
        <v>0</v>
      </c>
      <c r="R10" s="13">
        <f t="shared" si="3"/>
        <v>0</v>
      </c>
      <c r="S10" s="13">
        <f t="shared" si="3"/>
        <v>0</v>
      </c>
      <c r="T10" s="13">
        <f t="shared" si="3"/>
        <v>0</v>
      </c>
      <c r="U10" s="13">
        <f t="shared" si="3"/>
        <v>0</v>
      </c>
      <c r="V10" s="13">
        <f t="shared" si="3"/>
        <v>0</v>
      </c>
    </row>
    <row r="11" spans="1:105" ht="19.5" hidden="1" customHeight="1">
      <c r="A11" s="12">
        <v>1101</v>
      </c>
      <c r="B11" s="89" t="s">
        <v>164</v>
      </c>
      <c r="C11" s="11"/>
      <c r="D11" s="11"/>
      <c r="E11" s="11"/>
      <c r="F11" s="11"/>
      <c r="G11" s="11"/>
      <c r="H11" s="11"/>
      <c r="I11" s="11"/>
      <c r="J11" s="11"/>
      <c r="K11" s="11"/>
      <c r="L11" s="11"/>
      <c r="M11" s="11"/>
      <c r="N11" s="11"/>
      <c r="O11" s="10"/>
      <c r="P11" s="10"/>
      <c r="Q11" s="10"/>
      <c r="R11" s="10"/>
      <c r="S11" s="10"/>
      <c r="T11" s="10"/>
      <c r="U11" s="10"/>
      <c r="V11" s="10"/>
    </row>
    <row r="12" spans="1:105" ht="19.5" customHeight="1">
      <c r="A12" s="12">
        <v>1103</v>
      </c>
      <c r="B12" s="89" t="s">
        <v>163</v>
      </c>
      <c r="C12" s="11"/>
      <c r="D12" s="11"/>
      <c r="E12" s="11"/>
      <c r="F12" s="11"/>
      <c r="G12" s="11"/>
      <c r="H12" s="11"/>
      <c r="I12" s="11"/>
      <c r="J12" s="11"/>
      <c r="K12" s="11"/>
      <c r="L12" s="11"/>
      <c r="M12" s="11"/>
      <c r="N12" s="11"/>
      <c r="O12" s="10"/>
      <c r="P12" s="10"/>
      <c r="Q12" s="10"/>
      <c r="R12" s="10"/>
      <c r="S12" s="10"/>
      <c r="T12" s="10"/>
      <c r="U12" s="10"/>
      <c r="V12" s="10"/>
    </row>
    <row r="13" spans="1:105" ht="19.5" hidden="1" customHeight="1">
      <c r="A13" s="12">
        <v>1104</v>
      </c>
      <c r="B13" s="89" t="s">
        <v>162</v>
      </c>
      <c r="C13" s="11"/>
      <c r="D13" s="11"/>
      <c r="E13" s="11"/>
      <c r="F13" s="11"/>
      <c r="G13" s="11"/>
      <c r="H13" s="11"/>
      <c r="I13" s="11"/>
      <c r="J13" s="11"/>
      <c r="K13" s="11"/>
      <c r="L13" s="11"/>
      <c r="M13" s="11"/>
      <c r="N13" s="11"/>
      <c r="O13" s="10"/>
      <c r="P13" s="10"/>
      <c r="Q13" s="10"/>
      <c r="R13" s="10"/>
      <c r="S13" s="10"/>
      <c r="T13" s="10"/>
      <c r="U13" s="10"/>
      <c r="V13" s="10"/>
    </row>
    <row r="14" spans="1:105" ht="19.5" customHeight="1">
      <c r="A14" s="15">
        <v>12</v>
      </c>
      <c r="B14" s="14" t="s">
        <v>161</v>
      </c>
      <c r="C14" s="13">
        <f t="shared" ref="C14:V14" si="4">SUM(C15:C18)</f>
        <v>0</v>
      </c>
      <c r="D14" s="13">
        <f t="shared" si="4"/>
        <v>0</v>
      </c>
      <c r="E14" s="13">
        <f t="shared" si="4"/>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13">
        <f t="shared" si="4"/>
        <v>0</v>
      </c>
      <c r="P14" s="13">
        <f t="shared" si="4"/>
        <v>0</v>
      </c>
      <c r="Q14" s="13">
        <f t="shared" si="4"/>
        <v>0</v>
      </c>
      <c r="R14" s="13">
        <f t="shared" si="4"/>
        <v>0</v>
      </c>
      <c r="S14" s="13">
        <f t="shared" si="4"/>
        <v>0</v>
      </c>
      <c r="T14" s="13">
        <f t="shared" si="4"/>
        <v>0</v>
      </c>
      <c r="U14" s="13">
        <f t="shared" si="4"/>
        <v>0</v>
      </c>
      <c r="V14" s="13">
        <f t="shared" si="4"/>
        <v>0</v>
      </c>
    </row>
    <row r="15" spans="1:105" ht="19.5" hidden="1" customHeight="1">
      <c r="A15" s="12">
        <v>1201</v>
      </c>
      <c r="B15" s="89" t="s">
        <v>160</v>
      </c>
      <c r="C15" s="11"/>
      <c r="D15" s="11"/>
      <c r="E15" s="11"/>
      <c r="F15" s="11"/>
      <c r="G15" s="11"/>
      <c r="H15" s="11"/>
      <c r="I15" s="11"/>
      <c r="J15" s="11"/>
      <c r="K15" s="11"/>
      <c r="L15" s="11"/>
      <c r="M15" s="11"/>
      <c r="N15" s="11"/>
      <c r="O15" s="10"/>
      <c r="P15" s="10"/>
      <c r="Q15" s="10"/>
      <c r="R15" s="10"/>
      <c r="S15" s="10"/>
      <c r="T15" s="10"/>
      <c r="U15" s="10"/>
      <c r="V15" s="10"/>
    </row>
    <row r="16" spans="1:105" ht="19.5" hidden="1" customHeight="1">
      <c r="A16" s="12">
        <v>1202</v>
      </c>
      <c r="B16" s="89" t="s">
        <v>159</v>
      </c>
      <c r="C16" s="11"/>
      <c r="D16" s="11"/>
      <c r="E16" s="11"/>
      <c r="F16" s="11"/>
      <c r="G16" s="11"/>
      <c r="H16" s="11"/>
      <c r="I16" s="11"/>
      <c r="J16" s="11"/>
      <c r="K16" s="11"/>
      <c r="L16" s="11"/>
      <c r="M16" s="11"/>
      <c r="N16" s="11"/>
      <c r="O16" s="10"/>
      <c r="P16" s="10"/>
      <c r="Q16" s="10"/>
      <c r="R16" s="10"/>
      <c r="S16" s="10"/>
      <c r="T16" s="10"/>
      <c r="U16" s="10"/>
      <c r="V16" s="10"/>
    </row>
    <row r="17" spans="1:22" ht="19.5" hidden="1" customHeight="1">
      <c r="A17" s="12">
        <v>1203</v>
      </c>
      <c r="B17" s="89" t="s">
        <v>158</v>
      </c>
      <c r="C17" s="11"/>
      <c r="D17" s="11"/>
      <c r="E17" s="11"/>
      <c r="F17" s="11"/>
      <c r="G17" s="11"/>
      <c r="H17" s="11"/>
      <c r="I17" s="11"/>
      <c r="J17" s="11"/>
      <c r="K17" s="11"/>
      <c r="L17" s="11"/>
      <c r="M17" s="11"/>
      <c r="N17" s="11"/>
      <c r="O17" s="10"/>
      <c r="P17" s="10"/>
      <c r="Q17" s="10"/>
      <c r="R17" s="10"/>
      <c r="S17" s="10"/>
      <c r="T17" s="10"/>
      <c r="U17" s="10"/>
      <c r="V17" s="10"/>
    </row>
    <row r="18" spans="1:22" ht="19.5" customHeight="1">
      <c r="A18" s="12">
        <v>1204</v>
      </c>
      <c r="B18" s="89" t="s">
        <v>157</v>
      </c>
      <c r="C18" s="11"/>
      <c r="D18" s="11"/>
      <c r="E18" s="11"/>
      <c r="F18" s="11"/>
      <c r="G18" s="11"/>
      <c r="H18" s="11"/>
      <c r="I18" s="11"/>
      <c r="J18" s="11"/>
      <c r="K18" s="11"/>
      <c r="L18" s="11"/>
      <c r="M18" s="11"/>
      <c r="N18" s="11"/>
      <c r="O18" s="10"/>
      <c r="P18" s="10"/>
      <c r="Q18" s="10"/>
      <c r="R18" s="10"/>
      <c r="S18" s="10"/>
      <c r="T18" s="10"/>
      <c r="U18" s="10"/>
      <c r="V18" s="10"/>
    </row>
    <row r="19" spans="1:22" ht="19.5" hidden="1" customHeight="1">
      <c r="A19" s="15">
        <v>13</v>
      </c>
      <c r="B19" s="14" t="s">
        <v>156</v>
      </c>
      <c r="C19" s="13">
        <f t="shared" ref="C19:V19" si="5">SUM(C20:C21)</f>
        <v>0</v>
      </c>
      <c r="D19" s="13">
        <f t="shared" si="5"/>
        <v>0</v>
      </c>
      <c r="E19" s="13">
        <f t="shared" si="5"/>
        <v>0</v>
      </c>
      <c r="F19" s="13">
        <f t="shared" si="5"/>
        <v>0</v>
      </c>
      <c r="G19" s="13">
        <f t="shared" si="5"/>
        <v>0</v>
      </c>
      <c r="H19" s="13">
        <f t="shared" si="5"/>
        <v>0</v>
      </c>
      <c r="I19" s="13">
        <f t="shared" si="5"/>
        <v>0</v>
      </c>
      <c r="J19" s="13">
        <f t="shared" si="5"/>
        <v>0</v>
      </c>
      <c r="K19" s="13">
        <f t="shared" si="5"/>
        <v>0</v>
      </c>
      <c r="L19" s="13">
        <f t="shared" si="5"/>
        <v>0</v>
      </c>
      <c r="M19" s="13">
        <f t="shared" si="5"/>
        <v>0</v>
      </c>
      <c r="N19" s="13">
        <f t="shared" si="5"/>
        <v>0</v>
      </c>
      <c r="O19" s="13">
        <f t="shared" si="5"/>
        <v>0</v>
      </c>
      <c r="P19" s="13">
        <f t="shared" si="5"/>
        <v>0</v>
      </c>
      <c r="Q19" s="13">
        <f t="shared" si="5"/>
        <v>0</v>
      </c>
      <c r="R19" s="13">
        <f t="shared" si="5"/>
        <v>0</v>
      </c>
      <c r="S19" s="13">
        <f t="shared" si="5"/>
        <v>0</v>
      </c>
      <c r="T19" s="13">
        <f t="shared" si="5"/>
        <v>0</v>
      </c>
      <c r="U19" s="13">
        <f t="shared" si="5"/>
        <v>0</v>
      </c>
      <c r="V19" s="13">
        <f t="shared" si="5"/>
        <v>0</v>
      </c>
    </row>
    <row r="20" spans="1:22" ht="19.5" hidden="1" customHeight="1">
      <c r="A20" s="12">
        <v>1301</v>
      </c>
      <c r="B20" s="89" t="s">
        <v>327</v>
      </c>
      <c r="C20" s="11"/>
      <c r="D20" s="11"/>
      <c r="E20" s="11"/>
      <c r="F20" s="11"/>
      <c r="G20" s="11"/>
      <c r="H20" s="11"/>
      <c r="I20" s="11"/>
      <c r="J20" s="11"/>
      <c r="K20" s="11"/>
      <c r="L20" s="11"/>
      <c r="M20" s="11"/>
      <c r="N20" s="11"/>
      <c r="O20" s="10"/>
      <c r="P20" s="10"/>
      <c r="Q20" s="10"/>
      <c r="R20" s="10"/>
      <c r="S20" s="10"/>
      <c r="T20" s="10"/>
      <c r="U20" s="10"/>
      <c r="V20" s="10"/>
    </row>
    <row r="21" spans="1:22" ht="19.5" hidden="1" customHeight="1">
      <c r="A21" s="12">
        <v>1302</v>
      </c>
      <c r="B21" s="89" t="s">
        <v>155</v>
      </c>
      <c r="C21" s="11"/>
      <c r="D21" s="11"/>
      <c r="E21" s="11"/>
      <c r="F21" s="11"/>
      <c r="G21" s="11"/>
      <c r="H21" s="11"/>
      <c r="I21" s="11"/>
      <c r="J21" s="11"/>
      <c r="K21" s="11"/>
      <c r="L21" s="11"/>
      <c r="M21" s="11"/>
      <c r="N21" s="11"/>
      <c r="O21" s="10"/>
      <c r="P21" s="10"/>
      <c r="Q21" s="10"/>
      <c r="R21" s="10"/>
      <c r="S21" s="10"/>
      <c r="T21" s="10"/>
      <c r="U21" s="10"/>
      <c r="V21" s="10"/>
    </row>
    <row r="22" spans="1:22" ht="19.5" hidden="1" customHeight="1">
      <c r="A22" s="15">
        <v>14</v>
      </c>
      <c r="B22" s="14" t="s">
        <v>154</v>
      </c>
      <c r="C22" s="14"/>
      <c r="D22" s="14"/>
      <c r="E22" s="14"/>
      <c r="F22" s="14"/>
      <c r="G22" s="14"/>
      <c r="H22" s="14"/>
      <c r="I22" s="14"/>
      <c r="J22" s="14"/>
      <c r="K22" s="14"/>
      <c r="L22" s="14"/>
      <c r="M22" s="14"/>
      <c r="N22" s="14"/>
      <c r="O22" s="13"/>
      <c r="P22" s="13"/>
      <c r="Q22" s="13"/>
      <c r="R22" s="13"/>
      <c r="S22" s="13"/>
      <c r="T22" s="13"/>
      <c r="U22" s="13"/>
      <c r="V22" s="13"/>
    </row>
    <row r="23" spans="1:22" ht="19.5" hidden="1" customHeight="1">
      <c r="A23" s="12">
        <v>1403</v>
      </c>
      <c r="B23" s="89" t="s">
        <v>153</v>
      </c>
      <c r="C23" s="11"/>
      <c r="D23" s="11"/>
      <c r="E23" s="11"/>
      <c r="F23" s="11"/>
      <c r="G23" s="11"/>
      <c r="H23" s="11"/>
      <c r="I23" s="11"/>
      <c r="J23" s="11"/>
      <c r="K23" s="11"/>
      <c r="L23" s="11"/>
      <c r="M23" s="11"/>
      <c r="N23" s="11"/>
      <c r="O23" s="10"/>
      <c r="P23" s="10"/>
      <c r="Q23" s="10"/>
      <c r="R23" s="10"/>
      <c r="S23" s="10"/>
      <c r="T23" s="10"/>
      <c r="U23" s="10"/>
      <c r="V23" s="10"/>
    </row>
    <row r="24" spans="1:22" ht="19.5" hidden="1" customHeight="1">
      <c r="A24" s="12">
        <v>1498</v>
      </c>
      <c r="B24" s="89" t="s">
        <v>152</v>
      </c>
      <c r="C24" s="11"/>
      <c r="D24" s="11"/>
      <c r="E24" s="11"/>
      <c r="F24" s="11"/>
      <c r="G24" s="11"/>
      <c r="H24" s="11"/>
      <c r="I24" s="11"/>
      <c r="J24" s="11"/>
      <c r="K24" s="11"/>
      <c r="L24" s="11"/>
      <c r="M24" s="11"/>
      <c r="N24" s="11"/>
      <c r="O24" s="10"/>
      <c r="P24" s="10"/>
      <c r="Q24" s="10"/>
      <c r="R24" s="10"/>
      <c r="S24" s="10"/>
      <c r="T24" s="10"/>
      <c r="U24" s="10"/>
      <c r="V24" s="10"/>
    </row>
    <row r="25" spans="1:22" ht="19.5" hidden="1" customHeight="1">
      <c r="A25" s="15">
        <v>15</v>
      </c>
      <c r="B25" s="14" t="s">
        <v>151</v>
      </c>
      <c r="C25" s="14"/>
      <c r="D25" s="14"/>
      <c r="E25" s="14"/>
      <c r="F25" s="14"/>
      <c r="G25" s="14"/>
      <c r="H25" s="14"/>
      <c r="I25" s="14"/>
      <c r="J25" s="14"/>
      <c r="K25" s="14"/>
      <c r="L25" s="14"/>
      <c r="M25" s="14"/>
      <c r="N25" s="14"/>
      <c r="O25" s="13"/>
      <c r="P25" s="13"/>
      <c r="Q25" s="13"/>
      <c r="R25" s="13"/>
      <c r="S25" s="13"/>
      <c r="T25" s="13"/>
      <c r="U25" s="13"/>
      <c r="V25" s="13"/>
    </row>
    <row r="26" spans="1:22" ht="19.5" hidden="1" customHeight="1">
      <c r="A26" s="12">
        <v>1502</v>
      </c>
      <c r="B26" s="89" t="s">
        <v>150</v>
      </c>
      <c r="C26" s="11"/>
      <c r="D26" s="11"/>
      <c r="E26" s="11"/>
      <c r="F26" s="11"/>
      <c r="G26" s="11"/>
      <c r="H26" s="11"/>
      <c r="I26" s="11"/>
      <c r="J26" s="11"/>
      <c r="K26" s="11"/>
      <c r="L26" s="11"/>
      <c r="M26" s="11"/>
      <c r="N26" s="11"/>
      <c r="O26" s="10"/>
      <c r="P26" s="10"/>
      <c r="Q26" s="10"/>
      <c r="R26" s="10"/>
      <c r="S26" s="10"/>
      <c r="T26" s="10"/>
      <c r="U26" s="10"/>
      <c r="V26" s="10"/>
    </row>
    <row r="27" spans="1:22" ht="19.5" hidden="1" customHeight="1">
      <c r="A27" s="12">
        <v>1503</v>
      </c>
      <c r="B27" s="89" t="s">
        <v>149</v>
      </c>
      <c r="C27" s="11"/>
      <c r="D27" s="11"/>
      <c r="E27" s="11"/>
      <c r="F27" s="11"/>
      <c r="G27" s="11"/>
      <c r="H27" s="11"/>
      <c r="I27" s="11"/>
      <c r="J27" s="11"/>
      <c r="K27" s="11"/>
      <c r="L27" s="11"/>
      <c r="M27" s="11"/>
      <c r="N27" s="11"/>
      <c r="O27" s="10"/>
      <c r="P27" s="10"/>
      <c r="Q27" s="10"/>
      <c r="R27" s="10"/>
      <c r="S27" s="10"/>
      <c r="T27" s="10"/>
      <c r="U27" s="10"/>
      <c r="V27" s="10"/>
    </row>
    <row r="28" spans="1:22" ht="19.5" hidden="1" customHeight="1">
      <c r="A28" s="12">
        <v>1598</v>
      </c>
      <c r="B28" s="89" t="s">
        <v>148</v>
      </c>
      <c r="C28" s="11"/>
      <c r="D28" s="11"/>
      <c r="E28" s="11"/>
      <c r="F28" s="11"/>
      <c r="G28" s="11"/>
      <c r="H28" s="11"/>
      <c r="I28" s="11"/>
      <c r="J28" s="11"/>
      <c r="K28" s="11"/>
      <c r="L28" s="11"/>
      <c r="M28" s="11"/>
      <c r="N28" s="11"/>
      <c r="O28" s="10"/>
      <c r="P28" s="10"/>
      <c r="Q28" s="10"/>
      <c r="R28" s="10"/>
      <c r="S28" s="10"/>
      <c r="T28" s="10"/>
      <c r="U28" s="10"/>
      <c r="V28" s="10"/>
    </row>
    <row r="29" spans="1:22" ht="19.5" hidden="1" customHeight="1">
      <c r="A29" s="15">
        <v>16</v>
      </c>
      <c r="B29" s="14" t="s">
        <v>147</v>
      </c>
      <c r="C29" s="14"/>
      <c r="D29" s="14"/>
      <c r="E29" s="14"/>
      <c r="F29" s="14"/>
      <c r="G29" s="14"/>
      <c r="H29" s="14"/>
      <c r="I29" s="14"/>
      <c r="J29" s="14"/>
      <c r="K29" s="14"/>
      <c r="L29" s="14"/>
      <c r="M29" s="14"/>
      <c r="N29" s="14"/>
      <c r="O29" s="13"/>
      <c r="P29" s="13"/>
      <c r="Q29" s="13"/>
      <c r="R29" s="13"/>
      <c r="S29" s="13"/>
      <c r="T29" s="13"/>
      <c r="U29" s="13"/>
      <c r="V29" s="13"/>
    </row>
    <row r="30" spans="1:22" ht="19.5" hidden="1" customHeight="1">
      <c r="A30" s="12">
        <v>1601</v>
      </c>
      <c r="B30" s="89" t="s">
        <v>146</v>
      </c>
      <c r="C30" s="11"/>
      <c r="D30" s="11"/>
      <c r="E30" s="11"/>
      <c r="F30" s="11"/>
      <c r="G30" s="11"/>
      <c r="H30" s="11"/>
      <c r="I30" s="11"/>
      <c r="J30" s="11"/>
      <c r="K30" s="11"/>
      <c r="L30" s="11"/>
      <c r="M30" s="11"/>
      <c r="N30" s="11"/>
      <c r="O30" s="10"/>
      <c r="P30" s="10"/>
      <c r="Q30" s="10"/>
      <c r="R30" s="10"/>
      <c r="S30" s="10"/>
      <c r="T30" s="10"/>
      <c r="U30" s="10"/>
      <c r="V30" s="10"/>
    </row>
    <row r="31" spans="1:22" ht="19.5" hidden="1" customHeight="1">
      <c r="A31" s="12">
        <v>1602</v>
      </c>
      <c r="B31" s="89" t="s">
        <v>145</v>
      </c>
      <c r="C31" s="11"/>
      <c r="D31" s="11"/>
      <c r="E31" s="11"/>
      <c r="F31" s="11"/>
      <c r="G31" s="11"/>
      <c r="H31" s="11"/>
      <c r="I31" s="11"/>
      <c r="J31" s="11"/>
      <c r="K31" s="11"/>
      <c r="L31" s="11"/>
      <c r="M31" s="11"/>
      <c r="N31" s="11"/>
      <c r="O31" s="10"/>
      <c r="P31" s="10"/>
      <c r="Q31" s="10"/>
      <c r="R31" s="10"/>
      <c r="S31" s="10"/>
      <c r="T31" s="10"/>
      <c r="U31" s="10"/>
      <c r="V31" s="10"/>
    </row>
    <row r="32" spans="1:22" ht="19.5" hidden="1" customHeight="1">
      <c r="A32" s="12">
        <v>1603</v>
      </c>
      <c r="B32" s="89" t="s">
        <v>144</v>
      </c>
      <c r="C32" s="11"/>
      <c r="D32" s="11"/>
      <c r="E32" s="11"/>
      <c r="F32" s="11"/>
      <c r="G32" s="11"/>
      <c r="H32" s="11"/>
      <c r="I32" s="11"/>
      <c r="J32" s="11"/>
      <c r="K32" s="11"/>
      <c r="L32" s="11"/>
      <c r="M32" s="11"/>
      <c r="N32" s="11"/>
      <c r="O32" s="10"/>
      <c r="P32" s="10"/>
      <c r="Q32" s="10"/>
      <c r="R32" s="10"/>
      <c r="S32" s="10"/>
      <c r="T32" s="10"/>
      <c r="U32" s="10"/>
      <c r="V32" s="10"/>
    </row>
    <row r="33" spans="1:22" ht="19.5" hidden="1" customHeight="1">
      <c r="A33" s="15">
        <v>18</v>
      </c>
      <c r="B33" s="14" t="s">
        <v>143</v>
      </c>
      <c r="C33" s="14"/>
      <c r="D33" s="14"/>
      <c r="E33" s="14"/>
      <c r="F33" s="14"/>
      <c r="G33" s="14"/>
      <c r="H33" s="14"/>
      <c r="I33" s="14"/>
      <c r="J33" s="14"/>
      <c r="K33" s="14"/>
      <c r="L33" s="14"/>
      <c r="M33" s="14"/>
      <c r="N33" s="14"/>
      <c r="O33" s="13"/>
      <c r="P33" s="13"/>
      <c r="Q33" s="13"/>
      <c r="R33" s="13"/>
      <c r="S33" s="13"/>
      <c r="T33" s="13"/>
      <c r="U33" s="13"/>
      <c r="V33" s="13"/>
    </row>
    <row r="34" spans="1:22" ht="19.5" hidden="1" customHeight="1">
      <c r="A34" s="12">
        <v>1801</v>
      </c>
      <c r="B34" s="89" t="s">
        <v>142</v>
      </c>
      <c r="C34" s="11"/>
      <c r="D34" s="11"/>
      <c r="E34" s="11"/>
      <c r="F34" s="11"/>
      <c r="G34" s="11"/>
      <c r="H34" s="11"/>
      <c r="I34" s="11"/>
      <c r="J34" s="11"/>
      <c r="K34" s="11"/>
      <c r="L34" s="11"/>
      <c r="M34" s="11"/>
      <c r="N34" s="11"/>
      <c r="O34" s="10"/>
      <c r="P34" s="10"/>
      <c r="Q34" s="10"/>
      <c r="R34" s="10"/>
      <c r="S34" s="10"/>
      <c r="T34" s="10"/>
      <c r="U34" s="10"/>
      <c r="V34" s="10"/>
    </row>
    <row r="35" spans="1:22" ht="49.5" hidden="1" customHeight="1">
      <c r="A35" s="12">
        <v>1802</v>
      </c>
      <c r="B35" s="89" t="s">
        <v>141</v>
      </c>
      <c r="C35" s="11"/>
      <c r="D35" s="11"/>
      <c r="E35" s="11"/>
      <c r="F35" s="11"/>
      <c r="G35" s="11"/>
      <c r="H35" s="11"/>
      <c r="I35" s="11"/>
      <c r="J35" s="11"/>
      <c r="K35" s="11"/>
      <c r="L35" s="11"/>
      <c r="M35" s="11"/>
      <c r="N35" s="11"/>
      <c r="O35" s="10"/>
      <c r="P35" s="10"/>
      <c r="Q35" s="10"/>
      <c r="R35" s="10"/>
      <c r="S35" s="10"/>
      <c r="T35" s="10"/>
      <c r="U35" s="10"/>
      <c r="V35" s="10"/>
    </row>
    <row r="36" spans="1:22" ht="19.5" hidden="1" customHeight="1">
      <c r="A36" s="12">
        <v>1803</v>
      </c>
      <c r="B36" s="89" t="s">
        <v>140</v>
      </c>
      <c r="C36" s="11"/>
      <c r="D36" s="11"/>
      <c r="E36" s="11"/>
      <c r="F36" s="11"/>
      <c r="G36" s="11"/>
      <c r="H36" s="11"/>
      <c r="I36" s="11"/>
      <c r="J36" s="11"/>
      <c r="K36" s="11"/>
      <c r="L36" s="11"/>
      <c r="M36" s="11"/>
      <c r="N36" s="11"/>
      <c r="O36" s="10"/>
      <c r="P36" s="10"/>
      <c r="Q36" s="10"/>
      <c r="R36" s="10"/>
      <c r="S36" s="10"/>
      <c r="T36" s="10"/>
      <c r="U36" s="10"/>
      <c r="V36" s="10"/>
    </row>
    <row r="37" spans="1:22" ht="19.5" hidden="1" customHeight="1">
      <c r="A37" s="12">
        <v>1805</v>
      </c>
      <c r="B37" s="89" t="s">
        <v>139</v>
      </c>
      <c r="C37" s="11"/>
      <c r="D37" s="11"/>
      <c r="E37" s="11"/>
      <c r="F37" s="11"/>
      <c r="G37" s="11"/>
      <c r="H37" s="11"/>
      <c r="I37" s="11"/>
      <c r="J37" s="11"/>
      <c r="K37" s="11"/>
      <c r="L37" s="11"/>
      <c r="M37" s="11"/>
      <c r="N37" s="11"/>
      <c r="O37" s="10"/>
      <c r="P37" s="10"/>
      <c r="Q37" s="10"/>
      <c r="R37" s="10"/>
      <c r="S37" s="10"/>
      <c r="T37" s="10"/>
      <c r="U37" s="10"/>
      <c r="V37" s="10"/>
    </row>
    <row r="38" spans="1:22" ht="19.5" hidden="1" customHeight="1">
      <c r="A38" s="12">
        <v>1898</v>
      </c>
      <c r="B38" s="89" t="s">
        <v>138</v>
      </c>
      <c r="C38" s="11"/>
      <c r="D38" s="11"/>
      <c r="E38" s="11"/>
      <c r="F38" s="11"/>
      <c r="G38" s="11"/>
      <c r="H38" s="11"/>
      <c r="I38" s="11"/>
      <c r="J38" s="11"/>
      <c r="K38" s="11"/>
      <c r="L38" s="11"/>
      <c r="M38" s="11"/>
      <c r="N38" s="11"/>
      <c r="O38" s="10"/>
      <c r="P38" s="10"/>
      <c r="Q38" s="10"/>
      <c r="R38" s="10"/>
      <c r="S38" s="10"/>
      <c r="T38" s="10"/>
      <c r="U38" s="10"/>
      <c r="V38" s="10"/>
    </row>
    <row r="39" spans="1:22" ht="19.5" hidden="1" customHeight="1">
      <c r="A39" s="15">
        <v>19</v>
      </c>
      <c r="B39" s="14" t="s">
        <v>137</v>
      </c>
      <c r="C39" s="14"/>
      <c r="D39" s="14"/>
      <c r="E39" s="14"/>
      <c r="F39" s="14"/>
      <c r="G39" s="14"/>
      <c r="H39" s="14"/>
      <c r="I39" s="14"/>
      <c r="J39" s="14"/>
      <c r="K39" s="14"/>
      <c r="L39" s="14"/>
      <c r="M39" s="14"/>
      <c r="N39" s="14"/>
      <c r="O39" s="13"/>
      <c r="P39" s="13"/>
      <c r="Q39" s="13"/>
      <c r="R39" s="13"/>
      <c r="S39" s="13"/>
      <c r="T39" s="13"/>
      <c r="U39" s="13"/>
      <c r="V39" s="13"/>
    </row>
    <row r="40" spans="1:22" ht="19.5" hidden="1" customHeight="1">
      <c r="A40" s="12">
        <v>1901</v>
      </c>
      <c r="B40" s="89" t="s">
        <v>136</v>
      </c>
      <c r="C40" s="11"/>
      <c r="D40" s="11"/>
      <c r="E40" s="11"/>
      <c r="F40" s="11"/>
      <c r="G40" s="11"/>
      <c r="H40" s="11"/>
      <c r="I40" s="11"/>
      <c r="J40" s="11"/>
      <c r="K40" s="11"/>
      <c r="L40" s="11"/>
      <c r="M40" s="11"/>
      <c r="N40" s="11"/>
      <c r="O40" s="10"/>
      <c r="P40" s="10"/>
      <c r="Q40" s="10"/>
      <c r="R40" s="10"/>
      <c r="S40" s="10"/>
      <c r="T40" s="10"/>
      <c r="U40" s="10"/>
      <c r="V40" s="10"/>
    </row>
    <row r="41" spans="1:22" ht="19.5" customHeight="1">
      <c r="A41" s="18">
        <v>2</v>
      </c>
      <c r="B41" s="17" t="s">
        <v>135</v>
      </c>
      <c r="C41" s="16">
        <f>C42+C49+C53+C61+C66+C74+C84+C95+C107+C110+C210</f>
        <v>0</v>
      </c>
      <c r="D41" s="16">
        <f t="shared" ref="D41:V41" si="6">D42+D49+D53+D61+D66+D74+D84+D95+D107+D110+D210</f>
        <v>0</v>
      </c>
      <c r="E41" s="16">
        <f t="shared" si="6"/>
        <v>0</v>
      </c>
      <c r="F41" s="16">
        <f t="shared" si="6"/>
        <v>0</v>
      </c>
      <c r="G41" s="16">
        <f t="shared" si="6"/>
        <v>0</v>
      </c>
      <c r="H41" s="16">
        <f t="shared" si="6"/>
        <v>0</v>
      </c>
      <c r="I41" s="16">
        <f t="shared" si="6"/>
        <v>0</v>
      </c>
      <c r="J41" s="16">
        <f t="shared" si="6"/>
        <v>0</v>
      </c>
      <c r="K41" s="16">
        <f t="shared" si="6"/>
        <v>0</v>
      </c>
      <c r="L41" s="16">
        <f t="shared" si="6"/>
        <v>0</v>
      </c>
      <c r="M41" s="16">
        <f t="shared" si="6"/>
        <v>0</v>
      </c>
      <c r="N41" s="16">
        <f t="shared" si="6"/>
        <v>0</v>
      </c>
      <c r="O41" s="16">
        <f t="shared" si="6"/>
        <v>0</v>
      </c>
      <c r="P41" s="16">
        <f t="shared" si="6"/>
        <v>0</v>
      </c>
      <c r="Q41" s="16">
        <f t="shared" si="6"/>
        <v>0</v>
      </c>
      <c r="R41" s="16">
        <f t="shared" si="6"/>
        <v>0</v>
      </c>
      <c r="S41" s="16">
        <f t="shared" si="6"/>
        <v>0</v>
      </c>
      <c r="T41" s="16">
        <f t="shared" si="6"/>
        <v>0</v>
      </c>
      <c r="U41" s="16">
        <f t="shared" si="6"/>
        <v>0</v>
      </c>
      <c r="V41" s="16">
        <f t="shared" si="6"/>
        <v>0</v>
      </c>
    </row>
    <row r="42" spans="1:22" ht="19.5" hidden="1" customHeight="1">
      <c r="A42" s="15">
        <v>21</v>
      </c>
      <c r="B42" s="14" t="s">
        <v>334</v>
      </c>
      <c r="C42" s="13">
        <f t="shared" ref="C42:D42" si="7">SUM(C43:C48)</f>
        <v>0</v>
      </c>
      <c r="D42" s="13">
        <f t="shared" si="7"/>
        <v>0</v>
      </c>
      <c r="E42" s="13">
        <f t="shared" ref="E42:V42" si="8">SUM(E43:E48)</f>
        <v>0</v>
      </c>
      <c r="F42" s="13">
        <f t="shared" si="8"/>
        <v>0</v>
      </c>
      <c r="G42" s="13">
        <f t="shared" si="8"/>
        <v>0</v>
      </c>
      <c r="H42" s="13">
        <f t="shared" si="8"/>
        <v>0</v>
      </c>
      <c r="I42" s="13">
        <f t="shared" si="8"/>
        <v>0</v>
      </c>
      <c r="J42" s="13">
        <f t="shared" si="8"/>
        <v>0</v>
      </c>
      <c r="K42" s="13">
        <f t="shared" si="8"/>
        <v>0</v>
      </c>
      <c r="L42" s="13">
        <f t="shared" si="8"/>
        <v>0</v>
      </c>
      <c r="M42" s="13">
        <f t="shared" si="8"/>
        <v>0</v>
      </c>
      <c r="N42" s="13">
        <f t="shared" si="8"/>
        <v>0</v>
      </c>
      <c r="O42" s="13">
        <f t="shared" si="8"/>
        <v>0</v>
      </c>
      <c r="P42" s="13">
        <f t="shared" si="8"/>
        <v>0</v>
      </c>
      <c r="Q42" s="13">
        <f t="shared" si="8"/>
        <v>0</v>
      </c>
      <c r="R42" s="13">
        <f t="shared" si="8"/>
        <v>0</v>
      </c>
      <c r="S42" s="13">
        <f t="shared" si="8"/>
        <v>0</v>
      </c>
      <c r="T42" s="13">
        <f t="shared" si="8"/>
        <v>0</v>
      </c>
      <c r="U42" s="13">
        <f t="shared" si="8"/>
        <v>0</v>
      </c>
      <c r="V42" s="13">
        <f t="shared" si="8"/>
        <v>0</v>
      </c>
    </row>
    <row r="43" spans="1:22" ht="19.5" hidden="1" customHeight="1">
      <c r="A43" s="12">
        <v>2101</v>
      </c>
      <c r="B43" s="89" t="s">
        <v>134</v>
      </c>
      <c r="C43" s="11"/>
      <c r="D43" s="11"/>
      <c r="E43" s="11"/>
      <c r="F43" s="11"/>
      <c r="G43" s="11"/>
      <c r="H43" s="11"/>
      <c r="I43" s="11"/>
      <c r="J43" s="11"/>
      <c r="K43" s="11"/>
      <c r="L43" s="11"/>
      <c r="M43" s="11"/>
      <c r="N43" s="11"/>
      <c r="O43" s="10"/>
      <c r="P43" s="10"/>
      <c r="Q43" s="10"/>
      <c r="R43" s="10"/>
      <c r="S43" s="10"/>
      <c r="T43" s="10"/>
      <c r="U43" s="10"/>
      <c r="V43" s="10"/>
    </row>
    <row r="44" spans="1:22" ht="19.5" hidden="1" customHeight="1">
      <c r="A44" s="12">
        <v>2102</v>
      </c>
      <c r="B44" s="89" t="s">
        <v>314</v>
      </c>
      <c r="C44" s="11"/>
      <c r="D44" s="11"/>
      <c r="E44" s="11"/>
      <c r="F44" s="11"/>
      <c r="G44" s="11"/>
      <c r="H44" s="11"/>
      <c r="I44" s="11"/>
      <c r="J44" s="11"/>
      <c r="K44" s="11"/>
      <c r="L44" s="11"/>
      <c r="M44" s="11"/>
      <c r="N44" s="11"/>
      <c r="O44" s="10"/>
      <c r="P44" s="10"/>
      <c r="Q44" s="10"/>
      <c r="R44" s="10"/>
      <c r="S44" s="10"/>
      <c r="T44" s="10"/>
      <c r="U44" s="10"/>
      <c r="V44" s="10"/>
    </row>
    <row r="45" spans="1:22" ht="19.5" hidden="1" customHeight="1">
      <c r="A45" s="12">
        <v>2103</v>
      </c>
      <c r="B45" s="89" t="s">
        <v>133</v>
      </c>
      <c r="C45" s="11"/>
      <c r="D45" s="11"/>
      <c r="E45" s="11"/>
      <c r="F45" s="11"/>
      <c r="G45" s="11"/>
      <c r="H45" s="11"/>
      <c r="I45" s="11"/>
      <c r="J45" s="11"/>
      <c r="K45" s="11"/>
      <c r="L45" s="11"/>
      <c r="M45" s="11"/>
      <c r="N45" s="11"/>
      <c r="O45" s="10"/>
      <c r="P45" s="10"/>
      <c r="Q45" s="10"/>
      <c r="R45" s="10"/>
      <c r="S45" s="10"/>
      <c r="T45" s="10"/>
      <c r="U45" s="10"/>
      <c r="V45" s="10"/>
    </row>
    <row r="46" spans="1:22" ht="19.5" hidden="1" customHeight="1">
      <c r="A46" s="12">
        <v>2104</v>
      </c>
      <c r="B46" s="89" t="s">
        <v>132</v>
      </c>
      <c r="C46" s="11"/>
      <c r="D46" s="11"/>
      <c r="E46" s="11"/>
      <c r="F46" s="11"/>
      <c r="G46" s="11"/>
      <c r="H46" s="11"/>
      <c r="I46" s="11"/>
      <c r="J46" s="11"/>
      <c r="K46" s="11"/>
      <c r="L46" s="11"/>
      <c r="M46" s="11"/>
      <c r="N46" s="11"/>
      <c r="O46" s="10"/>
      <c r="P46" s="10"/>
      <c r="Q46" s="10"/>
      <c r="R46" s="10"/>
      <c r="S46" s="10"/>
      <c r="T46" s="10"/>
      <c r="U46" s="10"/>
      <c r="V46" s="10"/>
    </row>
    <row r="47" spans="1:22" ht="19.5" hidden="1" customHeight="1">
      <c r="A47" s="12">
        <v>2105</v>
      </c>
      <c r="B47" s="89" t="s">
        <v>131</v>
      </c>
      <c r="C47" s="11"/>
      <c r="D47" s="11"/>
      <c r="E47" s="11"/>
      <c r="F47" s="11"/>
      <c r="G47" s="11"/>
      <c r="H47" s="11"/>
      <c r="I47" s="11"/>
      <c r="J47" s="11"/>
      <c r="K47" s="11"/>
      <c r="L47" s="11"/>
      <c r="M47" s="11"/>
      <c r="N47" s="11"/>
      <c r="O47" s="10"/>
      <c r="P47" s="10"/>
      <c r="Q47" s="10"/>
      <c r="R47" s="10"/>
      <c r="S47" s="10"/>
      <c r="T47" s="10"/>
      <c r="U47" s="10"/>
      <c r="V47" s="10"/>
    </row>
    <row r="48" spans="1:22" ht="19.5" hidden="1" customHeight="1">
      <c r="A48" s="12">
        <v>2106</v>
      </c>
      <c r="B48" s="89" t="s">
        <v>130</v>
      </c>
      <c r="C48" s="11"/>
      <c r="D48" s="11"/>
      <c r="E48" s="11"/>
      <c r="F48" s="11"/>
      <c r="G48" s="11"/>
      <c r="H48" s="11"/>
      <c r="I48" s="11"/>
      <c r="J48" s="11"/>
      <c r="K48" s="11"/>
      <c r="L48" s="11"/>
      <c r="M48" s="11"/>
      <c r="N48" s="11"/>
      <c r="O48" s="10"/>
      <c r="P48" s="10"/>
      <c r="Q48" s="10"/>
      <c r="R48" s="10"/>
      <c r="S48" s="10"/>
      <c r="T48" s="10"/>
      <c r="U48" s="10"/>
      <c r="V48" s="10"/>
    </row>
    <row r="49" spans="1:22" ht="19.5" hidden="1" customHeight="1">
      <c r="A49" s="15">
        <v>22</v>
      </c>
      <c r="B49" s="14" t="s">
        <v>335</v>
      </c>
      <c r="C49" s="13">
        <f t="shared" ref="C49:V49" si="9">SUM(C50:C52)</f>
        <v>0</v>
      </c>
      <c r="D49" s="13">
        <f t="shared" si="9"/>
        <v>0</v>
      </c>
      <c r="E49" s="13">
        <f t="shared" si="9"/>
        <v>0</v>
      </c>
      <c r="F49" s="13">
        <f t="shared" si="9"/>
        <v>0</v>
      </c>
      <c r="G49" s="13">
        <f t="shared" si="9"/>
        <v>0</v>
      </c>
      <c r="H49" s="13">
        <f t="shared" si="9"/>
        <v>0</v>
      </c>
      <c r="I49" s="13">
        <f t="shared" si="9"/>
        <v>0</v>
      </c>
      <c r="J49" s="13">
        <f t="shared" si="9"/>
        <v>0</v>
      </c>
      <c r="K49" s="13">
        <f t="shared" si="9"/>
        <v>0</v>
      </c>
      <c r="L49" s="13">
        <f t="shared" si="9"/>
        <v>0</v>
      </c>
      <c r="M49" s="13">
        <f t="shared" si="9"/>
        <v>0</v>
      </c>
      <c r="N49" s="13">
        <f t="shared" si="9"/>
        <v>0</v>
      </c>
      <c r="O49" s="13">
        <f t="shared" si="9"/>
        <v>0</v>
      </c>
      <c r="P49" s="13">
        <f t="shared" si="9"/>
        <v>0</v>
      </c>
      <c r="Q49" s="13">
        <f t="shared" si="9"/>
        <v>0</v>
      </c>
      <c r="R49" s="13">
        <f t="shared" si="9"/>
        <v>0</v>
      </c>
      <c r="S49" s="13">
        <f t="shared" si="9"/>
        <v>0</v>
      </c>
      <c r="T49" s="13">
        <f t="shared" si="9"/>
        <v>0</v>
      </c>
      <c r="U49" s="13">
        <f t="shared" si="9"/>
        <v>0</v>
      </c>
      <c r="V49" s="13">
        <f t="shared" si="9"/>
        <v>0</v>
      </c>
    </row>
    <row r="50" spans="1:22" ht="19.5" hidden="1" customHeight="1">
      <c r="A50" s="12">
        <v>2201</v>
      </c>
      <c r="B50" s="89" t="s">
        <v>315</v>
      </c>
      <c r="C50" s="11"/>
      <c r="D50" s="11"/>
      <c r="E50" s="11"/>
      <c r="F50" s="11"/>
      <c r="G50" s="11"/>
      <c r="H50" s="11"/>
      <c r="I50" s="11"/>
      <c r="J50" s="11"/>
      <c r="K50" s="11"/>
      <c r="L50" s="11"/>
      <c r="M50" s="11"/>
      <c r="N50" s="11"/>
      <c r="O50" s="10"/>
      <c r="P50" s="10"/>
      <c r="Q50" s="10"/>
      <c r="R50" s="10"/>
      <c r="S50" s="10"/>
      <c r="T50" s="10"/>
      <c r="U50" s="10"/>
      <c r="V50" s="10"/>
    </row>
    <row r="51" spans="1:22" ht="19.5" hidden="1" customHeight="1">
      <c r="A51" s="12">
        <v>2202</v>
      </c>
      <c r="B51" s="89" t="s">
        <v>129</v>
      </c>
      <c r="C51" s="11"/>
      <c r="D51" s="11"/>
      <c r="E51" s="11"/>
      <c r="F51" s="11"/>
      <c r="G51" s="11"/>
      <c r="H51" s="11"/>
      <c r="I51" s="11"/>
      <c r="J51" s="11"/>
      <c r="K51" s="11"/>
      <c r="L51" s="11"/>
      <c r="M51" s="11"/>
      <c r="N51" s="11"/>
      <c r="O51" s="10"/>
      <c r="P51" s="10"/>
      <c r="Q51" s="10"/>
      <c r="R51" s="10"/>
      <c r="S51" s="10"/>
      <c r="T51" s="10"/>
      <c r="U51" s="10"/>
      <c r="V51" s="10"/>
    </row>
    <row r="52" spans="1:22" ht="19.5" hidden="1" customHeight="1">
      <c r="A52" s="12">
        <v>2204</v>
      </c>
      <c r="B52" s="89" t="s">
        <v>128</v>
      </c>
      <c r="C52" s="11"/>
      <c r="D52" s="11"/>
      <c r="E52" s="11"/>
      <c r="F52" s="11"/>
      <c r="G52" s="11"/>
      <c r="H52" s="11"/>
      <c r="I52" s="11"/>
      <c r="J52" s="11"/>
      <c r="K52" s="11"/>
      <c r="L52" s="11"/>
      <c r="M52" s="11"/>
      <c r="N52" s="11"/>
      <c r="O52" s="10"/>
      <c r="P52" s="10"/>
      <c r="Q52" s="10"/>
      <c r="R52" s="10"/>
      <c r="S52" s="10"/>
      <c r="T52" s="10"/>
      <c r="U52" s="10"/>
      <c r="V52" s="10"/>
    </row>
    <row r="53" spans="1:22" ht="19.5" customHeight="1">
      <c r="A53" s="15">
        <v>23</v>
      </c>
      <c r="B53" s="14" t="s">
        <v>127</v>
      </c>
      <c r="C53" s="13">
        <f t="shared" ref="C53:V53" si="10">SUM(C54:C60)</f>
        <v>0</v>
      </c>
      <c r="D53" s="13">
        <f t="shared" si="10"/>
        <v>0</v>
      </c>
      <c r="E53" s="13">
        <f t="shared" si="10"/>
        <v>0</v>
      </c>
      <c r="F53" s="13">
        <f t="shared" si="10"/>
        <v>0</v>
      </c>
      <c r="G53" s="13">
        <f t="shared" si="10"/>
        <v>0</v>
      </c>
      <c r="H53" s="13">
        <f t="shared" si="10"/>
        <v>0</v>
      </c>
      <c r="I53" s="13">
        <f t="shared" si="10"/>
        <v>0</v>
      </c>
      <c r="J53" s="13">
        <f t="shared" si="10"/>
        <v>0</v>
      </c>
      <c r="K53" s="13">
        <f t="shared" si="10"/>
        <v>0</v>
      </c>
      <c r="L53" s="13">
        <f t="shared" si="10"/>
        <v>0</v>
      </c>
      <c r="M53" s="13">
        <f t="shared" si="10"/>
        <v>0</v>
      </c>
      <c r="N53" s="13">
        <f t="shared" si="10"/>
        <v>0</v>
      </c>
      <c r="O53" s="13">
        <f t="shared" si="10"/>
        <v>0</v>
      </c>
      <c r="P53" s="13">
        <f t="shared" si="10"/>
        <v>0</v>
      </c>
      <c r="Q53" s="13">
        <f t="shared" si="10"/>
        <v>0</v>
      </c>
      <c r="R53" s="13">
        <f t="shared" si="10"/>
        <v>0</v>
      </c>
      <c r="S53" s="13">
        <f t="shared" si="10"/>
        <v>0</v>
      </c>
      <c r="T53" s="13">
        <f t="shared" si="10"/>
        <v>0</v>
      </c>
      <c r="U53" s="13">
        <f t="shared" si="10"/>
        <v>0</v>
      </c>
      <c r="V53" s="13">
        <f t="shared" si="10"/>
        <v>0</v>
      </c>
    </row>
    <row r="54" spans="1:22" ht="19.5" customHeight="1">
      <c r="A54" s="12">
        <v>2301</v>
      </c>
      <c r="B54" s="89" t="s">
        <v>330</v>
      </c>
      <c r="C54" s="11"/>
      <c r="D54" s="11"/>
      <c r="E54" s="11"/>
      <c r="F54" s="11"/>
      <c r="G54" s="11"/>
      <c r="H54" s="11"/>
      <c r="I54" s="11"/>
      <c r="J54" s="11"/>
      <c r="K54" s="11"/>
      <c r="L54" s="11"/>
      <c r="M54" s="11"/>
      <c r="N54" s="11"/>
      <c r="O54" s="10"/>
      <c r="P54" s="10"/>
      <c r="Q54" s="10"/>
      <c r="R54" s="10"/>
      <c r="S54" s="10"/>
      <c r="T54" s="10"/>
      <c r="U54" s="10"/>
      <c r="V54" s="10"/>
    </row>
    <row r="55" spans="1:22" ht="19.5" hidden="1" customHeight="1">
      <c r="A55" s="12">
        <v>2302</v>
      </c>
      <c r="B55" s="89" t="s">
        <v>328</v>
      </c>
      <c r="C55" s="11"/>
      <c r="D55" s="11"/>
      <c r="E55" s="11"/>
      <c r="F55" s="11"/>
      <c r="G55" s="11"/>
      <c r="H55" s="11"/>
      <c r="I55" s="11"/>
      <c r="J55" s="11"/>
      <c r="K55" s="11"/>
      <c r="L55" s="11"/>
      <c r="M55" s="11"/>
      <c r="N55" s="11"/>
      <c r="O55" s="10"/>
      <c r="P55" s="10"/>
      <c r="Q55" s="10"/>
      <c r="R55" s="10"/>
      <c r="S55" s="10"/>
      <c r="T55" s="10"/>
      <c r="U55" s="10"/>
      <c r="V55" s="10"/>
    </row>
    <row r="56" spans="1:22" ht="19.5" hidden="1" customHeight="1">
      <c r="A56" s="12">
        <v>2303</v>
      </c>
      <c r="B56" s="89" t="s">
        <v>329</v>
      </c>
      <c r="C56" s="11"/>
      <c r="D56" s="11"/>
      <c r="E56" s="11"/>
      <c r="F56" s="11"/>
      <c r="G56" s="11"/>
      <c r="H56" s="11"/>
      <c r="I56" s="11"/>
      <c r="J56" s="11"/>
      <c r="K56" s="11"/>
      <c r="L56" s="11"/>
      <c r="M56" s="11"/>
      <c r="N56" s="11"/>
      <c r="O56" s="10"/>
      <c r="P56" s="10"/>
      <c r="Q56" s="10"/>
      <c r="R56" s="10"/>
      <c r="S56" s="10"/>
      <c r="T56" s="10"/>
      <c r="U56" s="10"/>
      <c r="V56" s="10"/>
    </row>
    <row r="57" spans="1:22" ht="19.5" hidden="1" customHeight="1">
      <c r="A57" s="12">
        <v>2304</v>
      </c>
      <c r="B57" s="89" t="s">
        <v>126</v>
      </c>
      <c r="C57" s="11"/>
      <c r="D57" s="11"/>
      <c r="E57" s="11"/>
      <c r="F57" s="11"/>
      <c r="G57" s="11"/>
      <c r="H57" s="11"/>
      <c r="I57" s="11"/>
      <c r="J57" s="11"/>
      <c r="K57" s="11"/>
      <c r="L57" s="11"/>
      <c r="M57" s="11"/>
      <c r="N57" s="11"/>
      <c r="O57" s="10"/>
      <c r="P57" s="10"/>
      <c r="Q57" s="10"/>
      <c r="R57" s="10"/>
      <c r="S57" s="10"/>
      <c r="T57" s="10"/>
      <c r="U57" s="10"/>
      <c r="V57" s="10"/>
    </row>
    <row r="58" spans="1:22" ht="19.5" customHeight="1">
      <c r="A58" s="12">
        <v>2305</v>
      </c>
      <c r="B58" s="89" t="s">
        <v>125</v>
      </c>
      <c r="C58" s="11"/>
      <c r="D58" s="11"/>
      <c r="E58" s="11"/>
      <c r="F58" s="11"/>
      <c r="G58" s="11"/>
      <c r="H58" s="11"/>
      <c r="I58" s="11"/>
      <c r="J58" s="11"/>
      <c r="K58" s="11"/>
      <c r="L58" s="11"/>
      <c r="M58" s="11"/>
      <c r="N58" s="11"/>
      <c r="O58" s="10"/>
      <c r="P58" s="10"/>
      <c r="Q58" s="10"/>
      <c r="R58" s="10"/>
      <c r="S58" s="10"/>
      <c r="T58" s="10"/>
      <c r="U58" s="10"/>
      <c r="V58" s="10"/>
    </row>
    <row r="59" spans="1:22" ht="19.5" hidden="1" customHeight="1">
      <c r="A59" s="12">
        <v>2306</v>
      </c>
      <c r="B59" s="89" t="s">
        <v>124</v>
      </c>
      <c r="C59" s="11"/>
      <c r="D59" s="11"/>
      <c r="E59" s="11"/>
      <c r="F59" s="11"/>
      <c r="G59" s="11"/>
      <c r="H59" s="11"/>
      <c r="I59" s="11"/>
      <c r="J59" s="11"/>
      <c r="K59" s="11"/>
      <c r="L59" s="11"/>
      <c r="M59" s="11"/>
      <c r="N59" s="11"/>
      <c r="O59" s="10"/>
      <c r="P59" s="10"/>
      <c r="Q59" s="10"/>
      <c r="R59" s="10"/>
      <c r="S59" s="10"/>
      <c r="T59" s="10"/>
      <c r="U59" s="10"/>
      <c r="V59" s="10"/>
    </row>
    <row r="60" spans="1:22" ht="19.5" hidden="1" customHeight="1">
      <c r="A60" s="12">
        <v>2398</v>
      </c>
      <c r="B60" s="89" t="s">
        <v>123</v>
      </c>
      <c r="C60" s="11"/>
      <c r="D60" s="11"/>
      <c r="E60" s="11"/>
      <c r="F60" s="11"/>
      <c r="G60" s="11"/>
      <c r="H60" s="11"/>
      <c r="I60" s="11"/>
      <c r="J60" s="11"/>
      <c r="K60" s="11"/>
      <c r="L60" s="11"/>
      <c r="M60" s="11"/>
      <c r="N60" s="11"/>
      <c r="O60" s="10"/>
      <c r="P60" s="10"/>
      <c r="Q60" s="10"/>
      <c r="R60" s="10"/>
      <c r="S60" s="10"/>
      <c r="T60" s="10"/>
      <c r="U60" s="10"/>
      <c r="V60" s="10"/>
    </row>
    <row r="61" spans="1:22" ht="19.5" customHeight="1">
      <c r="A61" s="15">
        <v>24</v>
      </c>
      <c r="B61" s="14" t="s">
        <v>331</v>
      </c>
      <c r="C61" s="13">
        <f t="shared" ref="C61:V61" si="11">SUM(C62:C65)</f>
        <v>0</v>
      </c>
      <c r="D61" s="13">
        <f t="shared" si="11"/>
        <v>0</v>
      </c>
      <c r="E61" s="13">
        <f t="shared" si="11"/>
        <v>0</v>
      </c>
      <c r="F61" s="13">
        <f t="shared" si="11"/>
        <v>0</v>
      </c>
      <c r="G61" s="13">
        <f t="shared" si="11"/>
        <v>0</v>
      </c>
      <c r="H61" s="13">
        <f t="shared" si="11"/>
        <v>0</v>
      </c>
      <c r="I61" s="13">
        <f t="shared" si="11"/>
        <v>0</v>
      </c>
      <c r="J61" s="13">
        <f t="shared" si="11"/>
        <v>0</v>
      </c>
      <c r="K61" s="13">
        <f t="shared" si="11"/>
        <v>0</v>
      </c>
      <c r="L61" s="13">
        <f t="shared" si="11"/>
        <v>0</v>
      </c>
      <c r="M61" s="13">
        <f t="shared" si="11"/>
        <v>0</v>
      </c>
      <c r="N61" s="13">
        <f t="shared" si="11"/>
        <v>0</v>
      </c>
      <c r="O61" s="13">
        <f t="shared" si="11"/>
        <v>0</v>
      </c>
      <c r="P61" s="13">
        <f t="shared" si="11"/>
        <v>0</v>
      </c>
      <c r="Q61" s="13">
        <f t="shared" si="11"/>
        <v>0</v>
      </c>
      <c r="R61" s="13">
        <f t="shared" si="11"/>
        <v>0</v>
      </c>
      <c r="S61" s="13">
        <f t="shared" si="11"/>
        <v>0</v>
      </c>
      <c r="T61" s="13">
        <f t="shared" si="11"/>
        <v>0</v>
      </c>
      <c r="U61" s="13">
        <f t="shared" si="11"/>
        <v>0</v>
      </c>
      <c r="V61" s="13">
        <f t="shared" si="11"/>
        <v>0</v>
      </c>
    </row>
    <row r="62" spans="1:22" ht="19.5" customHeight="1">
      <c r="A62" s="12">
        <v>2401</v>
      </c>
      <c r="B62" s="89" t="s">
        <v>332</v>
      </c>
      <c r="C62" s="11"/>
      <c r="D62" s="11"/>
      <c r="E62" s="11"/>
      <c r="F62" s="11"/>
      <c r="G62" s="11"/>
      <c r="H62" s="11"/>
      <c r="I62" s="11"/>
      <c r="J62" s="11"/>
      <c r="K62" s="11"/>
      <c r="L62" s="11"/>
      <c r="M62" s="11"/>
      <c r="N62" s="11"/>
      <c r="O62" s="10"/>
      <c r="P62" s="10"/>
      <c r="Q62" s="10"/>
      <c r="R62" s="10"/>
      <c r="S62" s="10"/>
      <c r="T62" s="10"/>
      <c r="U62" s="10"/>
      <c r="V62" s="10"/>
    </row>
    <row r="63" spans="1:22" ht="19.5" customHeight="1">
      <c r="A63" s="12">
        <v>2402</v>
      </c>
      <c r="B63" s="90" t="s">
        <v>336</v>
      </c>
      <c r="C63" s="27"/>
      <c r="D63" s="27"/>
      <c r="E63" s="27"/>
      <c r="F63" s="27"/>
      <c r="G63" s="27"/>
      <c r="H63" s="27"/>
      <c r="I63" s="27"/>
      <c r="J63" s="27"/>
      <c r="K63" s="27"/>
      <c r="L63" s="27"/>
      <c r="M63" s="27"/>
      <c r="N63" s="27"/>
      <c r="O63" s="10"/>
      <c r="P63" s="10"/>
      <c r="Q63" s="10"/>
      <c r="R63" s="10"/>
      <c r="S63" s="10"/>
      <c r="T63" s="10"/>
      <c r="U63" s="10"/>
      <c r="V63" s="10"/>
    </row>
    <row r="64" spans="1:22" ht="19.5" customHeight="1">
      <c r="A64" s="12">
        <v>2404</v>
      </c>
      <c r="B64" s="89" t="s">
        <v>122</v>
      </c>
      <c r="C64" s="11"/>
      <c r="D64" s="11"/>
      <c r="E64" s="11"/>
      <c r="F64" s="11"/>
      <c r="G64" s="11"/>
      <c r="H64" s="11"/>
      <c r="I64" s="11"/>
      <c r="J64" s="11"/>
      <c r="K64" s="11"/>
      <c r="L64" s="11"/>
      <c r="M64" s="11"/>
      <c r="N64" s="11"/>
      <c r="O64" s="10"/>
      <c r="P64" s="10"/>
      <c r="Q64" s="10"/>
      <c r="R64" s="10"/>
      <c r="S64" s="10"/>
      <c r="T64" s="10"/>
      <c r="U64" s="10"/>
      <c r="V64" s="10"/>
    </row>
    <row r="65" spans="1:22" ht="19.5" customHeight="1">
      <c r="A65" s="28">
        <v>2405</v>
      </c>
      <c r="B65" s="91" t="s">
        <v>333</v>
      </c>
      <c r="C65" s="27"/>
      <c r="D65" s="27"/>
      <c r="E65" s="27"/>
      <c r="F65" s="27"/>
      <c r="G65" s="27"/>
      <c r="H65" s="27"/>
      <c r="I65" s="27"/>
      <c r="J65" s="27"/>
      <c r="K65" s="27"/>
      <c r="L65" s="27"/>
      <c r="M65" s="27"/>
      <c r="N65" s="27"/>
      <c r="O65" s="10"/>
      <c r="P65" s="10"/>
      <c r="Q65" s="10"/>
      <c r="R65" s="10"/>
      <c r="S65" s="10"/>
      <c r="T65" s="10"/>
      <c r="U65" s="10"/>
      <c r="V65" s="10"/>
    </row>
    <row r="66" spans="1:22" ht="19.5" customHeight="1">
      <c r="A66" s="15">
        <v>25</v>
      </c>
      <c r="B66" s="14" t="s">
        <v>121</v>
      </c>
      <c r="C66" s="13">
        <f t="shared" ref="C66:V66" si="12">SUM(C67:C73)</f>
        <v>0</v>
      </c>
      <c r="D66" s="13">
        <f t="shared" si="12"/>
        <v>0</v>
      </c>
      <c r="E66" s="13">
        <f t="shared" si="12"/>
        <v>0</v>
      </c>
      <c r="F66" s="13">
        <f t="shared" si="12"/>
        <v>0</v>
      </c>
      <c r="G66" s="13">
        <f t="shared" si="12"/>
        <v>0</v>
      </c>
      <c r="H66" s="13">
        <f t="shared" si="12"/>
        <v>0</v>
      </c>
      <c r="I66" s="13">
        <f t="shared" si="12"/>
        <v>0</v>
      </c>
      <c r="J66" s="13">
        <f t="shared" si="12"/>
        <v>0</v>
      </c>
      <c r="K66" s="13">
        <f t="shared" si="12"/>
        <v>0</v>
      </c>
      <c r="L66" s="13">
        <f t="shared" si="12"/>
        <v>0</v>
      </c>
      <c r="M66" s="13">
        <f t="shared" si="12"/>
        <v>0</v>
      </c>
      <c r="N66" s="13">
        <f t="shared" si="12"/>
        <v>0</v>
      </c>
      <c r="O66" s="13">
        <f t="shared" si="12"/>
        <v>0</v>
      </c>
      <c r="P66" s="13">
        <f t="shared" si="12"/>
        <v>0</v>
      </c>
      <c r="Q66" s="13">
        <f t="shared" si="12"/>
        <v>0</v>
      </c>
      <c r="R66" s="13">
        <f t="shared" si="12"/>
        <v>0</v>
      </c>
      <c r="S66" s="13">
        <f t="shared" si="12"/>
        <v>0</v>
      </c>
      <c r="T66" s="13">
        <f t="shared" si="12"/>
        <v>0</v>
      </c>
      <c r="U66" s="13">
        <f t="shared" si="12"/>
        <v>0</v>
      </c>
      <c r="V66" s="13">
        <f t="shared" si="12"/>
        <v>0</v>
      </c>
    </row>
    <row r="67" spans="1:22" ht="19.5" customHeight="1">
      <c r="A67" s="12">
        <v>2501</v>
      </c>
      <c r="B67" s="89" t="s">
        <v>120</v>
      </c>
      <c r="C67" s="11"/>
      <c r="D67" s="11"/>
      <c r="E67" s="11"/>
      <c r="F67" s="11"/>
      <c r="G67" s="11"/>
      <c r="H67" s="11"/>
      <c r="I67" s="11"/>
      <c r="J67" s="11"/>
      <c r="K67" s="11"/>
      <c r="L67" s="11"/>
      <c r="M67" s="11"/>
      <c r="N67" s="11"/>
      <c r="O67" s="10"/>
      <c r="P67" s="10"/>
      <c r="Q67" s="10"/>
      <c r="R67" s="10"/>
      <c r="S67" s="10"/>
      <c r="T67" s="10"/>
      <c r="U67" s="10"/>
      <c r="V67" s="10"/>
    </row>
    <row r="68" spans="1:22" ht="19.5" customHeight="1">
      <c r="A68" s="12">
        <v>2502</v>
      </c>
      <c r="B68" s="89" t="s">
        <v>119</v>
      </c>
      <c r="C68" s="11"/>
      <c r="D68" s="11"/>
      <c r="E68" s="11"/>
      <c r="F68" s="11"/>
      <c r="G68" s="11"/>
      <c r="H68" s="11"/>
      <c r="I68" s="11"/>
      <c r="J68" s="11"/>
      <c r="K68" s="11"/>
      <c r="L68" s="11"/>
      <c r="M68" s="11"/>
      <c r="N68" s="11"/>
      <c r="O68" s="10"/>
      <c r="P68" s="10"/>
      <c r="Q68" s="10"/>
      <c r="R68" s="10"/>
      <c r="S68" s="10"/>
      <c r="T68" s="10"/>
      <c r="U68" s="10"/>
      <c r="V68" s="10"/>
    </row>
    <row r="69" spans="1:22" ht="19.5" customHeight="1">
      <c r="A69" s="12">
        <v>2503</v>
      </c>
      <c r="B69" s="89" t="s">
        <v>118</v>
      </c>
      <c r="C69" s="11"/>
      <c r="D69" s="11"/>
      <c r="E69" s="11"/>
      <c r="F69" s="11"/>
      <c r="G69" s="11"/>
      <c r="H69" s="11"/>
      <c r="I69" s="11"/>
      <c r="J69" s="11"/>
      <c r="K69" s="11"/>
      <c r="L69" s="11"/>
      <c r="M69" s="11"/>
      <c r="N69" s="11"/>
      <c r="O69" s="10"/>
      <c r="P69" s="10"/>
      <c r="Q69" s="10"/>
      <c r="R69" s="10"/>
      <c r="S69" s="10"/>
      <c r="T69" s="10"/>
      <c r="U69" s="10"/>
      <c r="V69" s="10"/>
    </row>
    <row r="70" spans="1:22" ht="19.5" customHeight="1">
      <c r="A70" s="12">
        <v>2504</v>
      </c>
      <c r="B70" s="89" t="s">
        <v>117</v>
      </c>
      <c r="C70" s="11"/>
      <c r="D70" s="11"/>
      <c r="E70" s="11"/>
      <c r="F70" s="11"/>
      <c r="G70" s="11"/>
      <c r="H70" s="11"/>
      <c r="I70" s="11"/>
      <c r="J70" s="11"/>
      <c r="K70" s="11"/>
      <c r="L70" s="11"/>
      <c r="M70" s="11"/>
      <c r="N70" s="11"/>
      <c r="O70" s="10"/>
      <c r="P70" s="10"/>
      <c r="Q70" s="10"/>
      <c r="R70" s="10"/>
      <c r="S70" s="10"/>
      <c r="T70" s="10"/>
      <c r="U70" s="10"/>
      <c r="V70" s="10"/>
    </row>
    <row r="71" spans="1:22" ht="19.5" customHeight="1">
      <c r="A71" s="12">
        <v>2505</v>
      </c>
      <c r="B71" s="89" t="s">
        <v>116</v>
      </c>
      <c r="C71" s="11"/>
      <c r="D71" s="11"/>
      <c r="E71" s="11"/>
      <c r="F71" s="11"/>
      <c r="G71" s="11"/>
      <c r="H71" s="11"/>
      <c r="I71" s="11"/>
      <c r="J71" s="11"/>
      <c r="K71" s="11"/>
      <c r="L71" s="11"/>
      <c r="M71" s="11"/>
      <c r="N71" s="11"/>
      <c r="O71" s="10"/>
      <c r="P71" s="10"/>
      <c r="Q71" s="10"/>
      <c r="R71" s="10"/>
      <c r="S71" s="10"/>
      <c r="T71" s="10"/>
      <c r="U71" s="10"/>
      <c r="V71" s="10"/>
    </row>
    <row r="72" spans="1:22" ht="19.5" customHeight="1">
      <c r="A72" s="12">
        <v>2506</v>
      </c>
      <c r="B72" s="89" t="s">
        <v>115</v>
      </c>
      <c r="C72" s="11"/>
      <c r="D72" s="11"/>
      <c r="E72" s="11"/>
      <c r="F72" s="11"/>
      <c r="G72" s="11"/>
      <c r="H72" s="11"/>
      <c r="I72" s="11"/>
      <c r="J72" s="11"/>
      <c r="K72" s="11"/>
      <c r="L72" s="11"/>
      <c r="M72" s="11"/>
      <c r="N72" s="11"/>
      <c r="O72" s="10"/>
      <c r="P72" s="10"/>
      <c r="Q72" s="10"/>
      <c r="R72" s="10"/>
      <c r="S72" s="10"/>
      <c r="T72" s="10"/>
      <c r="U72" s="10"/>
      <c r="V72" s="10"/>
    </row>
    <row r="73" spans="1:22" ht="19.5" customHeight="1">
      <c r="A73" s="12">
        <v>2507</v>
      </c>
      <c r="B73" s="89" t="s">
        <v>114</v>
      </c>
      <c r="C73" s="11"/>
      <c r="D73" s="11"/>
      <c r="E73" s="11"/>
      <c r="F73" s="11"/>
      <c r="G73" s="11"/>
      <c r="H73" s="11"/>
      <c r="I73" s="11"/>
      <c r="J73" s="11"/>
      <c r="K73" s="11"/>
      <c r="L73" s="11"/>
      <c r="M73" s="11"/>
      <c r="N73" s="11"/>
      <c r="O73" s="10"/>
      <c r="P73" s="10"/>
      <c r="Q73" s="10"/>
      <c r="R73" s="10"/>
      <c r="S73" s="10"/>
      <c r="T73" s="10"/>
      <c r="U73" s="10"/>
      <c r="V73" s="10"/>
    </row>
    <row r="74" spans="1:22" ht="19.5" customHeight="1">
      <c r="A74" s="15">
        <v>26</v>
      </c>
      <c r="B74" s="14" t="s">
        <v>113</v>
      </c>
      <c r="C74" s="13">
        <f t="shared" ref="C74:V74" si="13">SUM(C75:C83)</f>
        <v>0</v>
      </c>
      <c r="D74" s="13">
        <f t="shared" si="13"/>
        <v>0</v>
      </c>
      <c r="E74" s="13">
        <f t="shared" si="13"/>
        <v>0</v>
      </c>
      <c r="F74" s="13">
        <f t="shared" si="13"/>
        <v>0</v>
      </c>
      <c r="G74" s="13">
        <f t="shared" si="13"/>
        <v>0</v>
      </c>
      <c r="H74" s="13">
        <f t="shared" si="13"/>
        <v>0</v>
      </c>
      <c r="I74" s="13">
        <f t="shared" si="13"/>
        <v>0</v>
      </c>
      <c r="J74" s="13">
        <f t="shared" si="13"/>
        <v>0</v>
      </c>
      <c r="K74" s="13">
        <f t="shared" si="13"/>
        <v>0</v>
      </c>
      <c r="L74" s="13">
        <f t="shared" si="13"/>
        <v>0</v>
      </c>
      <c r="M74" s="13">
        <f t="shared" si="13"/>
        <v>0</v>
      </c>
      <c r="N74" s="13">
        <f t="shared" si="13"/>
        <v>0</v>
      </c>
      <c r="O74" s="13">
        <f t="shared" si="13"/>
        <v>0</v>
      </c>
      <c r="P74" s="13">
        <f t="shared" si="13"/>
        <v>0</v>
      </c>
      <c r="Q74" s="13">
        <f t="shared" si="13"/>
        <v>0</v>
      </c>
      <c r="R74" s="13">
        <f t="shared" si="13"/>
        <v>0</v>
      </c>
      <c r="S74" s="13">
        <f t="shared" si="13"/>
        <v>0</v>
      </c>
      <c r="T74" s="13">
        <f t="shared" si="13"/>
        <v>0</v>
      </c>
      <c r="U74" s="13">
        <f t="shared" si="13"/>
        <v>0</v>
      </c>
      <c r="V74" s="13">
        <f t="shared" si="13"/>
        <v>0</v>
      </c>
    </row>
    <row r="75" spans="1:22" ht="19.5" hidden="1" customHeight="1">
      <c r="A75" s="12">
        <v>2601</v>
      </c>
      <c r="B75" s="89" t="s">
        <v>112</v>
      </c>
      <c r="C75" s="11"/>
      <c r="D75" s="11"/>
      <c r="E75" s="11"/>
      <c r="F75" s="11"/>
      <c r="G75" s="11"/>
      <c r="H75" s="11"/>
      <c r="I75" s="11"/>
      <c r="J75" s="11"/>
      <c r="K75" s="11"/>
      <c r="L75" s="11"/>
      <c r="M75" s="11"/>
      <c r="N75" s="11"/>
      <c r="O75" s="10"/>
      <c r="P75" s="10"/>
      <c r="Q75" s="10"/>
      <c r="R75" s="10"/>
      <c r="S75" s="10"/>
      <c r="T75" s="10"/>
      <c r="U75" s="10"/>
      <c r="V75" s="10"/>
    </row>
    <row r="76" spans="1:22" ht="19.5" hidden="1" customHeight="1">
      <c r="A76" s="12">
        <v>2602</v>
      </c>
      <c r="B76" s="89" t="s">
        <v>111</v>
      </c>
      <c r="C76" s="11"/>
      <c r="D76" s="11"/>
      <c r="E76" s="11"/>
      <c r="F76" s="11"/>
      <c r="G76" s="11"/>
      <c r="H76" s="11"/>
      <c r="I76" s="11"/>
      <c r="J76" s="11"/>
      <c r="K76" s="11"/>
      <c r="L76" s="11"/>
      <c r="M76" s="11"/>
      <c r="N76" s="11"/>
      <c r="O76" s="10"/>
      <c r="P76" s="10"/>
      <c r="Q76" s="10"/>
      <c r="R76" s="10"/>
      <c r="S76" s="10"/>
      <c r="T76" s="10"/>
      <c r="U76" s="10"/>
      <c r="V76" s="10"/>
    </row>
    <row r="77" spans="1:22" ht="19.5" hidden="1" customHeight="1">
      <c r="A77" s="12">
        <v>2603</v>
      </c>
      <c r="B77" s="89" t="s">
        <v>110</v>
      </c>
      <c r="C77" s="11"/>
      <c r="D77" s="11"/>
      <c r="E77" s="11"/>
      <c r="F77" s="11"/>
      <c r="G77" s="11"/>
      <c r="H77" s="11"/>
      <c r="I77" s="11"/>
      <c r="J77" s="11"/>
      <c r="K77" s="11"/>
      <c r="L77" s="11"/>
      <c r="M77" s="11"/>
      <c r="N77" s="11"/>
      <c r="O77" s="10"/>
      <c r="P77" s="10"/>
      <c r="Q77" s="10"/>
      <c r="R77" s="10"/>
      <c r="S77" s="10"/>
      <c r="T77" s="10"/>
      <c r="U77" s="10"/>
      <c r="V77" s="10"/>
    </row>
    <row r="78" spans="1:22" ht="19.5" hidden="1" customHeight="1">
      <c r="A78" s="12">
        <v>2604</v>
      </c>
      <c r="B78" s="89" t="s">
        <v>109</v>
      </c>
      <c r="C78" s="11"/>
      <c r="D78" s="11"/>
      <c r="E78" s="11"/>
      <c r="F78" s="11"/>
      <c r="G78" s="11"/>
      <c r="H78" s="11"/>
      <c r="I78" s="11"/>
      <c r="J78" s="11"/>
      <c r="K78" s="11"/>
      <c r="L78" s="11"/>
      <c r="M78" s="11"/>
      <c r="N78" s="11"/>
      <c r="O78" s="10"/>
      <c r="P78" s="10"/>
      <c r="Q78" s="10"/>
      <c r="R78" s="10"/>
      <c r="S78" s="10"/>
      <c r="T78" s="10"/>
      <c r="U78" s="10"/>
      <c r="V78" s="10"/>
    </row>
    <row r="79" spans="1:22" ht="19.5" hidden="1" customHeight="1">
      <c r="A79" s="12">
        <v>2605</v>
      </c>
      <c r="B79" s="89" t="s">
        <v>108</v>
      </c>
      <c r="C79" s="11"/>
      <c r="D79" s="11"/>
      <c r="E79" s="11"/>
      <c r="F79" s="11"/>
      <c r="G79" s="11"/>
      <c r="H79" s="11"/>
      <c r="I79" s="11"/>
      <c r="J79" s="11"/>
      <c r="K79" s="11"/>
      <c r="L79" s="11"/>
      <c r="M79" s="11"/>
      <c r="N79" s="11"/>
      <c r="O79" s="10"/>
      <c r="P79" s="10"/>
      <c r="Q79" s="10"/>
      <c r="R79" s="10"/>
      <c r="S79" s="10"/>
      <c r="T79" s="10"/>
      <c r="U79" s="10"/>
      <c r="V79" s="10"/>
    </row>
    <row r="80" spans="1:22" ht="19.5" hidden="1" customHeight="1">
      <c r="A80" s="26">
        <v>266</v>
      </c>
      <c r="B80" s="92" t="s">
        <v>107</v>
      </c>
      <c r="C80" s="25"/>
      <c r="D80" s="25"/>
      <c r="E80" s="25"/>
      <c r="F80" s="25"/>
      <c r="G80" s="25"/>
      <c r="H80" s="25"/>
      <c r="I80" s="25"/>
      <c r="J80" s="25"/>
      <c r="K80" s="25"/>
      <c r="L80" s="25"/>
      <c r="M80" s="25"/>
      <c r="N80" s="25"/>
      <c r="O80" s="10"/>
      <c r="P80" s="10"/>
      <c r="Q80" s="10"/>
      <c r="R80" s="10"/>
      <c r="S80" s="10"/>
      <c r="T80" s="10"/>
      <c r="U80" s="10"/>
      <c r="V80" s="10"/>
    </row>
    <row r="81" spans="1:22" ht="19.5" hidden="1" customHeight="1">
      <c r="A81" s="12">
        <v>2606</v>
      </c>
      <c r="B81" s="89" t="s">
        <v>106</v>
      </c>
      <c r="C81" s="11"/>
      <c r="D81" s="11"/>
      <c r="E81" s="11"/>
      <c r="F81" s="11"/>
      <c r="G81" s="11"/>
      <c r="H81" s="11"/>
      <c r="I81" s="11"/>
      <c r="J81" s="11"/>
      <c r="K81" s="11"/>
      <c r="L81" s="11"/>
      <c r="M81" s="11"/>
      <c r="N81" s="11"/>
      <c r="O81" s="10"/>
      <c r="P81" s="10"/>
      <c r="Q81" s="10"/>
      <c r="R81" s="10"/>
      <c r="S81" s="10"/>
      <c r="T81" s="10"/>
      <c r="U81" s="10"/>
      <c r="V81" s="10"/>
    </row>
    <row r="82" spans="1:22" ht="19.5" customHeight="1">
      <c r="A82" s="12">
        <v>2607</v>
      </c>
      <c r="B82" s="89" t="s">
        <v>105</v>
      </c>
      <c r="C82" s="11"/>
      <c r="D82" s="11"/>
      <c r="E82" s="11"/>
      <c r="F82" s="11"/>
      <c r="G82" s="11"/>
      <c r="H82" s="11"/>
      <c r="I82" s="11"/>
      <c r="J82" s="11"/>
      <c r="K82" s="11"/>
      <c r="L82" s="11"/>
      <c r="M82" s="11"/>
      <c r="N82" s="11"/>
      <c r="O82" s="10"/>
      <c r="P82" s="10"/>
      <c r="Q82" s="10"/>
      <c r="R82" s="10"/>
      <c r="S82" s="10"/>
      <c r="T82" s="10"/>
      <c r="U82" s="10"/>
      <c r="V82" s="10"/>
    </row>
    <row r="83" spans="1:22" ht="19.5" customHeight="1">
      <c r="A83" s="12">
        <v>2698</v>
      </c>
      <c r="B83" s="89" t="s">
        <v>104</v>
      </c>
      <c r="C83" s="11"/>
      <c r="D83" s="11"/>
      <c r="E83" s="11"/>
      <c r="F83" s="11"/>
      <c r="G83" s="11"/>
      <c r="H83" s="11"/>
      <c r="I83" s="11"/>
      <c r="J83" s="11"/>
      <c r="K83" s="11"/>
      <c r="L83" s="11"/>
      <c r="M83" s="11"/>
      <c r="N83" s="11"/>
      <c r="O83" s="10"/>
      <c r="P83" s="10"/>
      <c r="Q83" s="10"/>
      <c r="R83" s="10"/>
      <c r="S83" s="10"/>
      <c r="T83" s="10"/>
      <c r="U83" s="10"/>
      <c r="V83" s="10"/>
    </row>
    <row r="84" spans="1:22" ht="19.5" customHeight="1">
      <c r="A84" s="15">
        <v>27</v>
      </c>
      <c r="B84" s="14" t="s">
        <v>337</v>
      </c>
      <c r="C84" s="13">
        <f t="shared" ref="C84:V84" si="14">SUM(C85:C94)</f>
        <v>0</v>
      </c>
      <c r="D84" s="13">
        <f t="shared" si="14"/>
        <v>0</v>
      </c>
      <c r="E84" s="13">
        <f t="shared" si="14"/>
        <v>0</v>
      </c>
      <c r="F84" s="13">
        <f t="shared" si="14"/>
        <v>0</v>
      </c>
      <c r="G84" s="13">
        <f t="shared" si="14"/>
        <v>0</v>
      </c>
      <c r="H84" s="13">
        <f t="shared" si="14"/>
        <v>0</v>
      </c>
      <c r="I84" s="13">
        <f t="shared" si="14"/>
        <v>0</v>
      </c>
      <c r="J84" s="13">
        <f t="shared" si="14"/>
        <v>0</v>
      </c>
      <c r="K84" s="13">
        <f t="shared" si="14"/>
        <v>0</v>
      </c>
      <c r="L84" s="13">
        <f t="shared" si="14"/>
        <v>0</v>
      </c>
      <c r="M84" s="13">
        <f t="shared" si="14"/>
        <v>0</v>
      </c>
      <c r="N84" s="13">
        <f t="shared" si="14"/>
        <v>0</v>
      </c>
      <c r="O84" s="13">
        <f t="shared" si="14"/>
        <v>0</v>
      </c>
      <c r="P84" s="13">
        <f t="shared" si="14"/>
        <v>0</v>
      </c>
      <c r="Q84" s="13">
        <f t="shared" si="14"/>
        <v>0</v>
      </c>
      <c r="R84" s="13">
        <f t="shared" si="14"/>
        <v>0</v>
      </c>
      <c r="S84" s="13">
        <f t="shared" si="14"/>
        <v>0</v>
      </c>
      <c r="T84" s="13">
        <f t="shared" si="14"/>
        <v>0</v>
      </c>
      <c r="U84" s="13">
        <f t="shared" si="14"/>
        <v>0</v>
      </c>
      <c r="V84" s="13">
        <f t="shared" si="14"/>
        <v>0</v>
      </c>
    </row>
    <row r="85" spans="1:22" ht="19.5" hidden="1" customHeight="1">
      <c r="A85" s="12">
        <v>2702</v>
      </c>
      <c r="B85" s="89" t="s">
        <v>316</v>
      </c>
      <c r="C85" s="11"/>
      <c r="D85" s="11"/>
      <c r="E85" s="11"/>
      <c r="F85" s="11"/>
      <c r="G85" s="11"/>
      <c r="H85" s="11"/>
      <c r="I85" s="11"/>
      <c r="J85" s="11"/>
      <c r="K85" s="11"/>
      <c r="L85" s="11"/>
      <c r="M85" s="11"/>
      <c r="N85" s="11"/>
      <c r="O85" s="10"/>
      <c r="P85" s="10"/>
      <c r="Q85" s="10"/>
      <c r="R85" s="10"/>
      <c r="S85" s="10"/>
      <c r="T85" s="10"/>
      <c r="U85" s="10"/>
      <c r="V85" s="10"/>
    </row>
    <row r="86" spans="1:22" ht="19.5" hidden="1" customHeight="1">
      <c r="A86" s="12">
        <v>2705</v>
      </c>
      <c r="B86" s="89" t="s">
        <v>317</v>
      </c>
      <c r="C86" s="11"/>
      <c r="D86" s="11"/>
      <c r="E86" s="11"/>
      <c r="F86" s="11"/>
      <c r="G86" s="11"/>
      <c r="H86" s="11"/>
      <c r="I86" s="11"/>
      <c r="J86" s="11"/>
      <c r="K86" s="11"/>
      <c r="L86" s="11"/>
      <c r="M86" s="11"/>
      <c r="N86" s="11"/>
      <c r="O86" s="10"/>
      <c r="P86" s="10"/>
      <c r="Q86" s="10"/>
      <c r="R86" s="10"/>
      <c r="S86" s="10"/>
      <c r="T86" s="10"/>
      <c r="U86" s="10"/>
      <c r="V86" s="10"/>
    </row>
    <row r="87" spans="1:22" ht="50.1" hidden="1" customHeight="1">
      <c r="A87" s="12">
        <v>2706</v>
      </c>
      <c r="B87" s="89" t="s">
        <v>318</v>
      </c>
      <c r="C87" s="11"/>
      <c r="D87" s="11"/>
      <c r="E87" s="11"/>
      <c r="F87" s="11"/>
      <c r="G87" s="11"/>
      <c r="H87" s="11"/>
      <c r="I87" s="11"/>
      <c r="J87" s="11"/>
      <c r="K87" s="11"/>
      <c r="L87" s="11"/>
      <c r="M87" s="11"/>
      <c r="N87" s="11"/>
      <c r="O87" s="10"/>
      <c r="P87" s="10"/>
      <c r="Q87" s="10"/>
      <c r="R87" s="10"/>
      <c r="S87" s="10"/>
      <c r="T87" s="10"/>
      <c r="U87" s="10"/>
      <c r="V87" s="10"/>
    </row>
    <row r="88" spans="1:22" ht="19.5" hidden="1" customHeight="1">
      <c r="A88" s="12">
        <v>2707</v>
      </c>
      <c r="B88" s="89" t="s">
        <v>319</v>
      </c>
      <c r="C88" s="11"/>
      <c r="D88" s="11"/>
      <c r="E88" s="11"/>
      <c r="F88" s="11"/>
      <c r="G88" s="11"/>
      <c r="H88" s="11"/>
      <c r="I88" s="11"/>
      <c r="J88" s="11"/>
      <c r="K88" s="11"/>
      <c r="L88" s="11"/>
      <c r="M88" s="11"/>
      <c r="N88" s="11"/>
      <c r="O88" s="10"/>
      <c r="P88" s="10"/>
      <c r="Q88" s="10"/>
      <c r="R88" s="10"/>
      <c r="S88" s="10"/>
      <c r="T88" s="10"/>
      <c r="U88" s="10"/>
      <c r="V88" s="10"/>
    </row>
    <row r="89" spans="1:22" ht="19.5" hidden="1" customHeight="1">
      <c r="A89" s="12">
        <v>2708</v>
      </c>
      <c r="B89" s="89" t="s">
        <v>320</v>
      </c>
      <c r="C89" s="11"/>
      <c r="D89" s="11"/>
      <c r="E89" s="11"/>
      <c r="F89" s="11"/>
      <c r="G89" s="11"/>
      <c r="H89" s="11"/>
      <c r="I89" s="11"/>
      <c r="J89" s="11"/>
      <c r="K89" s="11"/>
      <c r="L89" s="11"/>
      <c r="M89" s="11"/>
      <c r="N89" s="11"/>
      <c r="O89" s="10"/>
      <c r="P89" s="10"/>
      <c r="Q89" s="10"/>
      <c r="R89" s="10"/>
      <c r="S89" s="10"/>
      <c r="T89" s="10"/>
      <c r="U89" s="10"/>
      <c r="V89" s="10"/>
    </row>
    <row r="90" spans="1:22">
      <c r="A90" s="12">
        <v>2709</v>
      </c>
      <c r="B90" s="89" t="s">
        <v>321</v>
      </c>
      <c r="C90" s="11"/>
      <c r="D90" s="11"/>
      <c r="E90" s="11"/>
      <c r="F90" s="11"/>
      <c r="G90" s="11"/>
      <c r="H90" s="11"/>
      <c r="I90" s="11"/>
      <c r="J90" s="11"/>
      <c r="K90" s="11"/>
      <c r="L90" s="11"/>
      <c r="M90" s="11"/>
      <c r="N90" s="11"/>
      <c r="O90" s="10"/>
      <c r="P90" s="10"/>
      <c r="Q90" s="10"/>
      <c r="R90" s="10"/>
      <c r="S90" s="10"/>
      <c r="T90" s="10"/>
      <c r="U90" s="10"/>
      <c r="V90" s="10"/>
    </row>
    <row r="91" spans="1:22" ht="39">
      <c r="A91" s="12">
        <v>2710</v>
      </c>
      <c r="B91" s="89" t="s">
        <v>322</v>
      </c>
      <c r="C91" s="11"/>
      <c r="D91" s="11"/>
      <c r="E91" s="11"/>
      <c r="F91" s="11"/>
      <c r="G91" s="11"/>
      <c r="H91" s="11"/>
      <c r="I91" s="11"/>
      <c r="J91" s="11"/>
      <c r="K91" s="11"/>
      <c r="L91" s="11"/>
      <c r="M91" s="11"/>
      <c r="N91" s="11"/>
      <c r="O91" s="10"/>
      <c r="P91" s="10"/>
      <c r="Q91" s="10"/>
      <c r="R91" s="10"/>
      <c r="S91" s="10"/>
      <c r="T91" s="10"/>
      <c r="U91" s="10"/>
      <c r="V91" s="10"/>
    </row>
    <row r="92" spans="1:22" ht="39">
      <c r="A92" s="12">
        <v>2711</v>
      </c>
      <c r="B92" s="89" t="s">
        <v>323</v>
      </c>
      <c r="C92" s="11"/>
      <c r="D92" s="11"/>
      <c r="E92" s="11"/>
      <c r="F92" s="11"/>
      <c r="G92" s="11"/>
      <c r="H92" s="11"/>
      <c r="I92" s="11"/>
      <c r="J92" s="11"/>
      <c r="K92" s="11"/>
      <c r="L92" s="11"/>
      <c r="M92" s="11"/>
      <c r="N92" s="11"/>
      <c r="O92" s="10"/>
      <c r="P92" s="10"/>
      <c r="Q92" s="10"/>
      <c r="R92" s="10"/>
      <c r="S92" s="10"/>
      <c r="T92" s="10"/>
      <c r="U92" s="10"/>
      <c r="V92" s="10"/>
    </row>
    <row r="93" spans="1:22">
      <c r="A93" s="12">
        <v>2713</v>
      </c>
      <c r="B93" s="89" t="s">
        <v>342</v>
      </c>
      <c r="C93" s="11"/>
      <c r="D93" s="11"/>
      <c r="E93" s="11"/>
      <c r="F93" s="11"/>
      <c r="G93" s="11"/>
      <c r="H93" s="11"/>
      <c r="I93" s="11"/>
      <c r="J93" s="11"/>
      <c r="K93" s="11"/>
      <c r="L93" s="11"/>
      <c r="M93" s="11"/>
      <c r="N93" s="11"/>
      <c r="O93" s="10"/>
      <c r="P93" s="10"/>
      <c r="Q93" s="10"/>
      <c r="R93" s="10"/>
      <c r="S93" s="10"/>
      <c r="T93" s="10"/>
      <c r="U93" s="10"/>
      <c r="V93" s="10"/>
    </row>
    <row r="94" spans="1:22" ht="39">
      <c r="A94" s="12">
        <v>2714</v>
      </c>
      <c r="B94" s="89" t="s">
        <v>343</v>
      </c>
      <c r="C94" s="11"/>
      <c r="D94" s="11"/>
      <c r="E94" s="11"/>
      <c r="F94" s="11"/>
      <c r="G94" s="11"/>
      <c r="H94" s="11"/>
      <c r="I94" s="11"/>
      <c r="J94" s="11"/>
      <c r="K94" s="11"/>
      <c r="L94" s="11"/>
      <c r="M94" s="11"/>
      <c r="N94" s="11"/>
      <c r="O94" s="10"/>
      <c r="P94" s="10"/>
      <c r="Q94" s="10"/>
      <c r="R94" s="10"/>
      <c r="S94" s="10"/>
      <c r="T94" s="10"/>
      <c r="U94" s="10"/>
      <c r="V94" s="10"/>
    </row>
    <row r="95" spans="1:22" ht="19.5" customHeight="1">
      <c r="A95" s="15">
        <v>28</v>
      </c>
      <c r="B95" s="14" t="s">
        <v>103</v>
      </c>
      <c r="C95" s="13">
        <f t="shared" ref="C95:V95" si="15">SUM(C96:C106)</f>
        <v>0</v>
      </c>
      <c r="D95" s="13">
        <f t="shared" si="15"/>
        <v>0</v>
      </c>
      <c r="E95" s="13">
        <f t="shared" si="15"/>
        <v>0</v>
      </c>
      <c r="F95" s="13">
        <f t="shared" si="15"/>
        <v>0</v>
      </c>
      <c r="G95" s="13">
        <f t="shared" si="15"/>
        <v>0</v>
      </c>
      <c r="H95" s="13">
        <f t="shared" si="15"/>
        <v>0</v>
      </c>
      <c r="I95" s="13">
        <f t="shared" si="15"/>
        <v>0</v>
      </c>
      <c r="J95" s="13">
        <f t="shared" si="15"/>
        <v>0</v>
      </c>
      <c r="K95" s="13">
        <f t="shared" si="15"/>
        <v>0</v>
      </c>
      <c r="L95" s="13">
        <f t="shared" si="15"/>
        <v>0</v>
      </c>
      <c r="M95" s="13">
        <f t="shared" si="15"/>
        <v>0</v>
      </c>
      <c r="N95" s="13">
        <f t="shared" si="15"/>
        <v>0</v>
      </c>
      <c r="O95" s="13">
        <f t="shared" si="15"/>
        <v>0</v>
      </c>
      <c r="P95" s="13">
        <f t="shared" si="15"/>
        <v>0</v>
      </c>
      <c r="Q95" s="13">
        <f t="shared" si="15"/>
        <v>0</v>
      </c>
      <c r="R95" s="13">
        <f t="shared" si="15"/>
        <v>0</v>
      </c>
      <c r="S95" s="13">
        <f t="shared" si="15"/>
        <v>0</v>
      </c>
      <c r="T95" s="13">
        <f t="shared" si="15"/>
        <v>0</v>
      </c>
      <c r="U95" s="13">
        <f t="shared" si="15"/>
        <v>0</v>
      </c>
      <c r="V95" s="13">
        <f t="shared" si="15"/>
        <v>0</v>
      </c>
    </row>
    <row r="96" spans="1:22" ht="19.5" hidden="1" customHeight="1">
      <c r="A96" s="12">
        <v>2801</v>
      </c>
      <c r="B96" s="89" t="s">
        <v>102</v>
      </c>
      <c r="C96" s="11"/>
      <c r="D96" s="11"/>
      <c r="E96" s="11"/>
      <c r="F96" s="11"/>
      <c r="G96" s="11"/>
      <c r="H96" s="11"/>
      <c r="I96" s="11"/>
      <c r="J96" s="11"/>
      <c r="K96" s="11"/>
      <c r="L96" s="11"/>
      <c r="M96" s="11"/>
      <c r="N96" s="11"/>
      <c r="O96" s="10"/>
      <c r="P96" s="10"/>
      <c r="Q96" s="10"/>
      <c r="R96" s="10"/>
      <c r="S96" s="10"/>
      <c r="T96" s="10"/>
      <c r="U96" s="10"/>
      <c r="V96" s="10"/>
    </row>
    <row r="97" spans="1:134" ht="19.5" hidden="1" customHeight="1">
      <c r="A97" s="12">
        <v>2802</v>
      </c>
      <c r="B97" s="89" t="s">
        <v>344</v>
      </c>
      <c r="C97" s="11"/>
      <c r="D97" s="11"/>
      <c r="E97" s="11"/>
      <c r="F97" s="11"/>
      <c r="G97" s="11"/>
      <c r="H97" s="11"/>
      <c r="I97" s="11"/>
      <c r="J97" s="11"/>
      <c r="K97" s="11"/>
      <c r="L97" s="11"/>
      <c r="M97" s="11"/>
      <c r="N97" s="11"/>
      <c r="O97" s="10"/>
      <c r="P97" s="10"/>
      <c r="Q97" s="10"/>
      <c r="R97" s="10"/>
      <c r="S97" s="10"/>
      <c r="T97" s="10"/>
      <c r="U97" s="10"/>
      <c r="V97" s="10"/>
    </row>
    <row r="98" spans="1:134" ht="19.5" hidden="1" customHeight="1">
      <c r="A98" s="12">
        <v>2803</v>
      </c>
      <c r="B98" s="89" t="s">
        <v>101</v>
      </c>
      <c r="C98" s="11"/>
      <c r="D98" s="11"/>
      <c r="E98" s="11"/>
      <c r="F98" s="11"/>
      <c r="G98" s="11"/>
      <c r="H98" s="11"/>
      <c r="I98" s="11"/>
      <c r="J98" s="11"/>
      <c r="K98" s="11"/>
      <c r="L98" s="11"/>
      <c r="M98" s="11"/>
      <c r="N98" s="11"/>
      <c r="O98" s="10"/>
      <c r="P98" s="10"/>
      <c r="Q98" s="10"/>
      <c r="R98" s="10"/>
      <c r="S98" s="10"/>
      <c r="T98" s="10"/>
      <c r="U98" s="10"/>
      <c r="V98" s="10"/>
    </row>
    <row r="99" spans="1:134" ht="19.5" hidden="1" customHeight="1">
      <c r="A99" s="12">
        <v>2804</v>
      </c>
      <c r="B99" s="89" t="s">
        <v>345</v>
      </c>
      <c r="C99" s="11"/>
      <c r="D99" s="11"/>
      <c r="E99" s="11"/>
      <c r="F99" s="11"/>
      <c r="G99" s="11"/>
      <c r="H99" s="11"/>
      <c r="I99" s="11"/>
      <c r="J99" s="11"/>
      <c r="K99" s="11"/>
      <c r="L99" s="11"/>
      <c r="M99" s="11"/>
      <c r="N99" s="11"/>
      <c r="O99" s="10"/>
      <c r="P99" s="10"/>
      <c r="Q99" s="10"/>
      <c r="R99" s="10"/>
      <c r="S99" s="10"/>
      <c r="T99" s="10"/>
      <c r="U99" s="10"/>
      <c r="V99" s="10"/>
    </row>
    <row r="100" spans="1:134" ht="50.1" customHeight="1">
      <c r="A100" s="12">
        <v>2805</v>
      </c>
      <c r="B100" s="89" t="s">
        <v>100</v>
      </c>
      <c r="C100" s="11"/>
      <c r="D100" s="11"/>
      <c r="E100" s="11"/>
      <c r="F100" s="11"/>
      <c r="G100" s="11"/>
      <c r="H100" s="11"/>
      <c r="I100" s="11"/>
      <c r="J100" s="11"/>
      <c r="K100" s="11"/>
      <c r="L100" s="11"/>
      <c r="M100" s="11"/>
      <c r="N100" s="11"/>
      <c r="O100" s="10"/>
      <c r="P100" s="10"/>
      <c r="Q100" s="10"/>
      <c r="R100" s="10"/>
      <c r="S100" s="10"/>
      <c r="T100" s="10"/>
      <c r="U100" s="10"/>
      <c r="V100" s="10"/>
    </row>
    <row r="101" spans="1:134" ht="19.5" hidden="1" customHeight="1">
      <c r="A101" s="12">
        <v>2806</v>
      </c>
      <c r="B101" s="89" t="s">
        <v>346</v>
      </c>
      <c r="C101" s="11"/>
      <c r="D101" s="11"/>
      <c r="E101" s="11"/>
      <c r="F101" s="11"/>
      <c r="G101" s="11"/>
      <c r="H101" s="11"/>
      <c r="I101" s="11"/>
      <c r="J101" s="11"/>
      <c r="K101" s="11"/>
      <c r="L101" s="11"/>
      <c r="M101" s="11"/>
      <c r="N101" s="11"/>
      <c r="O101" s="10"/>
      <c r="P101" s="10"/>
      <c r="Q101" s="10"/>
      <c r="R101" s="10"/>
      <c r="S101" s="10"/>
      <c r="T101" s="10"/>
      <c r="U101" s="10"/>
      <c r="V101" s="10"/>
    </row>
    <row r="102" spans="1:134" ht="50.1" hidden="1" customHeight="1">
      <c r="A102" s="12">
        <v>2807</v>
      </c>
      <c r="B102" s="89" t="s">
        <v>99</v>
      </c>
      <c r="C102" s="11"/>
      <c r="D102" s="11"/>
      <c r="E102" s="11"/>
      <c r="F102" s="11"/>
      <c r="G102" s="11"/>
      <c r="H102" s="11"/>
      <c r="I102" s="11"/>
      <c r="J102" s="11"/>
      <c r="K102" s="11"/>
      <c r="L102" s="11"/>
      <c r="M102" s="11"/>
      <c r="N102" s="11"/>
      <c r="O102" s="10"/>
      <c r="P102" s="10"/>
      <c r="Q102" s="10"/>
      <c r="R102" s="10"/>
      <c r="S102" s="10"/>
      <c r="T102" s="10"/>
      <c r="U102" s="10"/>
      <c r="V102" s="10"/>
    </row>
    <row r="103" spans="1:134" ht="19.5" hidden="1" customHeight="1">
      <c r="A103" s="12">
        <v>2808</v>
      </c>
      <c r="B103" s="89" t="s">
        <v>98</v>
      </c>
      <c r="C103" s="11"/>
      <c r="D103" s="11"/>
      <c r="E103" s="11"/>
      <c r="F103" s="11"/>
      <c r="G103" s="11"/>
      <c r="H103" s="11"/>
      <c r="I103" s="11"/>
      <c r="J103" s="11"/>
      <c r="K103" s="11"/>
      <c r="L103" s="11"/>
      <c r="M103" s="11"/>
      <c r="N103" s="11"/>
      <c r="O103" s="10"/>
      <c r="P103" s="10"/>
      <c r="Q103" s="10"/>
      <c r="R103" s="10"/>
      <c r="S103" s="10"/>
      <c r="T103" s="10"/>
      <c r="U103" s="10"/>
      <c r="V103" s="10"/>
    </row>
    <row r="104" spans="1:134" ht="19.5" customHeight="1">
      <c r="A104" s="12">
        <v>2809</v>
      </c>
      <c r="B104" s="89" t="s">
        <v>97</v>
      </c>
      <c r="C104" s="11"/>
      <c r="D104" s="11"/>
      <c r="E104" s="11"/>
      <c r="F104" s="11"/>
      <c r="G104" s="11"/>
      <c r="H104" s="11"/>
      <c r="I104" s="11"/>
      <c r="J104" s="11"/>
      <c r="K104" s="11"/>
      <c r="L104" s="11"/>
      <c r="M104" s="11"/>
      <c r="N104" s="11"/>
      <c r="O104" s="10"/>
      <c r="P104" s="10"/>
      <c r="Q104" s="10"/>
      <c r="R104" s="10"/>
      <c r="S104" s="10"/>
      <c r="T104" s="10"/>
      <c r="U104" s="10"/>
      <c r="V104" s="10"/>
    </row>
    <row r="105" spans="1:134" ht="19.5" customHeight="1">
      <c r="A105" s="12">
        <v>2810</v>
      </c>
      <c r="B105" s="89" t="s">
        <v>96</v>
      </c>
      <c r="C105" s="11"/>
      <c r="D105" s="11"/>
      <c r="E105" s="11"/>
      <c r="F105" s="11"/>
      <c r="G105" s="11"/>
      <c r="H105" s="11"/>
      <c r="I105" s="11"/>
      <c r="J105" s="11"/>
      <c r="K105" s="11"/>
      <c r="L105" s="11"/>
      <c r="M105" s="11"/>
      <c r="N105" s="11"/>
      <c r="O105" s="10"/>
      <c r="P105" s="10"/>
      <c r="Q105" s="10"/>
      <c r="R105" s="10"/>
      <c r="S105" s="10"/>
      <c r="T105" s="10"/>
      <c r="U105" s="10"/>
      <c r="V105" s="10"/>
    </row>
    <row r="106" spans="1:134" ht="19.5" customHeight="1">
      <c r="A106" s="12">
        <v>2898</v>
      </c>
      <c r="B106" s="89" t="s">
        <v>0</v>
      </c>
      <c r="C106" s="11"/>
      <c r="D106" s="11"/>
      <c r="E106" s="11"/>
      <c r="F106" s="11"/>
      <c r="G106" s="11"/>
      <c r="H106" s="11"/>
      <c r="I106" s="11"/>
      <c r="J106" s="11"/>
      <c r="K106" s="11"/>
      <c r="L106" s="11"/>
      <c r="M106" s="11"/>
      <c r="N106" s="11"/>
      <c r="O106" s="10"/>
      <c r="P106" s="10"/>
      <c r="Q106" s="10"/>
      <c r="R106" s="10"/>
      <c r="S106" s="10"/>
      <c r="T106" s="10"/>
      <c r="U106" s="10"/>
      <c r="V106" s="10"/>
    </row>
    <row r="107" spans="1:134" ht="19.5" hidden="1" customHeight="1">
      <c r="A107" s="15">
        <v>29</v>
      </c>
      <c r="B107" s="14" t="s">
        <v>347</v>
      </c>
      <c r="C107" s="13">
        <f t="shared" ref="C107:V107" si="16">C108</f>
        <v>0</v>
      </c>
      <c r="D107" s="13">
        <f t="shared" si="16"/>
        <v>0</v>
      </c>
      <c r="E107" s="13">
        <f t="shared" si="16"/>
        <v>0</v>
      </c>
      <c r="F107" s="13">
        <f t="shared" si="16"/>
        <v>0</v>
      </c>
      <c r="G107" s="13">
        <f t="shared" si="16"/>
        <v>0</v>
      </c>
      <c r="H107" s="13">
        <f t="shared" si="16"/>
        <v>0</v>
      </c>
      <c r="I107" s="13">
        <f t="shared" si="16"/>
        <v>0</v>
      </c>
      <c r="J107" s="13">
        <f t="shared" si="16"/>
        <v>0</v>
      </c>
      <c r="K107" s="13">
        <f t="shared" si="16"/>
        <v>0</v>
      </c>
      <c r="L107" s="13">
        <f t="shared" si="16"/>
        <v>0</v>
      </c>
      <c r="M107" s="13">
        <f t="shared" si="16"/>
        <v>0</v>
      </c>
      <c r="N107" s="13">
        <f t="shared" si="16"/>
        <v>0</v>
      </c>
      <c r="O107" s="13">
        <f t="shared" si="16"/>
        <v>0</v>
      </c>
      <c r="P107" s="13">
        <f t="shared" si="16"/>
        <v>0</v>
      </c>
      <c r="Q107" s="13">
        <f t="shared" si="16"/>
        <v>0</v>
      </c>
      <c r="R107" s="13">
        <f t="shared" si="16"/>
        <v>0</v>
      </c>
      <c r="S107" s="13">
        <f t="shared" si="16"/>
        <v>0</v>
      </c>
      <c r="T107" s="13">
        <f t="shared" si="16"/>
        <v>0</v>
      </c>
      <c r="U107" s="13">
        <f t="shared" si="16"/>
        <v>0</v>
      </c>
      <c r="V107" s="13">
        <f t="shared" si="16"/>
        <v>0</v>
      </c>
    </row>
    <row r="108" spans="1:134" ht="19.5" hidden="1" customHeight="1">
      <c r="A108" s="12">
        <v>2901</v>
      </c>
      <c r="B108" s="89" t="s">
        <v>324</v>
      </c>
      <c r="C108" s="11"/>
      <c r="D108" s="11"/>
      <c r="E108" s="11"/>
      <c r="F108" s="11"/>
      <c r="G108" s="11"/>
      <c r="H108" s="11"/>
      <c r="I108" s="11"/>
      <c r="J108" s="11"/>
      <c r="K108" s="11"/>
      <c r="L108" s="11"/>
      <c r="M108" s="11"/>
      <c r="N108" s="11"/>
      <c r="O108" s="10"/>
      <c r="P108" s="10"/>
      <c r="Q108" s="10"/>
      <c r="R108" s="10"/>
      <c r="S108" s="10"/>
      <c r="T108" s="10"/>
      <c r="U108" s="10"/>
      <c r="V108" s="10"/>
    </row>
    <row r="109" spans="1:134" ht="19.5" hidden="1" customHeight="1">
      <c r="A109" s="12">
        <v>2902</v>
      </c>
      <c r="B109" s="89" t="s">
        <v>325</v>
      </c>
      <c r="C109" s="11"/>
      <c r="D109" s="11"/>
      <c r="E109" s="11"/>
      <c r="F109" s="11"/>
      <c r="G109" s="11"/>
      <c r="H109" s="11"/>
      <c r="I109" s="11"/>
      <c r="J109" s="11"/>
      <c r="K109" s="11"/>
      <c r="L109" s="11"/>
      <c r="M109" s="11"/>
      <c r="N109" s="11"/>
      <c r="O109" s="10"/>
      <c r="P109" s="10"/>
      <c r="Q109" s="10"/>
      <c r="R109" s="10"/>
      <c r="S109" s="10"/>
      <c r="T109" s="10"/>
      <c r="U109" s="10"/>
      <c r="V109" s="10"/>
    </row>
    <row r="110" spans="1:134" ht="19.5" hidden="1" customHeight="1">
      <c r="A110" s="15" t="s">
        <v>293</v>
      </c>
      <c r="B110" s="14" t="s">
        <v>294</v>
      </c>
      <c r="C110" s="13">
        <f t="shared" ref="C110:V110" si="17">C111</f>
        <v>0</v>
      </c>
      <c r="D110" s="13">
        <f t="shared" si="17"/>
        <v>0</v>
      </c>
      <c r="E110" s="13">
        <f t="shared" si="17"/>
        <v>0</v>
      </c>
      <c r="F110" s="13">
        <f t="shared" si="17"/>
        <v>0</v>
      </c>
      <c r="G110" s="13">
        <f t="shared" si="17"/>
        <v>0</v>
      </c>
      <c r="H110" s="13">
        <f t="shared" si="17"/>
        <v>0</v>
      </c>
      <c r="I110" s="13">
        <f t="shared" si="17"/>
        <v>0</v>
      </c>
      <c r="J110" s="13">
        <f t="shared" si="17"/>
        <v>0</v>
      </c>
      <c r="K110" s="13">
        <f t="shared" si="17"/>
        <v>0</v>
      </c>
      <c r="L110" s="13">
        <f t="shared" si="17"/>
        <v>0</v>
      </c>
      <c r="M110" s="13">
        <f t="shared" si="17"/>
        <v>0</v>
      </c>
      <c r="N110" s="13">
        <f t="shared" si="17"/>
        <v>0</v>
      </c>
      <c r="O110" s="13">
        <f t="shared" si="17"/>
        <v>0</v>
      </c>
      <c r="P110" s="13">
        <f t="shared" si="17"/>
        <v>0</v>
      </c>
      <c r="Q110" s="13">
        <f t="shared" si="17"/>
        <v>0</v>
      </c>
      <c r="R110" s="13">
        <f t="shared" si="17"/>
        <v>0</v>
      </c>
      <c r="S110" s="13">
        <f t="shared" si="17"/>
        <v>0</v>
      </c>
      <c r="T110" s="13">
        <f t="shared" si="17"/>
        <v>0</v>
      </c>
      <c r="U110" s="13">
        <f t="shared" si="17"/>
        <v>0</v>
      </c>
      <c r="V110" s="13">
        <f t="shared" si="17"/>
        <v>0</v>
      </c>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row>
    <row r="111" spans="1:134" ht="19.5" hidden="1" customHeight="1">
      <c r="A111" s="12" t="s">
        <v>295</v>
      </c>
      <c r="B111" s="89" t="s">
        <v>296</v>
      </c>
      <c r="C111" s="10"/>
      <c r="D111" s="10"/>
      <c r="E111" s="10"/>
      <c r="F111" s="10"/>
      <c r="G111" s="9"/>
      <c r="H111" s="10"/>
      <c r="I111" s="10"/>
      <c r="J111" s="10"/>
      <c r="K111" s="10"/>
      <c r="L111" s="10"/>
      <c r="M111" s="10"/>
      <c r="N111" s="10"/>
      <c r="O111" s="10"/>
      <c r="P111" s="10"/>
      <c r="Q111" s="10"/>
      <c r="R111" s="10"/>
      <c r="S111" s="10"/>
      <c r="T111" s="10"/>
      <c r="U111" s="10"/>
      <c r="V111" s="10"/>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row>
    <row r="112" spans="1:134" ht="19.5" customHeight="1">
      <c r="A112" s="18">
        <v>3</v>
      </c>
      <c r="B112" s="17" t="s">
        <v>95</v>
      </c>
      <c r="C112" s="16">
        <f t="shared" ref="C112:V112" si="18">C113+C120</f>
        <v>0</v>
      </c>
      <c r="D112" s="16">
        <f t="shared" si="18"/>
        <v>0</v>
      </c>
      <c r="E112" s="16">
        <f t="shared" si="18"/>
        <v>0</v>
      </c>
      <c r="F112" s="16">
        <f t="shared" si="18"/>
        <v>0</v>
      </c>
      <c r="G112" s="16">
        <f t="shared" si="18"/>
        <v>0</v>
      </c>
      <c r="H112" s="16">
        <f t="shared" si="18"/>
        <v>0</v>
      </c>
      <c r="I112" s="16">
        <f t="shared" si="18"/>
        <v>0</v>
      </c>
      <c r="J112" s="16">
        <f t="shared" si="18"/>
        <v>0</v>
      </c>
      <c r="K112" s="16">
        <f t="shared" si="18"/>
        <v>0</v>
      </c>
      <c r="L112" s="16">
        <f t="shared" si="18"/>
        <v>0</v>
      </c>
      <c r="M112" s="16">
        <f t="shared" si="18"/>
        <v>0</v>
      </c>
      <c r="N112" s="16">
        <f t="shared" si="18"/>
        <v>0</v>
      </c>
      <c r="O112" s="16">
        <f t="shared" si="18"/>
        <v>0</v>
      </c>
      <c r="P112" s="16">
        <f t="shared" si="18"/>
        <v>0</v>
      </c>
      <c r="Q112" s="16">
        <f t="shared" si="18"/>
        <v>0</v>
      </c>
      <c r="R112" s="16">
        <f t="shared" si="18"/>
        <v>0</v>
      </c>
      <c r="S112" s="16">
        <f t="shared" si="18"/>
        <v>0</v>
      </c>
      <c r="T112" s="16">
        <f t="shared" si="18"/>
        <v>0</v>
      </c>
      <c r="U112" s="16">
        <f t="shared" si="18"/>
        <v>0</v>
      </c>
      <c r="V112" s="16">
        <f t="shared" si="18"/>
        <v>0</v>
      </c>
    </row>
    <row r="113" spans="1:22" ht="19.5" customHeight="1">
      <c r="A113" s="15">
        <v>31</v>
      </c>
      <c r="B113" s="14" t="s">
        <v>94</v>
      </c>
      <c r="C113" s="13">
        <f t="shared" ref="C113:V113" si="19">SUM(C114:C119)</f>
        <v>0</v>
      </c>
      <c r="D113" s="13">
        <f t="shared" si="19"/>
        <v>0</v>
      </c>
      <c r="E113" s="13">
        <f t="shared" si="19"/>
        <v>0</v>
      </c>
      <c r="F113" s="13">
        <f t="shared" si="19"/>
        <v>0</v>
      </c>
      <c r="G113" s="13">
        <f t="shared" si="19"/>
        <v>0</v>
      </c>
      <c r="H113" s="13">
        <f t="shared" si="19"/>
        <v>0</v>
      </c>
      <c r="I113" s="13">
        <f t="shared" si="19"/>
        <v>0</v>
      </c>
      <c r="J113" s="13">
        <f t="shared" si="19"/>
        <v>0</v>
      </c>
      <c r="K113" s="13">
        <f t="shared" si="19"/>
        <v>0</v>
      </c>
      <c r="L113" s="13">
        <f t="shared" si="19"/>
        <v>0</v>
      </c>
      <c r="M113" s="13">
        <f t="shared" si="19"/>
        <v>0</v>
      </c>
      <c r="N113" s="13">
        <f t="shared" si="19"/>
        <v>0</v>
      </c>
      <c r="O113" s="13">
        <f t="shared" si="19"/>
        <v>0</v>
      </c>
      <c r="P113" s="13">
        <f t="shared" si="19"/>
        <v>0</v>
      </c>
      <c r="Q113" s="13">
        <f t="shared" si="19"/>
        <v>0</v>
      </c>
      <c r="R113" s="13">
        <f t="shared" si="19"/>
        <v>0</v>
      </c>
      <c r="S113" s="13">
        <f t="shared" si="19"/>
        <v>0</v>
      </c>
      <c r="T113" s="13">
        <f t="shared" si="19"/>
        <v>0</v>
      </c>
      <c r="U113" s="13">
        <f t="shared" si="19"/>
        <v>0</v>
      </c>
      <c r="V113" s="13">
        <f t="shared" si="19"/>
        <v>0</v>
      </c>
    </row>
    <row r="114" spans="1:22" ht="19.5" customHeight="1">
      <c r="A114" s="12">
        <v>3101</v>
      </c>
      <c r="B114" s="89" t="s">
        <v>93</v>
      </c>
      <c r="C114" s="11"/>
      <c r="D114" s="11"/>
      <c r="E114" s="11"/>
      <c r="F114" s="11"/>
      <c r="G114" s="11"/>
      <c r="H114" s="11"/>
      <c r="I114" s="11"/>
      <c r="J114" s="11"/>
      <c r="K114" s="11"/>
      <c r="L114" s="11"/>
      <c r="M114" s="11"/>
      <c r="N114" s="11"/>
      <c r="O114" s="10"/>
      <c r="P114" s="10"/>
      <c r="Q114" s="10"/>
      <c r="R114" s="10"/>
      <c r="S114" s="10"/>
      <c r="T114" s="10"/>
      <c r="U114" s="10"/>
      <c r="V114" s="10"/>
    </row>
    <row r="115" spans="1:22" ht="19.5" customHeight="1">
      <c r="A115" s="12">
        <v>3102</v>
      </c>
      <c r="B115" s="89" t="s">
        <v>92</v>
      </c>
      <c r="C115" s="11"/>
      <c r="D115" s="11"/>
      <c r="E115" s="11"/>
      <c r="F115" s="11"/>
      <c r="G115" s="11"/>
      <c r="H115" s="11"/>
      <c r="I115" s="11"/>
      <c r="J115" s="11"/>
      <c r="K115" s="11"/>
      <c r="L115" s="11"/>
      <c r="M115" s="11"/>
      <c r="N115" s="11"/>
      <c r="O115" s="10"/>
      <c r="P115" s="10"/>
      <c r="Q115" s="10"/>
      <c r="R115" s="10"/>
      <c r="S115" s="10"/>
      <c r="T115" s="10"/>
      <c r="U115" s="10"/>
      <c r="V115" s="10"/>
    </row>
    <row r="116" spans="1:22" ht="19.5" hidden="1" customHeight="1">
      <c r="A116" s="12">
        <v>3103</v>
      </c>
      <c r="B116" s="89" t="s">
        <v>91</v>
      </c>
      <c r="C116" s="11"/>
      <c r="D116" s="11"/>
      <c r="E116" s="11"/>
      <c r="F116" s="11"/>
      <c r="G116" s="11"/>
      <c r="H116" s="11"/>
      <c r="I116" s="11"/>
      <c r="J116" s="11"/>
      <c r="K116" s="11"/>
      <c r="L116" s="11"/>
      <c r="M116" s="11"/>
      <c r="N116" s="11"/>
      <c r="O116" s="10"/>
      <c r="P116" s="10"/>
      <c r="Q116" s="10"/>
      <c r="R116" s="10"/>
      <c r="S116" s="10"/>
      <c r="T116" s="10"/>
      <c r="U116" s="10"/>
      <c r="V116" s="10"/>
    </row>
    <row r="117" spans="1:22" ht="19.5" hidden="1" customHeight="1">
      <c r="A117" s="12">
        <v>3104</v>
      </c>
      <c r="B117" s="89" t="s">
        <v>90</v>
      </c>
      <c r="C117" s="11"/>
      <c r="D117" s="11"/>
      <c r="E117" s="11"/>
      <c r="F117" s="11"/>
      <c r="G117" s="11"/>
      <c r="H117" s="11"/>
      <c r="I117" s="11"/>
      <c r="J117" s="11"/>
      <c r="K117" s="11"/>
      <c r="L117" s="11"/>
      <c r="M117" s="11"/>
      <c r="N117" s="11"/>
      <c r="O117" s="10"/>
      <c r="P117" s="10"/>
      <c r="Q117" s="10"/>
      <c r="R117" s="10"/>
      <c r="S117" s="10"/>
      <c r="T117" s="10"/>
      <c r="U117" s="10"/>
      <c r="V117" s="10"/>
    </row>
    <row r="118" spans="1:22" ht="19.5" hidden="1" customHeight="1">
      <c r="A118" s="12">
        <v>3105</v>
      </c>
      <c r="B118" s="89" t="s">
        <v>89</v>
      </c>
      <c r="C118" s="11"/>
      <c r="D118" s="11"/>
      <c r="E118" s="11"/>
      <c r="F118" s="11"/>
      <c r="G118" s="11"/>
      <c r="H118" s="11"/>
      <c r="I118" s="11"/>
      <c r="J118" s="11"/>
      <c r="K118" s="11"/>
      <c r="L118" s="11"/>
      <c r="M118" s="11"/>
      <c r="N118" s="11"/>
      <c r="O118" s="10"/>
      <c r="P118" s="10"/>
      <c r="Q118" s="10"/>
      <c r="R118" s="10"/>
      <c r="S118" s="10"/>
      <c r="T118" s="10"/>
      <c r="U118" s="10"/>
      <c r="V118" s="10"/>
    </row>
    <row r="119" spans="1:22" ht="19.5" hidden="1" customHeight="1">
      <c r="A119" s="12">
        <v>3106</v>
      </c>
      <c r="B119" s="89" t="s">
        <v>88</v>
      </c>
      <c r="C119" s="11"/>
      <c r="D119" s="11"/>
      <c r="E119" s="11"/>
      <c r="F119" s="11"/>
      <c r="G119" s="11"/>
      <c r="H119" s="11"/>
      <c r="I119" s="11"/>
      <c r="J119" s="11"/>
      <c r="K119" s="11"/>
      <c r="L119" s="11"/>
      <c r="M119" s="11"/>
      <c r="N119" s="11"/>
      <c r="O119" s="10"/>
      <c r="P119" s="10"/>
      <c r="Q119" s="10"/>
      <c r="R119" s="10"/>
      <c r="S119" s="10"/>
      <c r="T119" s="10"/>
      <c r="U119" s="10"/>
      <c r="V119" s="10"/>
    </row>
    <row r="120" spans="1:22" ht="39">
      <c r="A120" s="15">
        <v>32</v>
      </c>
      <c r="B120" s="14" t="s">
        <v>348</v>
      </c>
      <c r="C120" s="13">
        <f t="shared" ref="C120:V120" si="20">SUM(C121:C129)</f>
        <v>0</v>
      </c>
      <c r="D120" s="13">
        <f t="shared" si="20"/>
        <v>0</v>
      </c>
      <c r="E120" s="13">
        <f t="shared" si="20"/>
        <v>0</v>
      </c>
      <c r="F120" s="13">
        <f t="shared" si="20"/>
        <v>0</v>
      </c>
      <c r="G120" s="13">
        <f t="shared" si="20"/>
        <v>0</v>
      </c>
      <c r="H120" s="13">
        <f t="shared" si="20"/>
        <v>0</v>
      </c>
      <c r="I120" s="13">
        <f t="shared" si="20"/>
        <v>0</v>
      </c>
      <c r="J120" s="13">
        <f t="shared" si="20"/>
        <v>0</v>
      </c>
      <c r="K120" s="13">
        <f t="shared" si="20"/>
        <v>0</v>
      </c>
      <c r="L120" s="13">
        <f t="shared" si="20"/>
        <v>0</v>
      </c>
      <c r="M120" s="13">
        <f t="shared" si="20"/>
        <v>0</v>
      </c>
      <c r="N120" s="13">
        <f t="shared" si="20"/>
        <v>0</v>
      </c>
      <c r="O120" s="13">
        <f t="shared" si="20"/>
        <v>0</v>
      </c>
      <c r="P120" s="13">
        <f t="shared" si="20"/>
        <v>0</v>
      </c>
      <c r="Q120" s="13">
        <f t="shared" si="20"/>
        <v>0</v>
      </c>
      <c r="R120" s="13">
        <f t="shared" si="20"/>
        <v>0</v>
      </c>
      <c r="S120" s="13">
        <f t="shared" si="20"/>
        <v>0</v>
      </c>
      <c r="T120" s="13">
        <f t="shared" si="20"/>
        <v>0</v>
      </c>
      <c r="U120" s="13">
        <f t="shared" si="20"/>
        <v>0</v>
      </c>
      <c r="V120" s="13">
        <f t="shared" si="20"/>
        <v>0</v>
      </c>
    </row>
    <row r="121" spans="1:22" ht="19.5" customHeight="1">
      <c r="A121" s="12">
        <v>3201</v>
      </c>
      <c r="B121" s="89" t="s">
        <v>87</v>
      </c>
      <c r="C121" s="11"/>
      <c r="D121" s="11"/>
      <c r="E121" s="11"/>
      <c r="F121" s="11"/>
      <c r="G121" s="11"/>
      <c r="H121" s="11"/>
      <c r="I121" s="11"/>
      <c r="J121" s="11"/>
      <c r="K121" s="11"/>
      <c r="L121" s="11"/>
      <c r="M121" s="11"/>
      <c r="N121" s="11"/>
      <c r="O121" s="10"/>
      <c r="P121" s="10"/>
      <c r="Q121" s="10"/>
      <c r="R121" s="10"/>
      <c r="S121" s="10"/>
      <c r="T121" s="10"/>
      <c r="U121" s="10"/>
      <c r="V121" s="10"/>
    </row>
    <row r="122" spans="1:22" ht="19.5" customHeight="1">
      <c r="A122" s="12">
        <v>3202</v>
      </c>
      <c r="B122" s="89" t="s">
        <v>86</v>
      </c>
      <c r="C122" s="11"/>
      <c r="D122" s="11"/>
      <c r="E122" s="11"/>
      <c r="F122" s="11"/>
      <c r="G122" s="11"/>
      <c r="H122" s="11"/>
      <c r="I122" s="11"/>
      <c r="J122" s="11"/>
      <c r="K122" s="11"/>
      <c r="L122" s="11"/>
      <c r="M122" s="11"/>
      <c r="N122" s="11"/>
      <c r="O122" s="10"/>
      <c r="P122" s="10"/>
      <c r="Q122" s="10"/>
      <c r="R122" s="10"/>
      <c r="S122" s="10"/>
      <c r="T122" s="10"/>
      <c r="U122" s="10"/>
      <c r="V122" s="10"/>
    </row>
    <row r="123" spans="1:22" ht="50.1" customHeight="1">
      <c r="A123" s="12">
        <v>3203</v>
      </c>
      <c r="B123" s="89" t="s">
        <v>85</v>
      </c>
      <c r="C123" s="11"/>
      <c r="D123" s="11"/>
      <c r="E123" s="11"/>
      <c r="F123" s="11"/>
      <c r="G123" s="11"/>
      <c r="H123" s="11"/>
      <c r="I123" s="11"/>
      <c r="J123" s="11"/>
      <c r="K123" s="11"/>
      <c r="L123" s="11"/>
      <c r="M123" s="11"/>
      <c r="N123" s="11"/>
      <c r="O123" s="10"/>
      <c r="P123" s="10"/>
      <c r="Q123" s="10"/>
      <c r="R123" s="10"/>
      <c r="S123" s="10"/>
      <c r="T123" s="10"/>
      <c r="U123" s="10"/>
      <c r="V123" s="10"/>
    </row>
    <row r="124" spans="1:22" ht="19.5" customHeight="1">
      <c r="A124" s="12">
        <v>3204</v>
      </c>
      <c r="B124" s="89" t="s">
        <v>84</v>
      </c>
      <c r="C124" s="11"/>
      <c r="D124" s="11"/>
      <c r="E124" s="11"/>
      <c r="F124" s="11"/>
      <c r="G124" s="11"/>
      <c r="H124" s="11"/>
      <c r="I124" s="11"/>
      <c r="J124" s="11"/>
      <c r="K124" s="11"/>
      <c r="L124" s="11"/>
      <c r="M124" s="11"/>
      <c r="N124" s="11"/>
      <c r="O124" s="10"/>
      <c r="P124" s="10"/>
      <c r="Q124" s="10"/>
      <c r="R124" s="10"/>
      <c r="S124" s="10"/>
      <c r="T124" s="10"/>
      <c r="U124" s="10"/>
      <c r="V124" s="10"/>
    </row>
    <row r="125" spans="1:22" ht="19.5" hidden="1" customHeight="1">
      <c r="A125" s="12">
        <v>3205</v>
      </c>
      <c r="B125" s="89" t="s">
        <v>83</v>
      </c>
      <c r="C125" s="11"/>
      <c r="D125" s="11"/>
      <c r="E125" s="11"/>
      <c r="F125" s="11"/>
      <c r="G125" s="11"/>
      <c r="H125" s="11"/>
      <c r="I125" s="11"/>
      <c r="J125" s="11"/>
      <c r="K125" s="11"/>
      <c r="L125" s="11"/>
      <c r="M125" s="11"/>
      <c r="N125" s="11"/>
      <c r="O125" s="10"/>
      <c r="P125" s="10"/>
      <c r="Q125" s="10"/>
      <c r="R125" s="10"/>
      <c r="S125" s="10"/>
      <c r="T125" s="10"/>
      <c r="U125" s="10"/>
      <c r="V125" s="10"/>
    </row>
    <row r="126" spans="1:22" ht="19.5" customHeight="1">
      <c r="A126" s="12">
        <v>3206</v>
      </c>
      <c r="B126" s="89" t="s">
        <v>82</v>
      </c>
      <c r="C126" s="11"/>
      <c r="D126" s="11"/>
      <c r="E126" s="11"/>
      <c r="F126" s="11"/>
      <c r="G126" s="11"/>
      <c r="H126" s="11"/>
      <c r="I126" s="11"/>
      <c r="J126" s="11"/>
      <c r="K126" s="11"/>
      <c r="L126" s="11"/>
      <c r="M126" s="11"/>
      <c r="N126" s="11"/>
      <c r="O126" s="10"/>
      <c r="P126" s="10"/>
      <c r="Q126" s="10"/>
      <c r="R126" s="10"/>
      <c r="S126" s="10"/>
      <c r="T126" s="10"/>
      <c r="U126" s="10"/>
      <c r="V126" s="10"/>
    </row>
    <row r="127" spans="1:22" ht="19.5" customHeight="1">
      <c r="A127" s="12">
        <v>3207</v>
      </c>
      <c r="B127" s="89" t="s">
        <v>81</v>
      </c>
      <c r="C127" s="11"/>
      <c r="D127" s="11"/>
      <c r="E127" s="11"/>
      <c r="F127" s="11"/>
      <c r="G127" s="11"/>
      <c r="H127" s="11"/>
      <c r="I127" s="11"/>
      <c r="J127" s="11"/>
      <c r="K127" s="11"/>
      <c r="L127" s="11"/>
      <c r="M127" s="11"/>
      <c r="N127" s="11"/>
      <c r="O127" s="10"/>
      <c r="P127" s="10"/>
      <c r="Q127" s="10"/>
      <c r="R127" s="10"/>
      <c r="S127" s="10"/>
      <c r="T127" s="10"/>
      <c r="U127" s="10"/>
      <c r="V127" s="10"/>
    </row>
    <row r="128" spans="1:22">
      <c r="A128" s="12">
        <v>3208</v>
      </c>
      <c r="B128" s="89" t="s">
        <v>80</v>
      </c>
      <c r="C128" s="11"/>
      <c r="D128" s="11"/>
      <c r="E128" s="11"/>
      <c r="F128" s="11"/>
      <c r="G128" s="11"/>
      <c r="H128" s="11"/>
      <c r="I128" s="11"/>
      <c r="J128" s="11"/>
      <c r="K128" s="11"/>
      <c r="L128" s="11"/>
      <c r="M128" s="11"/>
      <c r="N128" s="11"/>
      <c r="O128" s="10"/>
      <c r="P128" s="10"/>
      <c r="Q128" s="10"/>
      <c r="R128" s="10"/>
      <c r="S128" s="10"/>
      <c r="T128" s="10"/>
      <c r="U128" s="10"/>
      <c r="V128" s="10"/>
    </row>
    <row r="129" spans="1:22" ht="19.5" customHeight="1">
      <c r="A129" s="12">
        <v>3298</v>
      </c>
      <c r="B129" s="89" t="s">
        <v>0</v>
      </c>
      <c r="C129" s="11"/>
      <c r="D129" s="11"/>
      <c r="E129" s="11"/>
      <c r="F129" s="11"/>
      <c r="G129" s="11"/>
      <c r="H129" s="11"/>
      <c r="I129" s="11"/>
      <c r="J129" s="11"/>
      <c r="K129" s="11"/>
      <c r="L129" s="11"/>
      <c r="M129" s="11"/>
      <c r="N129" s="11"/>
      <c r="O129" s="10"/>
      <c r="P129" s="10"/>
      <c r="Q129" s="10"/>
      <c r="R129" s="10"/>
      <c r="S129" s="10"/>
      <c r="T129" s="10"/>
      <c r="U129" s="10"/>
      <c r="V129" s="10"/>
    </row>
    <row r="130" spans="1:22" ht="19.5" customHeight="1">
      <c r="A130" s="18">
        <v>4</v>
      </c>
      <c r="B130" s="17" t="s">
        <v>79</v>
      </c>
      <c r="C130" s="16">
        <f t="shared" ref="C130:V130" si="21">C131+C134+C137+C140+C145+C147</f>
        <v>0</v>
      </c>
      <c r="D130" s="16">
        <f t="shared" si="21"/>
        <v>0</v>
      </c>
      <c r="E130" s="16">
        <f t="shared" si="21"/>
        <v>0</v>
      </c>
      <c r="F130" s="16">
        <f t="shared" si="21"/>
        <v>0</v>
      </c>
      <c r="G130" s="16">
        <f t="shared" si="21"/>
        <v>0</v>
      </c>
      <c r="H130" s="16">
        <f t="shared" si="21"/>
        <v>0</v>
      </c>
      <c r="I130" s="16">
        <f t="shared" si="21"/>
        <v>0</v>
      </c>
      <c r="J130" s="16">
        <f t="shared" si="21"/>
        <v>0</v>
      </c>
      <c r="K130" s="16">
        <f t="shared" si="21"/>
        <v>0</v>
      </c>
      <c r="L130" s="16">
        <f t="shared" si="21"/>
        <v>0</v>
      </c>
      <c r="M130" s="16">
        <f t="shared" si="21"/>
        <v>0</v>
      </c>
      <c r="N130" s="16">
        <f t="shared" si="21"/>
        <v>0</v>
      </c>
      <c r="O130" s="16">
        <f t="shared" si="21"/>
        <v>0</v>
      </c>
      <c r="P130" s="16">
        <f t="shared" si="21"/>
        <v>0</v>
      </c>
      <c r="Q130" s="16">
        <f t="shared" si="21"/>
        <v>0</v>
      </c>
      <c r="R130" s="16">
        <f t="shared" si="21"/>
        <v>0</v>
      </c>
      <c r="S130" s="16">
        <f t="shared" si="21"/>
        <v>0</v>
      </c>
      <c r="T130" s="16">
        <f t="shared" si="21"/>
        <v>0</v>
      </c>
      <c r="U130" s="16">
        <f t="shared" si="21"/>
        <v>0</v>
      </c>
      <c r="V130" s="16">
        <f t="shared" si="21"/>
        <v>0</v>
      </c>
    </row>
    <row r="131" spans="1:22" ht="19.5" customHeight="1">
      <c r="A131" s="15">
        <v>41</v>
      </c>
      <c r="B131" s="14" t="s">
        <v>78</v>
      </c>
      <c r="C131" s="13">
        <f t="shared" ref="C131:D131" si="22">SUM(C132:C133)</f>
        <v>0</v>
      </c>
      <c r="D131" s="13">
        <f t="shared" si="22"/>
        <v>0</v>
      </c>
      <c r="E131" s="13">
        <f t="shared" ref="E131:V131" si="23">SUM(E132:E133)</f>
        <v>0</v>
      </c>
      <c r="F131" s="13">
        <f t="shared" si="23"/>
        <v>0</v>
      </c>
      <c r="G131" s="13">
        <f t="shared" si="23"/>
        <v>0</v>
      </c>
      <c r="H131" s="13">
        <f t="shared" si="23"/>
        <v>0</v>
      </c>
      <c r="I131" s="13">
        <f t="shared" si="23"/>
        <v>0</v>
      </c>
      <c r="J131" s="13">
        <f t="shared" si="23"/>
        <v>0</v>
      </c>
      <c r="K131" s="13">
        <f t="shared" si="23"/>
        <v>0</v>
      </c>
      <c r="L131" s="13">
        <f t="shared" si="23"/>
        <v>0</v>
      </c>
      <c r="M131" s="13">
        <f t="shared" si="23"/>
        <v>0</v>
      </c>
      <c r="N131" s="13">
        <f t="shared" si="23"/>
        <v>0</v>
      </c>
      <c r="O131" s="13">
        <f t="shared" si="23"/>
        <v>0</v>
      </c>
      <c r="P131" s="13">
        <f t="shared" si="23"/>
        <v>0</v>
      </c>
      <c r="Q131" s="13">
        <f t="shared" si="23"/>
        <v>0</v>
      </c>
      <c r="R131" s="13">
        <f t="shared" si="23"/>
        <v>0</v>
      </c>
      <c r="S131" s="13">
        <f t="shared" si="23"/>
        <v>0</v>
      </c>
      <c r="T131" s="13">
        <f t="shared" si="23"/>
        <v>0</v>
      </c>
      <c r="U131" s="13">
        <f t="shared" si="23"/>
        <v>0</v>
      </c>
      <c r="V131" s="13">
        <f t="shared" si="23"/>
        <v>0</v>
      </c>
    </row>
    <row r="132" spans="1:22" ht="19.5" customHeight="1">
      <c r="A132" s="12">
        <v>4101</v>
      </c>
      <c r="B132" s="89" t="s">
        <v>77</v>
      </c>
      <c r="C132" s="11"/>
      <c r="D132" s="11"/>
      <c r="E132" s="11"/>
      <c r="F132" s="11"/>
      <c r="G132" s="11"/>
      <c r="H132" s="11"/>
      <c r="I132" s="11"/>
      <c r="J132" s="11"/>
      <c r="K132" s="11"/>
      <c r="L132" s="11"/>
      <c r="M132" s="11"/>
      <c r="N132" s="11"/>
      <c r="O132" s="10"/>
      <c r="P132" s="10"/>
      <c r="Q132" s="10"/>
      <c r="R132" s="10"/>
      <c r="S132" s="10"/>
      <c r="T132" s="10"/>
      <c r="U132" s="10"/>
      <c r="V132" s="10"/>
    </row>
    <row r="133" spans="1:22" ht="19.5" customHeight="1">
      <c r="A133" s="12">
        <v>4103</v>
      </c>
      <c r="B133" s="89" t="s">
        <v>76</v>
      </c>
      <c r="C133" s="11"/>
      <c r="D133" s="11"/>
      <c r="E133" s="11"/>
      <c r="F133" s="11"/>
      <c r="G133" s="11"/>
      <c r="H133" s="11"/>
      <c r="I133" s="11"/>
      <c r="J133" s="11"/>
      <c r="K133" s="11"/>
      <c r="L133" s="11"/>
      <c r="M133" s="11"/>
      <c r="N133" s="11"/>
      <c r="O133" s="10"/>
      <c r="P133" s="10"/>
      <c r="Q133" s="10"/>
      <c r="R133" s="10"/>
      <c r="S133" s="10"/>
      <c r="T133" s="10"/>
      <c r="U133" s="10"/>
      <c r="V133" s="10"/>
    </row>
    <row r="134" spans="1:22" ht="19.5" hidden="1" customHeight="1">
      <c r="A134" s="15">
        <v>42</v>
      </c>
      <c r="B134" s="14" t="s">
        <v>75</v>
      </c>
      <c r="C134" s="13">
        <f t="shared" ref="C134:V134" si="24">SUM(C135:C136)</f>
        <v>0</v>
      </c>
      <c r="D134" s="13">
        <f t="shared" si="24"/>
        <v>0</v>
      </c>
      <c r="E134" s="13">
        <f t="shared" si="24"/>
        <v>0</v>
      </c>
      <c r="F134" s="13">
        <f t="shared" si="24"/>
        <v>0</v>
      </c>
      <c r="G134" s="13">
        <f t="shared" si="24"/>
        <v>0</v>
      </c>
      <c r="H134" s="13">
        <f t="shared" si="24"/>
        <v>0</v>
      </c>
      <c r="I134" s="13">
        <f t="shared" si="24"/>
        <v>0</v>
      </c>
      <c r="J134" s="13">
        <f t="shared" si="24"/>
        <v>0</v>
      </c>
      <c r="K134" s="13">
        <f t="shared" si="24"/>
        <v>0</v>
      </c>
      <c r="L134" s="13">
        <f t="shared" si="24"/>
        <v>0</v>
      </c>
      <c r="M134" s="13">
        <f t="shared" si="24"/>
        <v>0</v>
      </c>
      <c r="N134" s="13">
        <f t="shared" si="24"/>
        <v>0</v>
      </c>
      <c r="O134" s="13">
        <f t="shared" si="24"/>
        <v>0</v>
      </c>
      <c r="P134" s="13">
        <f t="shared" si="24"/>
        <v>0</v>
      </c>
      <c r="Q134" s="13">
        <f t="shared" si="24"/>
        <v>0</v>
      </c>
      <c r="R134" s="13">
        <f t="shared" si="24"/>
        <v>0</v>
      </c>
      <c r="S134" s="13">
        <f t="shared" si="24"/>
        <v>0</v>
      </c>
      <c r="T134" s="13">
        <f t="shared" si="24"/>
        <v>0</v>
      </c>
      <c r="U134" s="13">
        <f t="shared" si="24"/>
        <v>0</v>
      </c>
      <c r="V134" s="13">
        <f t="shared" si="24"/>
        <v>0</v>
      </c>
    </row>
    <row r="135" spans="1:22" ht="19.5" hidden="1" customHeight="1">
      <c r="A135" s="12">
        <v>4201</v>
      </c>
      <c r="B135" s="89" t="s">
        <v>74</v>
      </c>
      <c r="C135" s="11"/>
      <c r="D135" s="11"/>
      <c r="E135" s="11"/>
      <c r="F135" s="11"/>
      <c r="G135" s="11"/>
      <c r="H135" s="11"/>
      <c r="I135" s="11"/>
      <c r="J135" s="11"/>
      <c r="K135" s="11"/>
      <c r="L135" s="11"/>
      <c r="M135" s="11"/>
      <c r="N135" s="11"/>
      <c r="O135" s="10"/>
      <c r="P135" s="10"/>
      <c r="Q135" s="10"/>
      <c r="R135" s="10"/>
      <c r="S135" s="10"/>
      <c r="T135" s="10"/>
      <c r="U135" s="10"/>
      <c r="V135" s="10"/>
    </row>
    <row r="136" spans="1:22" ht="19.5" hidden="1" customHeight="1">
      <c r="A136" s="12">
        <v>4202</v>
      </c>
      <c r="B136" s="89" t="s">
        <v>73</v>
      </c>
      <c r="C136" s="11"/>
      <c r="D136" s="11"/>
      <c r="E136" s="11"/>
      <c r="F136" s="11"/>
      <c r="G136" s="11"/>
      <c r="H136" s="11"/>
      <c r="I136" s="11"/>
      <c r="J136" s="11"/>
      <c r="K136" s="11"/>
      <c r="L136" s="11"/>
      <c r="M136" s="11"/>
      <c r="N136" s="11"/>
      <c r="O136" s="10"/>
      <c r="P136" s="10"/>
      <c r="Q136" s="10"/>
      <c r="R136" s="10"/>
      <c r="S136" s="10"/>
      <c r="T136" s="10"/>
      <c r="U136" s="10"/>
      <c r="V136" s="10"/>
    </row>
    <row r="137" spans="1:22" ht="19.5" hidden="1" customHeight="1">
      <c r="A137" s="15">
        <v>43</v>
      </c>
      <c r="B137" s="14" t="s">
        <v>72</v>
      </c>
      <c r="C137" s="13">
        <f t="shared" ref="C137:V137" si="25">SUM(C138:C139)</f>
        <v>0</v>
      </c>
      <c r="D137" s="13">
        <f t="shared" si="25"/>
        <v>0</v>
      </c>
      <c r="E137" s="13">
        <f t="shared" si="25"/>
        <v>0</v>
      </c>
      <c r="F137" s="13">
        <f t="shared" si="25"/>
        <v>0</v>
      </c>
      <c r="G137" s="13">
        <f t="shared" si="25"/>
        <v>0</v>
      </c>
      <c r="H137" s="13">
        <f t="shared" si="25"/>
        <v>0</v>
      </c>
      <c r="I137" s="13">
        <f t="shared" si="25"/>
        <v>0</v>
      </c>
      <c r="J137" s="13">
        <f t="shared" si="25"/>
        <v>0</v>
      </c>
      <c r="K137" s="13">
        <f t="shared" si="25"/>
        <v>0</v>
      </c>
      <c r="L137" s="13">
        <f t="shared" si="25"/>
        <v>0</v>
      </c>
      <c r="M137" s="13">
        <f t="shared" si="25"/>
        <v>0</v>
      </c>
      <c r="N137" s="13">
        <f t="shared" si="25"/>
        <v>0</v>
      </c>
      <c r="O137" s="13">
        <f t="shared" si="25"/>
        <v>0</v>
      </c>
      <c r="P137" s="13">
        <f t="shared" si="25"/>
        <v>0</v>
      </c>
      <c r="Q137" s="13">
        <f t="shared" si="25"/>
        <v>0</v>
      </c>
      <c r="R137" s="13">
        <f t="shared" si="25"/>
        <v>0</v>
      </c>
      <c r="S137" s="13">
        <f t="shared" si="25"/>
        <v>0</v>
      </c>
      <c r="T137" s="13">
        <f t="shared" si="25"/>
        <v>0</v>
      </c>
      <c r="U137" s="13">
        <f t="shared" si="25"/>
        <v>0</v>
      </c>
      <c r="V137" s="13">
        <f t="shared" si="25"/>
        <v>0</v>
      </c>
    </row>
    <row r="138" spans="1:22" ht="19.5" hidden="1" customHeight="1">
      <c r="A138" s="12">
        <v>4301</v>
      </c>
      <c r="B138" s="89" t="s">
        <v>71</v>
      </c>
      <c r="C138" s="11"/>
      <c r="D138" s="11"/>
      <c r="E138" s="11"/>
      <c r="F138" s="11"/>
      <c r="G138" s="11"/>
      <c r="H138" s="11"/>
      <c r="I138" s="11"/>
      <c r="J138" s="11"/>
      <c r="K138" s="11"/>
      <c r="L138" s="11"/>
      <c r="M138" s="11"/>
      <c r="N138" s="11"/>
      <c r="O138" s="10"/>
      <c r="P138" s="10"/>
      <c r="Q138" s="10"/>
      <c r="R138" s="10"/>
      <c r="S138" s="10"/>
      <c r="T138" s="10"/>
      <c r="U138" s="10"/>
      <c r="V138" s="10"/>
    </row>
    <row r="139" spans="1:22" ht="19.5" hidden="1" customHeight="1">
      <c r="A139" s="12">
        <v>4302</v>
      </c>
      <c r="B139" s="89" t="s">
        <v>70</v>
      </c>
      <c r="C139" s="11"/>
      <c r="D139" s="11"/>
      <c r="E139" s="11"/>
      <c r="F139" s="11"/>
      <c r="G139" s="11"/>
      <c r="H139" s="11"/>
      <c r="I139" s="11"/>
      <c r="J139" s="11"/>
      <c r="K139" s="11"/>
      <c r="L139" s="11"/>
      <c r="M139" s="11"/>
      <c r="N139" s="11"/>
      <c r="O139" s="10"/>
      <c r="P139" s="10"/>
      <c r="Q139" s="10"/>
      <c r="R139" s="10"/>
      <c r="S139" s="10"/>
      <c r="T139" s="10"/>
      <c r="U139" s="10"/>
      <c r="V139" s="10"/>
    </row>
    <row r="140" spans="1:22" ht="19.5" customHeight="1">
      <c r="A140" s="15">
        <v>44</v>
      </c>
      <c r="B140" s="24" t="s">
        <v>69</v>
      </c>
      <c r="C140" s="13">
        <f t="shared" ref="C140:V140" si="26">SUM(C141:C144)</f>
        <v>0</v>
      </c>
      <c r="D140" s="13">
        <f t="shared" si="26"/>
        <v>0</v>
      </c>
      <c r="E140" s="13">
        <f t="shared" si="26"/>
        <v>0</v>
      </c>
      <c r="F140" s="13">
        <f t="shared" si="26"/>
        <v>0</v>
      </c>
      <c r="G140" s="13">
        <f t="shared" si="26"/>
        <v>0</v>
      </c>
      <c r="H140" s="13">
        <f t="shared" si="26"/>
        <v>0</v>
      </c>
      <c r="I140" s="13">
        <f t="shared" si="26"/>
        <v>0</v>
      </c>
      <c r="J140" s="13">
        <f t="shared" si="26"/>
        <v>0</v>
      </c>
      <c r="K140" s="13">
        <f t="shared" si="26"/>
        <v>0</v>
      </c>
      <c r="L140" s="13">
        <f t="shared" si="26"/>
        <v>0</v>
      </c>
      <c r="M140" s="13">
        <f t="shared" si="26"/>
        <v>0</v>
      </c>
      <c r="N140" s="13">
        <f t="shared" si="26"/>
        <v>0</v>
      </c>
      <c r="O140" s="13">
        <f t="shared" si="26"/>
        <v>0</v>
      </c>
      <c r="P140" s="13">
        <f t="shared" si="26"/>
        <v>0</v>
      </c>
      <c r="Q140" s="13">
        <f t="shared" si="26"/>
        <v>0</v>
      </c>
      <c r="R140" s="13">
        <f t="shared" si="26"/>
        <v>0</v>
      </c>
      <c r="S140" s="13">
        <f t="shared" si="26"/>
        <v>0</v>
      </c>
      <c r="T140" s="13">
        <f t="shared" si="26"/>
        <v>0</v>
      </c>
      <c r="U140" s="13">
        <f t="shared" si="26"/>
        <v>0</v>
      </c>
      <c r="V140" s="13">
        <f t="shared" si="26"/>
        <v>0</v>
      </c>
    </row>
    <row r="141" spans="1:22" ht="19.5" customHeight="1">
      <c r="A141" s="12">
        <v>4401</v>
      </c>
      <c r="B141" s="89" t="s">
        <v>68</v>
      </c>
      <c r="C141" s="11"/>
      <c r="D141" s="11"/>
      <c r="E141" s="11"/>
      <c r="F141" s="11"/>
      <c r="G141" s="11"/>
      <c r="H141" s="11"/>
      <c r="I141" s="11"/>
      <c r="J141" s="11"/>
      <c r="K141" s="11"/>
      <c r="L141" s="11"/>
      <c r="M141" s="11"/>
      <c r="N141" s="11"/>
      <c r="O141" s="10"/>
      <c r="P141" s="10"/>
      <c r="Q141" s="10"/>
      <c r="R141" s="10"/>
      <c r="S141" s="10"/>
      <c r="T141" s="10"/>
      <c r="U141" s="10"/>
      <c r="V141" s="10"/>
    </row>
    <row r="142" spans="1:22" ht="19.5" customHeight="1">
      <c r="A142" s="12">
        <v>4402</v>
      </c>
      <c r="B142" s="89" t="s">
        <v>67</v>
      </c>
      <c r="C142" s="11"/>
      <c r="D142" s="11"/>
      <c r="E142" s="11"/>
      <c r="F142" s="11"/>
      <c r="G142" s="11"/>
      <c r="H142" s="11"/>
      <c r="I142" s="11"/>
      <c r="J142" s="11"/>
      <c r="K142" s="11"/>
      <c r="L142" s="11"/>
      <c r="M142" s="11"/>
      <c r="N142" s="11"/>
      <c r="O142" s="10"/>
      <c r="P142" s="10"/>
      <c r="Q142" s="10"/>
      <c r="R142" s="10"/>
      <c r="S142" s="10"/>
      <c r="T142" s="10"/>
      <c r="U142" s="10"/>
      <c r="V142" s="10"/>
    </row>
    <row r="143" spans="1:22" ht="19.5" hidden="1" customHeight="1">
      <c r="A143" s="12">
        <v>4403</v>
      </c>
      <c r="B143" s="89" t="s">
        <v>66</v>
      </c>
      <c r="C143" s="11"/>
      <c r="D143" s="11"/>
      <c r="E143" s="11"/>
      <c r="F143" s="11"/>
      <c r="G143" s="11"/>
      <c r="H143" s="11"/>
      <c r="I143" s="11"/>
      <c r="J143" s="11"/>
      <c r="K143" s="11"/>
      <c r="L143" s="11"/>
      <c r="M143" s="11"/>
      <c r="N143" s="11"/>
      <c r="O143" s="10"/>
      <c r="P143" s="10"/>
      <c r="Q143" s="10"/>
      <c r="R143" s="10"/>
      <c r="S143" s="10"/>
      <c r="T143" s="10"/>
      <c r="U143" s="10"/>
      <c r="V143" s="10"/>
    </row>
    <row r="144" spans="1:22" ht="19.5" hidden="1" customHeight="1">
      <c r="A144" s="12">
        <v>4406</v>
      </c>
      <c r="B144" s="89" t="s">
        <v>65</v>
      </c>
      <c r="C144" s="11"/>
      <c r="D144" s="11"/>
      <c r="E144" s="11"/>
      <c r="F144" s="11"/>
      <c r="G144" s="11"/>
      <c r="H144" s="11"/>
      <c r="I144" s="11"/>
      <c r="J144" s="11"/>
      <c r="K144" s="11"/>
      <c r="L144" s="11"/>
      <c r="M144" s="11"/>
      <c r="N144" s="11"/>
      <c r="O144" s="10"/>
      <c r="P144" s="10"/>
      <c r="Q144" s="10"/>
      <c r="R144" s="10"/>
      <c r="S144" s="10"/>
      <c r="T144" s="10"/>
      <c r="U144" s="10"/>
      <c r="V144" s="10"/>
    </row>
    <row r="145" spans="1:22" ht="19.5" customHeight="1">
      <c r="A145" s="15">
        <v>45</v>
      </c>
      <c r="B145" s="14" t="s">
        <v>64</v>
      </c>
      <c r="C145" s="13">
        <f t="shared" ref="C145:V145" si="27">C146</f>
        <v>0</v>
      </c>
      <c r="D145" s="13">
        <f t="shared" si="27"/>
        <v>0</v>
      </c>
      <c r="E145" s="13">
        <f t="shared" si="27"/>
        <v>0</v>
      </c>
      <c r="F145" s="13">
        <f t="shared" si="27"/>
        <v>0</v>
      </c>
      <c r="G145" s="13">
        <f t="shared" si="27"/>
        <v>0</v>
      </c>
      <c r="H145" s="13">
        <f t="shared" si="27"/>
        <v>0</v>
      </c>
      <c r="I145" s="13">
        <f t="shared" si="27"/>
        <v>0</v>
      </c>
      <c r="J145" s="13">
        <f t="shared" si="27"/>
        <v>0</v>
      </c>
      <c r="K145" s="13">
        <f t="shared" si="27"/>
        <v>0</v>
      </c>
      <c r="L145" s="13">
        <f t="shared" si="27"/>
        <v>0</v>
      </c>
      <c r="M145" s="13">
        <f t="shared" si="27"/>
        <v>0</v>
      </c>
      <c r="N145" s="13">
        <f t="shared" si="27"/>
        <v>0</v>
      </c>
      <c r="O145" s="13">
        <f t="shared" si="27"/>
        <v>0</v>
      </c>
      <c r="P145" s="13">
        <f t="shared" si="27"/>
        <v>0</v>
      </c>
      <c r="Q145" s="13">
        <f t="shared" si="27"/>
        <v>0</v>
      </c>
      <c r="R145" s="13">
        <f t="shared" si="27"/>
        <v>0</v>
      </c>
      <c r="S145" s="13">
        <f t="shared" si="27"/>
        <v>0</v>
      </c>
      <c r="T145" s="13">
        <f t="shared" si="27"/>
        <v>0</v>
      </c>
      <c r="U145" s="13">
        <f t="shared" si="27"/>
        <v>0</v>
      </c>
      <c r="V145" s="13">
        <f t="shared" si="27"/>
        <v>0</v>
      </c>
    </row>
    <row r="146" spans="1:22" ht="19.5" customHeight="1">
      <c r="A146" s="12">
        <v>4501</v>
      </c>
      <c r="B146" s="89" t="s">
        <v>63</v>
      </c>
      <c r="C146" s="11"/>
      <c r="D146" s="11"/>
      <c r="E146" s="11"/>
      <c r="F146" s="11"/>
      <c r="G146" s="11"/>
      <c r="H146" s="11"/>
      <c r="I146" s="11"/>
      <c r="J146" s="11"/>
      <c r="K146" s="11"/>
      <c r="L146" s="11"/>
      <c r="M146" s="11"/>
      <c r="N146" s="11"/>
      <c r="O146" s="10"/>
      <c r="P146" s="10"/>
      <c r="Q146" s="10"/>
      <c r="R146" s="10"/>
      <c r="S146" s="10"/>
      <c r="T146" s="10"/>
      <c r="U146" s="10"/>
      <c r="V146" s="10"/>
    </row>
    <row r="147" spans="1:22" ht="19.5" hidden="1" customHeight="1">
      <c r="A147" s="15">
        <v>46</v>
      </c>
      <c r="B147" s="14" t="s">
        <v>62</v>
      </c>
      <c r="C147" s="13">
        <f t="shared" ref="C147:V147" si="28">C148</f>
        <v>0</v>
      </c>
      <c r="D147" s="13">
        <f t="shared" si="28"/>
        <v>0</v>
      </c>
      <c r="E147" s="13">
        <f t="shared" si="28"/>
        <v>0</v>
      </c>
      <c r="F147" s="13">
        <f t="shared" si="28"/>
        <v>0</v>
      </c>
      <c r="G147" s="13">
        <f t="shared" si="28"/>
        <v>0</v>
      </c>
      <c r="H147" s="13">
        <f t="shared" si="28"/>
        <v>0</v>
      </c>
      <c r="I147" s="13">
        <f t="shared" si="28"/>
        <v>0</v>
      </c>
      <c r="J147" s="13">
        <f t="shared" si="28"/>
        <v>0</v>
      </c>
      <c r="K147" s="13">
        <f t="shared" si="28"/>
        <v>0</v>
      </c>
      <c r="L147" s="13">
        <f t="shared" si="28"/>
        <v>0</v>
      </c>
      <c r="M147" s="13">
        <f t="shared" si="28"/>
        <v>0</v>
      </c>
      <c r="N147" s="13">
        <f t="shared" si="28"/>
        <v>0</v>
      </c>
      <c r="O147" s="13">
        <f t="shared" si="28"/>
        <v>0</v>
      </c>
      <c r="P147" s="13">
        <f t="shared" si="28"/>
        <v>0</v>
      </c>
      <c r="Q147" s="13">
        <f t="shared" si="28"/>
        <v>0</v>
      </c>
      <c r="R147" s="13">
        <f t="shared" si="28"/>
        <v>0</v>
      </c>
      <c r="S147" s="13">
        <f t="shared" si="28"/>
        <v>0</v>
      </c>
      <c r="T147" s="13">
        <f t="shared" si="28"/>
        <v>0</v>
      </c>
      <c r="U147" s="13">
        <f t="shared" si="28"/>
        <v>0</v>
      </c>
      <c r="V147" s="13">
        <f t="shared" si="28"/>
        <v>0</v>
      </c>
    </row>
    <row r="148" spans="1:22" ht="19.5" hidden="1" customHeight="1">
      <c r="A148" s="12">
        <v>4698</v>
      </c>
      <c r="B148" s="89" t="s">
        <v>61</v>
      </c>
      <c r="C148" s="11"/>
      <c r="D148" s="11"/>
      <c r="E148" s="11"/>
      <c r="F148" s="11"/>
      <c r="G148" s="11"/>
      <c r="H148" s="11"/>
      <c r="I148" s="11"/>
      <c r="J148" s="11"/>
      <c r="K148" s="11"/>
      <c r="L148" s="11"/>
      <c r="M148" s="11"/>
      <c r="N148" s="11"/>
      <c r="O148" s="10"/>
      <c r="P148" s="10"/>
      <c r="Q148" s="10"/>
      <c r="R148" s="10"/>
      <c r="S148" s="10"/>
      <c r="T148" s="10"/>
      <c r="U148" s="10"/>
      <c r="V148" s="10"/>
    </row>
    <row r="149" spans="1:22" ht="19.5" hidden="1" customHeight="1">
      <c r="A149" s="18">
        <v>5</v>
      </c>
      <c r="B149" s="17" t="s">
        <v>60</v>
      </c>
      <c r="C149" s="17"/>
      <c r="D149" s="17"/>
      <c r="E149" s="17"/>
      <c r="F149" s="17"/>
      <c r="G149" s="17"/>
      <c r="H149" s="17"/>
      <c r="I149" s="17"/>
      <c r="J149" s="17"/>
      <c r="K149" s="17"/>
      <c r="L149" s="17"/>
      <c r="M149" s="17"/>
      <c r="N149" s="17"/>
      <c r="O149" s="16"/>
      <c r="P149" s="16"/>
      <c r="Q149" s="16"/>
      <c r="R149" s="16"/>
      <c r="S149" s="16"/>
      <c r="T149" s="16"/>
      <c r="U149" s="16"/>
      <c r="V149" s="16"/>
    </row>
    <row r="150" spans="1:22" ht="19.5" hidden="1" customHeight="1">
      <c r="A150" s="21">
        <v>51</v>
      </c>
      <c r="B150" s="20" t="s">
        <v>59</v>
      </c>
      <c r="C150" s="20"/>
      <c r="D150" s="20"/>
      <c r="E150" s="20"/>
      <c r="F150" s="20"/>
      <c r="G150" s="20"/>
      <c r="H150" s="20"/>
      <c r="I150" s="20"/>
      <c r="J150" s="20"/>
      <c r="K150" s="20"/>
      <c r="L150" s="20"/>
      <c r="M150" s="20"/>
      <c r="N150" s="20"/>
      <c r="O150" s="13"/>
      <c r="P150" s="13"/>
      <c r="Q150" s="13"/>
      <c r="R150" s="13"/>
      <c r="S150" s="13"/>
      <c r="T150" s="13"/>
      <c r="U150" s="13"/>
      <c r="V150" s="13"/>
    </row>
    <row r="151" spans="1:22" ht="19.5" hidden="1" customHeight="1">
      <c r="A151" s="19">
        <v>5111</v>
      </c>
      <c r="B151" s="89" t="s">
        <v>58</v>
      </c>
      <c r="C151" s="11"/>
      <c r="D151" s="11"/>
      <c r="E151" s="11"/>
      <c r="F151" s="11"/>
      <c r="G151" s="11"/>
      <c r="H151" s="11"/>
      <c r="I151" s="11"/>
      <c r="J151" s="11"/>
      <c r="K151" s="11"/>
      <c r="L151" s="11"/>
      <c r="M151" s="11"/>
      <c r="N151" s="11"/>
      <c r="O151" s="10"/>
      <c r="P151" s="10"/>
      <c r="Q151" s="10"/>
      <c r="R151" s="10"/>
      <c r="S151" s="10"/>
      <c r="T151" s="10"/>
      <c r="U151" s="10"/>
      <c r="V151" s="10"/>
    </row>
    <row r="152" spans="1:22" ht="19.5" hidden="1" customHeight="1">
      <c r="A152" s="19">
        <v>5121</v>
      </c>
      <c r="B152" s="89" t="s">
        <v>57</v>
      </c>
      <c r="C152" s="11"/>
      <c r="D152" s="11"/>
      <c r="E152" s="11"/>
      <c r="F152" s="11"/>
      <c r="G152" s="11"/>
      <c r="H152" s="11"/>
      <c r="I152" s="11"/>
      <c r="J152" s="11"/>
      <c r="K152" s="11"/>
      <c r="L152" s="11"/>
      <c r="M152" s="11"/>
      <c r="N152" s="11"/>
      <c r="O152" s="10"/>
      <c r="P152" s="10"/>
      <c r="Q152" s="10"/>
      <c r="R152" s="10"/>
      <c r="S152" s="10"/>
      <c r="T152" s="10"/>
      <c r="U152" s="10"/>
      <c r="V152" s="10"/>
    </row>
    <row r="153" spans="1:22" ht="19.5" hidden="1" customHeight="1">
      <c r="A153" s="19">
        <v>5122</v>
      </c>
      <c r="B153" s="89" t="s">
        <v>56</v>
      </c>
      <c r="C153" s="11"/>
      <c r="D153" s="11"/>
      <c r="E153" s="11"/>
      <c r="F153" s="11"/>
      <c r="G153" s="11"/>
      <c r="H153" s="11"/>
      <c r="I153" s="11"/>
      <c r="J153" s="11"/>
      <c r="K153" s="11"/>
      <c r="L153" s="11"/>
      <c r="M153" s="11"/>
      <c r="N153" s="11"/>
      <c r="O153" s="10"/>
      <c r="P153" s="10"/>
      <c r="Q153" s="10"/>
      <c r="R153" s="10"/>
      <c r="S153" s="10"/>
      <c r="T153" s="10"/>
      <c r="U153" s="10"/>
      <c r="V153" s="10"/>
    </row>
    <row r="154" spans="1:22" ht="19.5" hidden="1" customHeight="1">
      <c r="A154" s="19">
        <v>5123</v>
      </c>
      <c r="B154" s="89" t="s">
        <v>55</v>
      </c>
      <c r="C154" s="11"/>
      <c r="D154" s="11"/>
      <c r="E154" s="11"/>
      <c r="F154" s="11"/>
      <c r="G154" s="11"/>
      <c r="H154" s="11"/>
      <c r="I154" s="11"/>
      <c r="J154" s="11"/>
      <c r="K154" s="11"/>
      <c r="L154" s="11"/>
      <c r="M154" s="11"/>
      <c r="N154" s="11"/>
      <c r="O154" s="10"/>
      <c r="P154" s="10"/>
      <c r="Q154" s="10"/>
      <c r="R154" s="10"/>
      <c r="S154" s="10"/>
      <c r="T154" s="10"/>
      <c r="U154" s="10"/>
      <c r="V154" s="10"/>
    </row>
    <row r="155" spans="1:22" ht="19.5" hidden="1" customHeight="1">
      <c r="A155" s="19">
        <v>5131</v>
      </c>
      <c r="B155" s="89" t="s">
        <v>54</v>
      </c>
      <c r="C155" s="11"/>
      <c r="D155" s="11"/>
      <c r="E155" s="11"/>
      <c r="F155" s="11"/>
      <c r="G155" s="11"/>
      <c r="H155" s="11"/>
      <c r="I155" s="11"/>
      <c r="J155" s="11"/>
      <c r="K155" s="11"/>
      <c r="L155" s="11"/>
      <c r="M155" s="11"/>
      <c r="N155" s="11"/>
      <c r="O155" s="10"/>
      <c r="P155" s="10"/>
      <c r="Q155" s="10"/>
      <c r="R155" s="10"/>
      <c r="S155" s="10"/>
      <c r="T155" s="10"/>
      <c r="U155" s="10"/>
      <c r="V155" s="10"/>
    </row>
    <row r="156" spans="1:22" ht="19.5" hidden="1" customHeight="1">
      <c r="A156" s="19">
        <v>5141</v>
      </c>
      <c r="B156" s="89" t="s">
        <v>53</v>
      </c>
      <c r="C156" s="11"/>
      <c r="D156" s="11"/>
      <c r="E156" s="11"/>
      <c r="F156" s="11"/>
      <c r="G156" s="11"/>
      <c r="H156" s="11"/>
      <c r="I156" s="11"/>
      <c r="J156" s="11"/>
      <c r="K156" s="11"/>
      <c r="L156" s="11"/>
      <c r="M156" s="11"/>
      <c r="N156" s="11"/>
      <c r="O156" s="10"/>
      <c r="P156" s="10"/>
      <c r="Q156" s="10"/>
      <c r="R156" s="10"/>
      <c r="S156" s="10"/>
      <c r="T156" s="10"/>
      <c r="U156" s="10"/>
      <c r="V156" s="10"/>
    </row>
    <row r="157" spans="1:22" ht="19.5" hidden="1" customHeight="1">
      <c r="A157" s="19">
        <v>5151</v>
      </c>
      <c r="B157" s="89" t="s">
        <v>52</v>
      </c>
      <c r="C157" s="11"/>
      <c r="D157" s="11"/>
      <c r="E157" s="11"/>
      <c r="F157" s="11"/>
      <c r="G157" s="11"/>
      <c r="H157" s="11"/>
      <c r="I157" s="11"/>
      <c r="J157" s="11"/>
      <c r="K157" s="11"/>
      <c r="L157" s="11"/>
      <c r="M157" s="11"/>
      <c r="N157" s="11"/>
      <c r="O157" s="10"/>
      <c r="P157" s="10"/>
      <c r="Q157" s="10"/>
      <c r="R157" s="10"/>
      <c r="S157" s="10"/>
      <c r="T157" s="10"/>
      <c r="U157" s="10"/>
      <c r="V157" s="10"/>
    </row>
    <row r="158" spans="1:22" ht="19.5" hidden="1" customHeight="1">
      <c r="A158" s="21">
        <v>52</v>
      </c>
      <c r="B158" s="20" t="s">
        <v>51</v>
      </c>
      <c r="C158" s="20"/>
      <c r="D158" s="20"/>
      <c r="E158" s="20"/>
      <c r="F158" s="20"/>
      <c r="G158" s="20"/>
      <c r="H158" s="20"/>
      <c r="I158" s="20"/>
      <c r="J158" s="20"/>
      <c r="K158" s="20"/>
      <c r="L158" s="20"/>
      <c r="M158" s="20"/>
      <c r="N158" s="20"/>
      <c r="O158" s="13"/>
      <c r="P158" s="13"/>
      <c r="Q158" s="13"/>
      <c r="R158" s="13"/>
      <c r="S158" s="13"/>
      <c r="T158" s="13"/>
      <c r="U158" s="13"/>
      <c r="V158" s="13"/>
    </row>
    <row r="159" spans="1:22" ht="19.5" hidden="1" customHeight="1">
      <c r="A159" s="19">
        <v>5201</v>
      </c>
      <c r="B159" s="89" t="s">
        <v>50</v>
      </c>
      <c r="C159" s="11"/>
      <c r="D159" s="11"/>
      <c r="E159" s="11"/>
      <c r="F159" s="11"/>
      <c r="G159" s="11"/>
      <c r="H159" s="11"/>
      <c r="I159" s="11"/>
      <c r="J159" s="11"/>
      <c r="K159" s="11"/>
      <c r="L159" s="11"/>
      <c r="M159" s="11"/>
      <c r="N159" s="11"/>
      <c r="O159" s="10"/>
      <c r="P159" s="10"/>
      <c r="Q159" s="10"/>
      <c r="R159" s="10"/>
      <c r="S159" s="10"/>
      <c r="T159" s="10"/>
      <c r="U159" s="10"/>
      <c r="V159" s="10"/>
    </row>
    <row r="160" spans="1:22" ht="19.5" hidden="1" customHeight="1">
      <c r="A160" s="21">
        <v>53</v>
      </c>
      <c r="B160" s="20" t="s">
        <v>49</v>
      </c>
      <c r="C160" s="20"/>
      <c r="D160" s="20"/>
      <c r="E160" s="20"/>
      <c r="F160" s="20"/>
      <c r="G160" s="20"/>
      <c r="H160" s="20"/>
      <c r="I160" s="20"/>
      <c r="J160" s="20"/>
      <c r="K160" s="20"/>
      <c r="L160" s="20"/>
      <c r="M160" s="20"/>
      <c r="N160" s="20"/>
      <c r="O160" s="13"/>
      <c r="P160" s="13"/>
      <c r="Q160" s="13"/>
      <c r="R160" s="13"/>
      <c r="S160" s="13"/>
      <c r="T160" s="13"/>
      <c r="U160" s="13"/>
      <c r="V160" s="13"/>
    </row>
    <row r="161" spans="1:22" ht="19.5" hidden="1" customHeight="1">
      <c r="A161" s="19">
        <v>5301</v>
      </c>
      <c r="B161" s="89" t="s">
        <v>48</v>
      </c>
      <c r="C161" s="11"/>
      <c r="D161" s="11"/>
      <c r="E161" s="11"/>
      <c r="F161" s="11"/>
      <c r="G161" s="11"/>
      <c r="H161" s="11"/>
      <c r="I161" s="11"/>
      <c r="J161" s="11"/>
      <c r="K161" s="11"/>
      <c r="L161" s="11"/>
      <c r="M161" s="11"/>
      <c r="N161" s="11"/>
      <c r="O161" s="10"/>
      <c r="P161" s="10"/>
      <c r="Q161" s="10"/>
      <c r="R161" s="10"/>
      <c r="S161" s="10"/>
      <c r="T161" s="10"/>
      <c r="U161" s="10"/>
      <c r="V161" s="10"/>
    </row>
    <row r="162" spans="1:22" ht="19.5" hidden="1" customHeight="1">
      <c r="A162" s="19">
        <v>5302</v>
      </c>
      <c r="B162" s="89" t="s">
        <v>47</v>
      </c>
      <c r="C162" s="11"/>
      <c r="D162" s="11"/>
      <c r="E162" s="11"/>
      <c r="F162" s="11"/>
      <c r="G162" s="11"/>
      <c r="H162" s="11"/>
      <c r="I162" s="11"/>
      <c r="J162" s="11"/>
      <c r="K162" s="11"/>
      <c r="L162" s="11"/>
      <c r="M162" s="11"/>
      <c r="N162" s="11"/>
      <c r="O162" s="10"/>
      <c r="P162" s="10"/>
      <c r="Q162" s="10"/>
      <c r="R162" s="10"/>
      <c r="S162" s="10"/>
      <c r="T162" s="10"/>
      <c r="U162" s="10"/>
      <c r="V162" s="10"/>
    </row>
    <row r="163" spans="1:22" ht="19.5" hidden="1" customHeight="1">
      <c r="A163" s="21">
        <v>57</v>
      </c>
      <c r="B163" s="20" t="s">
        <v>46</v>
      </c>
      <c r="C163" s="20"/>
      <c r="D163" s="20"/>
      <c r="E163" s="20"/>
      <c r="F163" s="20"/>
      <c r="G163" s="20"/>
      <c r="H163" s="20"/>
      <c r="I163" s="20"/>
      <c r="J163" s="20"/>
      <c r="K163" s="20"/>
      <c r="L163" s="20"/>
      <c r="M163" s="20"/>
      <c r="N163" s="20"/>
      <c r="O163" s="13"/>
      <c r="P163" s="13"/>
      <c r="Q163" s="13"/>
      <c r="R163" s="13"/>
      <c r="S163" s="13"/>
      <c r="T163" s="13"/>
      <c r="U163" s="13"/>
      <c r="V163" s="13"/>
    </row>
    <row r="164" spans="1:22" ht="19.5" hidden="1" customHeight="1">
      <c r="A164" s="19">
        <v>5701</v>
      </c>
      <c r="B164" s="89" t="s">
        <v>45</v>
      </c>
      <c r="C164" s="11"/>
      <c r="D164" s="11"/>
      <c r="E164" s="11"/>
      <c r="F164" s="11"/>
      <c r="G164" s="11"/>
      <c r="H164" s="11"/>
      <c r="I164" s="11"/>
      <c r="J164" s="11"/>
      <c r="K164" s="11"/>
      <c r="L164" s="11"/>
      <c r="M164" s="11"/>
      <c r="N164" s="11"/>
      <c r="O164" s="10"/>
      <c r="P164" s="10"/>
      <c r="Q164" s="10"/>
      <c r="R164" s="10"/>
      <c r="S164" s="10"/>
      <c r="T164" s="10"/>
      <c r="U164" s="10"/>
      <c r="V164" s="10"/>
    </row>
    <row r="165" spans="1:22" ht="19.5" hidden="1" customHeight="1">
      <c r="A165" s="21">
        <v>58</v>
      </c>
      <c r="B165" s="20" t="s">
        <v>44</v>
      </c>
      <c r="C165" s="20"/>
      <c r="D165" s="20"/>
      <c r="E165" s="20"/>
      <c r="F165" s="20"/>
      <c r="G165" s="20"/>
      <c r="H165" s="20"/>
      <c r="I165" s="20"/>
      <c r="J165" s="20"/>
      <c r="K165" s="20"/>
      <c r="L165" s="20"/>
      <c r="M165" s="20"/>
      <c r="N165" s="20"/>
      <c r="O165" s="13"/>
      <c r="P165" s="13"/>
      <c r="Q165" s="13"/>
      <c r="R165" s="13"/>
      <c r="S165" s="13"/>
      <c r="T165" s="13"/>
      <c r="U165" s="13"/>
      <c r="V165" s="13"/>
    </row>
    <row r="166" spans="1:22" ht="19.5" hidden="1" customHeight="1">
      <c r="A166" s="19">
        <v>5801</v>
      </c>
      <c r="B166" s="89" t="s">
        <v>43</v>
      </c>
      <c r="C166" s="11"/>
      <c r="D166" s="11"/>
      <c r="E166" s="11"/>
      <c r="F166" s="11"/>
      <c r="G166" s="11"/>
      <c r="H166" s="11"/>
      <c r="I166" s="11"/>
      <c r="J166" s="11"/>
      <c r="K166" s="11"/>
      <c r="L166" s="11"/>
      <c r="M166" s="11"/>
      <c r="N166" s="11"/>
      <c r="O166" s="10"/>
      <c r="P166" s="10"/>
      <c r="Q166" s="10"/>
      <c r="R166" s="10"/>
      <c r="S166" s="10"/>
      <c r="T166" s="10"/>
      <c r="U166" s="10"/>
      <c r="V166" s="10"/>
    </row>
    <row r="167" spans="1:22" ht="19.5" hidden="1" customHeight="1">
      <c r="A167" s="23">
        <v>592</v>
      </c>
      <c r="B167" s="93" t="s">
        <v>42</v>
      </c>
      <c r="C167" s="22"/>
      <c r="D167" s="22"/>
      <c r="E167" s="22"/>
      <c r="F167" s="22"/>
      <c r="G167" s="22"/>
      <c r="H167" s="22"/>
      <c r="I167" s="22"/>
      <c r="J167" s="22"/>
      <c r="K167" s="22"/>
      <c r="L167" s="22"/>
      <c r="M167" s="22"/>
      <c r="N167" s="22"/>
      <c r="O167" s="10"/>
      <c r="P167" s="10"/>
      <c r="Q167" s="10"/>
      <c r="R167" s="10"/>
      <c r="S167" s="10"/>
      <c r="T167" s="10"/>
      <c r="U167" s="10"/>
      <c r="V167" s="10"/>
    </row>
    <row r="168" spans="1:22" ht="19.5" hidden="1" customHeight="1">
      <c r="A168" s="23">
        <v>593</v>
      </c>
      <c r="B168" s="93" t="s">
        <v>41</v>
      </c>
      <c r="C168" s="22"/>
      <c r="D168" s="22"/>
      <c r="E168" s="22"/>
      <c r="F168" s="22"/>
      <c r="G168" s="22"/>
      <c r="H168" s="22"/>
      <c r="I168" s="22"/>
      <c r="J168" s="22"/>
      <c r="K168" s="22"/>
      <c r="L168" s="22"/>
      <c r="M168" s="22"/>
      <c r="N168" s="22"/>
      <c r="O168" s="10"/>
      <c r="P168" s="10"/>
      <c r="Q168" s="10"/>
      <c r="R168" s="10"/>
      <c r="S168" s="10"/>
      <c r="T168" s="10"/>
      <c r="U168" s="10"/>
      <c r="V168" s="10"/>
    </row>
    <row r="169" spans="1:22" ht="19.5" hidden="1" customHeight="1">
      <c r="A169" s="21">
        <v>59</v>
      </c>
      <c r="B169" s="20" t="s">
        <v>40</v>
      </c>
      <c r="C169" s="20"/>
      <c r="D169" s="20"/>
      <c r="E169" s="20"/>
      <c r="F169" s="20"/>
      <c r="G169" s="20"/>
      <c r="H169" s="20"/>
      <c r="I169" s="20"/>
      <c r="J169" s="20"/>
      <c r="K169" s="20"/>
      <c r="L169" s="20"/>
      <c r="M169" s="20"/>
      <c r="N169" s="20"/>
      <c r="O169" s="13"/>
      <c r="P169" s="13"/>
      <c r="Q169" s="13"/>
      <c r="R169" s="13"/>
      <c r="S169" s="13"/>
      <c r="T169" s="13"/>
      <c r="U169" s="13"/>
      <c r="V169" s="13"/>
    </row>
    <row r="170" spans="1:22" ht="19.5" hidden="1" customHeight="1">
      <c r="A170" s="19">
        <v>5903</v>
      </c>
      <c r="B170" s="89" t="s">
        <v>39</v>
      </c>
      <c r="C170" s="11"/>
      <c r="D170" s="11"/>
      <c r="E170" s="11"/>
      <c r="F170" s="11"/>
      <c r="G170" s="11"/>
      <c r="H170" s="11"/>
      <c r="I170" s="11"/>
      <c r="J170" s="11"/>
      <c r="K170" s="11"/>
      <c r="L170" s="11"/>
      <c r="M170" s="11"/>
      <c r="N170" s="11"/>
      <c r="O170" s="10"/>
      <c r="P170" s="10"/>
      <c r="Q170" s="10"/>
      <c r="R170" s="10"/>
      <c r="S170" s="10"/>
      <c r="T170" s="10"/>
      <c r="U170" s="10"/>
      <c r="V170" s="10"/>
    </row>
    <row r="171" spans="1:22" ht="19.5" hidden="1" customHeight="1">
      <c r="A171" s="19">
        <v>5998</v>
      </c>
      <c r="B171" s="89" t="s">
        <v>38</v>
      </c>
      <c r="C171" s="11"/>
      <c r="D171" s="11"/>
      <c r="E171" s="11"/>
      <c r="F171" s="11"/>
      <c r="G171" s="11"/>
      <c r="H171" s="11"/>
      <c r="I171" s="11"/>
      <c r="J171" s="11"/>
      <c r="K171" s="11"/>
      <c r="L171" s="11"/>
      <c r="M171" s="11"/>
      <c r="N171" s="11"/>
      <c r="O171" s="10"/>
      <c r="P171" s="10"/>
      <c r="Q171" s="10"/>
      <c r="R171" s="10"/>
      <c r="S171" s="10"/>
      <c r="T171" s="10"/>
      <c r="U171" s="10"/>
      <c r="V171" s="10"/>
    </row>
    <row r="172" spans="1:22" ht="19.5" hidden="1" customHeight="1">
      <c r="A172" s="18">
        <v>6</v>
      </c>
      <c r="B172" s="17" t="s">
        <v>37</v>
      </c>
      <c r="C172" s="16">
        <f t="shared" ref="C172:V172" si="29">C173+C175+C177+C181+C183</f>
        <v>0</v>
      </c>
      <c r="D172" s="16">
        <f t="shared" si="29"/>
        <v>0</v>
      </c>
      <c r="E172" s="16">
        <f t="shared" si="29"/>
        <v>0</v>
      </c>
      <c r="F172" s="16">
        <f t="shared" si="29"/>
        <v>0</v>
      </c>
      <c r="G172" s="16">
        <f t="shared" si="29"/>
        <v>0</v>
      </c>
      <c r="H172" s="16">
        <f t="shared" si="29"/>
        <v>0</v>
      </c>
      <c r="I172" s="16">
        <f t="shared" si="29"/>
        <v>0</v>
      </c>
      <c r="J172" s="16">
        <f t="shared" si="29"/>
        <v>0</v>
      </c>
      <c r="K172" s="16">
        <f t="shared" si="29"/>
        <v>0</v>
      </c>
      <c r="L172" s="16">
        <f t="shared" si="29"/>
        <v>0</v>
      </c>
      <c r="M172" s="16">
        <f t="shared" si="29"/>
        <v>0</v>
      </c>
      <c r="N172" s="16">
        <f t="shared" si="29"/>
        <v>0</v>
      </c>
      <c r="O172" s="16">
        <f t="shared" si="29"/>
        <v>0</v>
      </c>
      <c r="P172" s="16">
        <f t="shared" si="29"/>
        <v>0</v>
      </c>
      <c r="Q172" s="16">
        <f t="shared" si="29"/>
        <v>0</v>
      </c>
      <c r="R172" s="16">
        <f t="shared" si="29"/>
        <v>0</v>
      </c>
      <c r="S172" s="16">
        <f t="shared" si="29"/>
        <v>0</v>
      </c>
      <c r="T172" s="16">
        <f t="shared" si="29"/>
        <v>0</v>
      </c>
      <c r="U172" s="16">
        <f t="shared" si="29"/>
        <v>0</v>
      </c>
      <c r="V172" s="16">
        <f t="shared" si="29"/>
        <v>0</v>
      </c>
    </row>
    <row r="173" spans="1:22" ht="19.5" hidden="1" customHeight="1">
      <c r="A173" s="15">
        <v>62</v>
      </c>
      <c r="B173" s="14" t="s">
        <v>36</v>
      </c>
      <c r="C173" s="13">
        <f t="shared" ref="C173:V173" si="30">C174</f>
        <v>0</v>
      </c>
      <c r="D173" s="13">
        <f t="shared" si="30"/>
        <v>0</v>
      </c>
      <c r="E173" s="13">
        <f t="shared" si="30"/>
        <v>0</v>
      </c>
      <c r="F173" s="13">
        <f t="shared" si="30"/>
        <v>0</v>
      </c>
      <c r="G173" s="13">
        <f t="shared" si="30"/>
        <v>0</v>
      </c>
      <c r="H173" s="13">
        <f t="shared" si="30"/>
        <v>0</v>
      </c>
      <c r="I173" s="13">
        <f t="shared" si="30"/>
        <v>0</v>
      </c>
      <c r="J173" s="13">
        <f t="shared" si="30"/>
        <v>0</v>
      </c>
      <c r="K173" s="13">
        <f t="shared" si="30"/>
        <v>0</v>
      </c>
      <c r="L173" s="13">
        <f t="shared" si="30"/>
        <v>0</v>
      </c>
      <c r="M173" s="13">
        <f t="shared" si="30"/>
        <v>0</v>
      </c>
      <c r="N173" s="13">
        <f t="shared" si="30"/>
        <v>0</v>
      </c>
      <c r="O173" s="13">
        <f t="shared" si="30"/>
        <v>0</v>
      </c>
      <c r="P173" s="13">
        <f t="shared" si="30"/>
        <v>0</v>
      </c>
      <c r="Q173" s="13">
        <f t="shared" si="30"/>
        <v>0</v>
      </c>
      <c r="R173" s="13">
        <f t="shared" si="30"/>
        <v>0</v>
      </c>
      <c r="S173" s="13">
        <f t="shared" si="30"/>
        <v>0</v>
      </c>
      <c r="T173" s="13">
        <f t="shared" si="30"/>
        <v>0</v>
      </c>
      <c r="U173" s="13">
        <f t="shared" si="30"/>
        <v>0</v>
      </c>
      <c r="V173" s="13">
        <f t="shared" si="30"/>
        <v>0</v>
      </c>
    </row>
    <row r="174" spans="1:22" ht="19.5" hidden="1" customHeight="1">
      <c r="A174" s="12">
        <v>6202</v>
      </c>
      <c r="B174" s="89" t="s">
        <v>35</v>
      </c>
      <c r="C174" s="11"/>
      <c r="D174" s="11"/>
      <c r="E174" s="11"/>
      <c r="F174" s="11"/>
      <c r="G174" s="11"/>
      <c r="H174" s="11"/>
      <c r="I174" s="11"/>
      <c r="J174" s="11"/>
      <c r="K174" s="11"/>
      <c r="L174" s="11"/>
      <c r="M174" s="11"/>
      <c r="N174" s="11"/>
      <c r="O174" s="10"/>
      <c r="P174" s="10"/>
      <c r="Q174" s="10"/>
      <c r="R174" s="10"/>
      <c r="S174" s="10"/>
      <c r="T174" s="10"/>
      <c r="U174" s="10"/>
      <c r="V174" s="10"/>
    </row>
    <row r="175" spans="1:22" ht="19.5" hidden="1" customHeight="1">
      <c r="A175" s="15">
        <v>64</v>
      </c>
      <c r="B175" s="14" t="s">
        <v>34</v>
      </c>
      <c r="C175" s="13">
        <f t="shared" ref="C175:V175" si="31">C176</f>
        <v>0</v>
      </c>
      <c r="D175" s="13">
        <f t="shared" si="31"/>
        <v>0</v>
      </c>
      <c r="E175" s="13">
        <f t="shared" si="31"/>
        <v>0</v>
      </c>
      <c r="F175" s="13">
        <f t="shared" si="31"/>
        <v>0</v>
      </c>
      <c r="G175" s="13">
        <f t="shared" si="31"/>
        <v>0</v>
      </c>
      <c r="H175" s="13">
        <f t="shared" si="31"/>
        <v>0</v>
      </c>
      <c r="I175" s="13">
        <f t="shared" si="31"/>
        <v>0</v>
      </c>
      <c r="J175" s="13">
        <f t="shared" si="31"/>
        <v>0</v>
      </c>
      <c r="K175" s="13">
        <f t="shared" si="31"/>
        <v>0</v>
      </c>
      <c r="L175" s="13">
        <f t="shared" si="31"/>
        <v>0</v>
      </c>
      <c r="M175" s="13">
        <f t="shared" si="31"/>
        <v>0</v>
      </c>
      <c r="N175" s="13">
        <f t="shared" si="31"/>
        <v>0</v>
      </c>
      <c r="O175" s="13">
        <f t="shared" si="31"/>
        <v>0</v>
      </c>
      <c r="P175" s="13">
        <f t="shared" si="31"/>
        <v>0</v>
      </c>
      <c r="Q175" s="13">
        <f t="shared" si="31"/>
        <v>0</v>
      </c>
      <c r="R175" s="13">
        <f t="shared" si="31"/>
        <v>0</v>
      </c>
      <c r="S175" s="13">
        <f t="shared" si="31"/>
        <v>0</v>
      </c>
      <c r="T175" s="13">
        <f t="shared" si="31"/>
        <v>0</v>
      </c>
      <c r="U175" s="13">
        <f t="shared" si="31"/>
        <v>0</v>
      </c>
      <c r="V175" s="13">
        <f t="shared" si="31"/>
        <v>0</v>
      </c>
    </row>
    <row r="176" spans="1:22" ht="19.5" hidden="1" customHeight="1">
      <c r="A176" s="12">
        <v>6401</v>
      </c>
      <c r="B176" s="89" t="s">
        <v>33</v>
      </c>
      <c r="C176" s="11"/>
      <c r="D176" s="11"/>
      <c r="E176" s="11"/>
      <c r="F176" s="11"/>
      <c r="G176" s="11"/>
      <c r="H176" s="11"/>
      <c r="I176" s="11"/>
      <c r="J176" s="11"/>
      <c r="K176" s="11"/>
      <c r="L176" s="11"/>
      <c r="M176" s="11"/>
      <c r="N176" s="11"/>
      <c r="O176" s="10"/>
      <c r="P176" s="10"/>
      <c r="Q176" s="10"/>
      <c r="R176" s="10"/>
      <c r="S176" s="10"/>
      <c r="T176" s="10"/>
      <c r="U176" s="10"/>
      <c r="V176" s="10"/>
    </row>
    <row r="177" spans="1:22" ht="19.5" hidden="1" customHeight="1">
      <c r="A177" s="15">
        <v>65</v>
      </c>
      <c r="B177" s="14" t="s">
        <v>32</v>
      </c>
      <c r="C177" s="13">
        <f t="shared" ref="C177:N177" si="32">SUM(C178:C180)</f>
        <v>0</v>
      </c>
      <c r="D177" s="13">
        <f t="shared" si="32"/>
        <v>0</v>
      </c>
      <c r="E177" s="13">
        <f t="shared" ref="E177" si="33">SUM(E178:E180)</f>
        <v>0</v>
      </c>
      <c r="F177" s="13">
        <f t="shared" si="32"/>
        <v>0</v>
      </c>
      <c r="G177" s="13">
        <f t="shared" si="32"/>
        <v>0</v>
      </c>
      <c r="H177" s="13">
        <f t="shared" si="32"/>
        <v>0</v>
      </c>
      <c r="I177" s="13">
        <f t="shared" si="32"/>
        <v>0</v>
      </c>
      <c r="J177" s="13">
        <f t="shared" ref="J177" si="34">SUM(J178:J180)</f>
        <v>0</v>
      </c>
      <c r="K177" s="13">
        <f t="shared" si="32"/>
        <v>0</v>
      </c>
      <c r="L177" s="13">
        <f t="shared" si="32"/>
        <v>0</v>
      </c>
      <c r="M177" s="13">
        <f t="shared" si="32"/>
        <v>0</v>
      </c>
      <c r="N177" s="13">
        <f t="shared" si="32"/>
        <v>0</v>
      </c>
      <c r="O177" s="13">
        <f t="shared" ref="O177:V177" si="35">SUM(O178:O180)</f>
        <v>0</v>
      </c>
      <c r="P177" s="13">
        <f t="shared" si="35"/>
        <v>0</v>
      </c>
      <c r="Q177" s="13">
        <f t="shared" si="35"/>
        <v>0</v>
      </c>
      <c r="R177" s="13">
        <f t="shared" si="35"/>
        <v>0</v>
      </c>
      <c r="S177" s="13">
        <f t="shared" si="35"/>
        <v>0</v>
      </c>
      <c r="T177" s="13">
        <f t="shared" si="35"/>
        <v>0</v>
      </c>
      <c r="U177" s="13">
        <f t="shared" si="35"/>
        <v>0</v>
      </c>
      <c r="V177" s="13">
        <f t="shared" si="35"/>
        <v>0</v>
      </c>
    </row>
    <row r="178" spans="1:22" ht="19.5" hidden="1" customHeight="1">
      <c r="A178" s="12">
        <v>6504</v>
      </c>
      <c r="B178" s="89" t="s">
        <v>31</v>
      </c>
      <c r="C178" s="11"/>
      <c r="D178" s="11"/>
      <c r="E178" s="11"/>
      <c r="F178" s="11"/>
      <c r="G178" s="11"/>
      <c r="H178" s="11"/>
      <c r="I178" s="11"/>
      <c r="J178" s="11"/>
      <c r="K178" s="11"/>
      <c r="L178" s="11"/>
      <c r="M178" s="11"/>
      <c r="N178" s="11"/>
      <c r="O178" s="10"/>
      <c r="P178" s="10"/>
      <c r="Q178" s="10"/>
      <c r="R178" s="10"/>
      <c r="S178" s="10"/>
      <c r="T178" s="10"/>
      <c r="U178" s="10"/>
      <c r="V178" s="10"/>
    </row>
    <row r="179" spans="1:22" ht="19.5" hidden="1" customHeight="1">
      <c r="A179" s="12">
        <v>6505</v>
      </c>
      <c r="B179" s="89" t="s">
        <v>30</v>
      </c>
      <c r="C179" s="11"/>
      <c r="D179" s="11"/>
      <c r="E179" s="11"/>
      <c r="F179" s="11"/>
      <c r="G179" s="11"/>
      <c r="H179" s="11"/>
      <c r="I179" s="11"/>
      <c r="J179" s="11"/>
      <c r="K179" s="11"/>
      <c r="L179" s="11"/>
      <c r="M179" s="11"/>
      <c r="N179" s="11"/>
      <c r="O179" s="10"/>
      <c r="P179" s="10"/>
      <c r="Q179" s="10"/>
      <c r="R179" s="10"/>
      <c r="S179" s="10"/>
      <c r="T179" s="10"/>
      <c r="U179" s="10"/>
      <c r="V179" s="10"/>
    </row>
    <row r="180" spans="1:22" ht="19.5" hidden="1" customHeight="1">
      <c r="A180" s="12">
        <v>6506</v>
      </c>
      <c r="B180" s="89" t="s">
        <v>29</v>
      </c>
      <c r="C180" s="11"/>
      <c r="D180" s="11"/>
      <c r="E180" s="11"/>
      <c r="F180" s="11"/>
      <c r="G180" s="11"/>
      <c r="H180" s="11"/>
      <c r="I180" s="11"/>
      <c r="J180" s="11"/>
      <c r="K180" s="11"/>
      <c r="L180" s="11"/>
      <c r="M180" s="11"/>
      <c r="N180" s="11"/>
      <c r="O180" s="10"/>
      <c r="P180" s="10"/>
      <c r="Q180" s="10"/>
      <c r="R180" s="10"/>
      <c r="S180" s="10"/>
      <c r="T180" s="10"/>
      <c r="U180" s="10"/>
      <c r="V180" s="10"/>
    </row>
    <row r="181" spans="1:22" ht="19.5" hidden="1" customHeight="1">
      <c r="A181" s="15">
        <v>66</v>
      </c>
      <c r="B181" s="14" t="s">
        <v>28</v>
      </c>
      <c r="C181" s="13">
        <f t="shared" ref="C181:V181" si="36">C182</f>
        <v>0</v>
      </c>
      <c r="D181" s="13">
        <f t="shared" si="36"/>
        <v>0</v>
      </c>
      <c r="E181" s="13">
        <f t="shared" si="36"/>
        <v>0</v>
      </c>
      <c r="F181" s="13">
        <f t="shared" si="36"/>
        <v>0</v>
      </c>
      <c r="G181" s="13">
        <f t="shared" si="36"/>
        <v>0</v>
      </c>
      <c r="H181" s="13">
        <f t="shared" si="36"/>
        <v>0</v>
      </c>
      <c r="I181" s="13">
        <f t="shared" si="36"/>
        <v>0</v>
      </c>
      <c r="J181" s="13">
        <f t="shared" si="36"/>
        <v>0</v>
      </c>
      <c r="K181" s="13">
        <f t="shared" si="36"/>
        <v>0</v>
      </c>
      <c r="L181" s="13">
        <f t="shared" si="36"/>
        <v>0</v>
      </c>
      <c r="M181" s="13">
        <f t="shared" si="36"/>
        <v>0</v>
      </c>
      <c r="N181" s="13">
        <f t="shared" si="36"/>
        <v>0</v>
      </c>
      <c r="O181" s="13">
        <f t="shared" si="36"/>
        <v>0</v>
      </c>
      <c r="P181" s="13">
        <f t="shared" si="36"/>
        <v>0</v>
      </c>
      <c r="Q181" s="13">
        <f t="shared" si="36"/>
        <v>0</v>
      </c>
      <c r="R181" s="13">
        <f t="shared" si="36"/>
        <v>0</v>
      </c>
      <c r="S181" s="13">
        <f t="shared" si="36"/>
        <v>0</v>
      </c>
      <c r="T181" s="13">
        <f t="shared" si="36"/>
        <v>0</v>
      </c>
      <c r="U181" s="13">
        <f t="shared" si="36"/>
        <v>0</v>
      </c>
      <c r="V181" s="13">
        <f t="shared" si="36"/>
        <v>0</v>
      </c>
    </row>
    <row r="182" spans="1:22" ht="19.5" hidden="1" customHeight="1">
      <c r="A182" s="12">
        <v>6698</v>
      </c>
      <c r="B182" s="89" t="s">
        <v>0</v>
      </c>
      <c r="C182" s="11"/>
      <c r="D182" s="11"/>
      <c r="E182" s="11"/>
      <c r="F182" s="11"/>
      <c r="G182" s="11"/>
      <c r="H182" s="11"/>
      <c r="I182" s="11"/>
      <c r="J182" s="11"/>
      <c r="K182" s="11"/>
      <c r="L182" s="11"/>
      <c r="M182" s="11"/>
      <c r="N182" s="11"/>
      <c r="O182" s="10"/>
      <c r="P182" s="10"/>
      <c r="Q182" s="10"/>
      <c r="R182" s="10"/>
      <c r="S182" s="10"/>
      <c r="T182" s="10"/>
      <c r="U182" s="10"/>
      <c r="V182" s="10"/>
    </row>
    <row r="183" spans="1:22" ht="19.5" hidden="1" customHeight="1">
      <c r="A183" s="15">
        <v>68</v>
      </c>
      <c r="B183" s="14" t="s">
        <v>27</v>
      </c>
      <c r="C183" s="13">
        <f t="shared" ref="C183:V183" si="37">SUM(C184:C188)</f>
        <v>0</v>
      </c>
      <c r="D183" s="13">
        <f t="shared" si="37"/>
        <v>0</v>
      </c>
      <c r="E183" s="13">
        <f t="shared" si="37"/>
        <v>0</v>
      </c>
      <c r="F183" s="13">
        <f t="shared" si="37"/>
        <v>0</v>
      </c>
      <c r="G183" s="13">
        <f t="shared" si="37"/>
        <v>0</v>
      </c>
      <c r="H183" s="13">
        <f t="shared" si="37"/>
        <v>0</v>
      </c>
      <c r="I183" s="13">
        <f t="shared" si="37"/>
        <v>0</v>
      </c>
      <c r="J183" s="13">
        <f t="shared" si="37"/>
        <v>0</v>
      </c>
      <c r="K183" s="13">
        <f t="shared" si="37"/>
        <v>0</v>
      </c>
      <c r="L183" s="13">
        <f t="shared" si="37"/>
        <v>0</v>
      </c>
      <c r="M183" s="13">
        <f t="shared" si="37"/>
        <v>0</v>
      </c>
      <c r="N183" s="13">
        <f t="shared" si="37"/>
        <v>0</v>
      </c>
      <c r="O183" s="13">
        <f t="shared" si="37"/>
        <v>0</v>
      </c>
      <c r="P183" s="13">
        <f t="shared" si="37"/>
        <v>0</v>
      </c>
      <c r="Q183" s="13">
        <f t="shared" si="37"/>
        <v>0</v>
      </c>
      <c r="R183" s="13">
        <f t="shared" si="37"/>
        <v>0</v>
      </c>
      <c r="S183" s="13">
        <f t="shared" si="37"/>
        <v>0</v>
      </c>
      <c r="T183" s="13">
        <f t="shared" si="37"/>
        <v>0</v>
      </c>
      <c r="U183" s="13">
        <f t="shared" si="37"/>
        <v>0</v>
      </c>
      <c r="V183" s="13">
        <f t="shared" si="37"/>
        <v>0</v>
      </c>
    </row>
    <row r="184" spans="1:22" ht="19.5" hidden="1" customHeight="1">
      <c r="A184" s="12">
        <v>6801</v>
      </c>
      <c r="B184" s="89" t="s">
        <v>26</v>
      </c>
      <c r="C184" s="11"/>
      <c r="D184" s="11"/>
      <c r="E184" s="11"/>
      <c r="F184" s="11"/>
      <c r="G184" s="11"/>
      <c r="H184" s="11"/>
      <c r="I184" s="11"/>
      <c r="J184" s="11"/>
      <c r="K184" s="11"/>
      <c r="L184" s="11"/>
      <c r="M184" s="11"/>
      <c r="N184" s="11"/>
      <c r="O184" s="10"/>
      <c r="P184" s="10"/>
      <c r="Q184" s="10"/>
      <c r="R184" s="10"/>
      <c r="S184" s="10"/>
      <c r="T184" s="10"/>
      <c r="U184" s="10"/>
      <c r="V184" s="10"/>
    </row>
    <row r="185" spans="1:22" ht="19.5" hidden="1" customHeight="1">
      <c r="A185" s="12">
        <v>6802</v>
      </c>
      <c r="B185" s="89" t="s">
        <v>25</v>
      </c>
      <c r="C185" s="11"/>
      <c r="D185" s="11"/>
      <c r="E185" s="11"/>
      <c r="F185" s="11"/>
      <c r="G185" s="11"/>
      <c r="H185" s="11"/>
      <c r="I185" s="11"/>
      <c r="J185" s="11"/>
      <c r="K185" s="11"/>
      <c r="L185" s="11"/>
      <c r="M185" s="11"/>
      <c r="N185" s="11"/>
      <c r="O185" s="10"/>
      <c r="P185" s="10"/>
      <c r="Q185" s="10"/>
      <c r="R185" s="10"/>
      <c r="S185" s="10"/>
      <c r="T185" s="10"/>
      <c r="U185" s="10"/>
      <c r="V185" s="10"/>
    </row>
    <row r="186" spans="1:22" ht="19.5" hidden="1" customHeight="1">
      <c r="A186" s="12">
        <v>6803</v>
      </c>
      <c r="B186" s="89" t="s">
        <v>24</v>
      </c>
      <c r="C186" s="11"/>
      <c r="D186" s="11"/>
      <c r="E186" s="11"/>
      <c r="F186" s="11"/>
      <c r="G186" s="11"/>
      <c r="H186" s="11"/>
      <c r="I186" s="11"/>
      <c r="J186" s="11"/>
      <c r="K186" s="11"/>
      <c r="L186" s="11"/>
      <c r="M186" s="11"/>
      <c r="N186" s="11"/>
      <c r="O186" s="10"/>
      <c r="P186" s="10"/>
      <c r="Q186" s="10"/>
      <c r="R186" s="10"/>
      <c r="S186" s="10"/>
      <c r="T186" s="10"/>
      <c r="U186" s="10"/>
      <c r="V186" s="10"/>
    </row>
    <row r="187" spans="1:22" ht="50.1" hidden="1" customHeight="1">
      <c r="A187" s="12">
        <v>6805</v>
      </c>
      <c r="B187" s="89" t="s">
        <v>23</v>
      </c>
      <c r="C187" s="11"/>
      <c r="D187" s="11"/>
      <c r="E187" s="11"/>
      <c r="F187" s="11"/>
      <c r="G187" s="11"/>
      <c r="H187" s="11"/>
      <c r="I187" s="11"/>
      <c r="J187" s="11"/>
      <c r="K187" s="11"/>
      <c r="L187" s="11"/>
      <c r="M187" s="11"/>
      <c r="N187" s="11"/>
      <c r="O187" s="10"/>
      <c r="P187" s="10"/>
      <c r="Q187" s="10"/>
      <c r="R187" s="10"/>
      <c r="S187" s="10"/>
      <c r="T187" s="10"/>
      <c r="U187" s="10"/>
      <c r="V187" s="10"/>
    </row>
    <row r="188" spans="1:22" ht="19.5" hidden="1" customHeight="1">
      <c r="A188" s="12">
        <v>6898</v>
      </c>
      <c r="B188" s="89" t="s">
        <v>0</v>
      </c>
      <c r="C188" s="11"/>
      <c r="D188" s="11"/>
      <c r="E188" s="11"/>
      <c r="F188" s="11"/>
      <c r="G188" s="11"/>
      <c r="H188" s="11"/>
      <c r="I188" s="11"/>
      <c r="J188" s="11"/>
      <c r="K188" s="11"/>
      <c r="L188" s="11"/>
      <c r="M188" s="11"/>
      <c r="N188" s="11"/>
      <c r="O188" s="10"/>
      <c r="P188" s="10"/>
      <c r="Q188" s="10"/>
      <c r="R188" s="10"/>
      <c r="S188" s="10"/>
      <c r="T188" s="10"/>
      <c r="U188" s="10"/>
      <c r="V188" s="10"/>
    </row>
    <row r="189" spans="1:22" ht="50.1" customHeight="1">
      <c r="A189" s="18">
        <v>7</v>
      </c>
      <c r="B189" s="17" t="s">
        <v>22</v>
      </c>
      <c r="C189" s="16">
        <f t="shared" ref="C189:V189" si="38">C190+C194+C197+C200+C205</f>
        <v>0</v>
      </c>
      <c r="D189" s="16">
        <f t="shared" si="38"/>
        <v>0</v>
      </c>
      <c r="E189" s="16">
        <f t="shared" si="38"/>
        <v>0</v>
      </c>
      <c r="F189" s="16">
        <f t="shared" si="38"/>
        <v>0</v>
      </c>
      <c r="G189" s="16">
        <f t="shared" si="38"/>
        <v>0</v>
      </c>
      <c r="H189" s="16">
        <f t="shared" si="38"/>
        <v>0</v>
      </c>
      <c r="I189" s="16">
        <f t="shared" si="38"/>
        <v>0</v>
      </c>
      <c r="J189" s="16">
        <f t="shared" si="38"/>
        <v>0</v>
      </c>
      <c r="K189" s="16">
        <f t="shared" si="38"/>
        <v>0</v>
      </c>
      <c r="L189" s="16">
        <f t="shared" si="38"/>
        <v>0</v>
      </c>
      <c r="M189" s="16">
        <f t="shared" si="38"/>
        <v>0</v>
      </c>
      <c r="N189" s="16">
        <f t="shared" si="38"/>
        <v>0</v>
      </c>
      <c r="O189" s="16">
        <f t="shared" si="38"/>
        <v>0</v>
      </c>
      <c r="P189" s="16">
        <f t="shared" si="38"/>
        <v>0</v>
      </c>
      <c r="Q189" s="16">
        <f t="shared" si="38"/>
        <v>0</v>
      </c>
      <c r="R189" s="16">
        <f t="shared" si="38"/>
        <v>0</v>
      </c>
      <c r="S189" s="16">
        <f t="shared" si="38"/>
        <v>0</v>
      </c>
      <c r="T189" s="16">
        <f t="shared" si="38"/>
        <v>0</v>
      </c>
      <c r="U189" s="16">
        <f t="shared" si="38"/>
        <v>0</v>
      </c>
      <c r="V189" s="16">
        <f t="shared" si="38"/>
        <v>0</v>
      </c>
    </row>
    <row r="190" spans="1:22" ht="19.5" hidden="1" customHeight="1">
      <c r="A190" s="15">
        <v>71</v>
      </c>
      <c r="B190" s="14" t="s">
        <v>21</v>
      </c>
      <c r="C190" s="13">
        <f t="shared" ref="C190:D190" si="39">SUM(C191:C193)</f>
        <v>0</v>
      </c>
      <c r="D190" s="13">
        <f t="shared" si="39"/>
        <v>0</v>
      </c>
      <c r="E190" s="13">
        <f t="shared" ref="E190:V190" si="40">SUM(E191:E193)</f>
        <v>0</v>
      </c>
      <c r="F190" s="13">
        <f t="shared" si="40"/>
        <v>0</v>
      </c>
      <c r="G190" s="13">
        <f t="shared" si="40"/>
        <v>0</v>
      </c>
      <c r="H190" s="13">
        <f t="shared" si="40"/>
        <v>0</v>
      </c>
      <c r="I190" s="13">
        <f t="shared" si="40"/>
        <v>0</v>
      </c>
      <c r="J190" s="13">
        <f t="shared" si="40"/>
        <v>0</v>
      </c>
      <c r="K190" s="13">
        <f t="shared" si="40"/>
        <v>0</v>
      </c>
      <c r="L190" s="13">
        <f t="shared" si="40"/>
        <v>0</v>
      </c>
      <c r="M190" s="13">
        <f t="shared" si="40"/>
        <v>0</v>
      </c>
      <c r="N190" s="13">
        <f t="shared" si="40"/>
        <v>0</v>
      </c>
      <c r="O190" s="13">
        <f t="shared" si="40"/>
        <v>0</v>
      </c>
      <c r="P190" s="13">
        <f t="shared" si="40"/>
        <v>0</v>
      </c>
      <c r="Q190" s="13">
        <f t="shared" si="40"/>
        <v>0</v>
      </c>
      <c r="R190" s="13">
        <f t="shared" si="40"/>
        <v>0</v>
      </c>
      <c r="S190" s="13">
        <f t="shared" si="40"/>
        <v>0</v>
      </c>
      <c r="T190" s="13">
        <f t="shared" si="40"/>
        <v>0</v>
      </c>
      <c r="U190" s="13">
        <f t="shared" si="40"/>
        <v>0</v>
      </c>
      <c r="V190" s="13">
        <f t="shared" si="40"/>
        <v>0</v>
      </c>
    </row>
    <row r="191" spans="1:22" ht="19.5" hidden="1" customHeight="1">
      <c r="A191" s="12">
        <v>7101</v>
      </c>
      <c r="B191" s="89" t="s">
        <v>20</v>
      </c>
      <c r="C191" s="11"/>
      <c r="D191" s="11"/>
      <c r="E191" s="11"/>
      <c r="F191" s="11"/>
      <c r="G191" s="11"/>
      <c r="H191" s="11"/>
      <c r="I191" s="11"/>
      <c r="J191" s="11"/>
      <c r="K191" s="11"/>
      <c r="L191" s="11"/>
      <c r="M191" s="11"/>
      <c r="N191" s="11"/>
      <c r="O191" s="10"/>
      <c r="P191" s="10"/>
      <c r="Q191" s="10"/>
      <c r="R191" s="10"/>
      <c r="S191" s="10"/>
      <c r="T191" s="10"/>
      <c r="U191" s="10"/>
      <c r="V191" s="10"/>
    </row>
    <row r="192" spans="1:22" ht="19.5" hidden="1" customHeight="1">
      <c r="A192" s="12">
        <v>7102</v>
      </c>
      <c r="B192" s="89" t="s">
        <v>19</v>
      </c>
      <c r="C192" s="11"/>
      <c r="D192" s="11"/>
      <c r="E192" s="11"/>
      <c r="F192" s="11"/>
      <c r="G192" s="11"/>
      <c r="H192" s="11"/>
      <c r="I192" s="11"/>
      <c r="J192" s="11"/>
      <c r="K192" s="11"/>
      <c r="L192" s="11"/>
      <c r="M192" s="11"/>
      <c r="N192" s="11"/>
      <c r="O192" s="10"/>
      <c r="P192" s="10"/>
      <c r="Q192" s="10"/>
      <c r="R192" s="10"/>
      <c r="S192" s="10"/>
      <c r="T192" s="10"/>
      <c r="U192" s="10"/>
      <c r="V192" s="10"/>
    </row>
    <row r="193" spans="1:22" ht="19.5" hidden="1" customHeight="1">
      <c r="A193" s="12">
        <v>7103</v>
      </c>
      <c r="B193" s="89" t="s">
        <v>18</v>
      </c>
      <c r="C193" s="11"/>
      <c r="D193" s="11"/>
      <c r="E193" s="11"/>
      <c r="F193" s="11"/>
      <c r="G193" s="11"/>
      <c r="H193" s="11"/>
      <c r="I193" s="11"/>
      <c r="J193" s="11"/>
      <c r="K193" s="11"/>
      <c r="L193" s="11"/>
      <c r="M193" s="11"/>
      <c r="N193" s="11"/>
      <c r="O193" s="10"/>
      <c r="P193" s="10"/>
      <c r="Q193" s="10"/>
      <c r="R193" s="10"/>
      <c r="S193" s="10"/>
      <c r="T193" s="10"/>
      <c r="U193" s="10"/>
      <c r="V193" s="10"/>
    </row>
    <row r="194" spans="1:22" ht="19.5" customHeight="1">
      <c r="A194" s="15">
        <v>72</v>
      </c>
      <c r="B194" s="14" t="s">
        <v>17</v>
      </c>
      <c r="C194" s="13">
        <f t="shared" ref="C194:V194" si="41">SUM(C195:C196)</f>
        <v>0</v>
      </c>
      <c r="D194" s="13">
        <f t="shared" si="41"/>
        <v>0</v>
      </c>
      <c r="E194" s="13">
        <f t="shared" si="41"/>
        <v>0</v>
      </c>
      <c r="F194" s="13">
        <f t="shared" si="41"/>
        <v>0</v>
      </c>
      <c r="G194" s="13">
        <f t="shared" si="41"/>
        <v>0</v>
      </c>
      <c r="H194" s="13">
        <f t="shared" si="41"/>
        <v>0</v>
      </c>
      <c r="I194" s="13">
        <f t="shared" si="41"/>
        <v>0</v>
      </c>
      <c r="J194" s="13">
        <f t="shared" si="41"/>
        <v>0</v>
      </c>
      <c r="K194" s="13">
        <f t="shared" si="41"/>
        <v>0</v>
      </c>
      <c r="L194" s="13">
        <f t="shared" si="41"/>
        <v>0</v>
      </c>
      <c r="M194" s="13">
        <f t="shared" si="41"/>
        <v>0</v>
      </c>
      <c r="N194" s="13">
        <f t="shared" si="41"/>
        <v>0</v>
      </c>
      <c r="O194" s="13">
        <f t="shared" si="41"/>
        <v>0</v>
      </c>
      <c r="P194" s="13">
        <f t="shared" si="41"/>
        <v>0</v>
      </c>
      <c r="Q194" s="13">
        <f t="shared" si="41"/>
        <v>0</v>
      </c>
      <c r="R194" s="13">
        <f t="shared" si="41"/>
        <v>0</v>
      </c>
      <c r="S194" s="13">
        <f t="shared" si="41"/>
        <v>0</v>
      </c>
      <c r="T194" s="13">
        <f t="shared" si="41"/>
        <v>0</v>
      </c>
      <c r="U194" s="13">
        <f t="shared" si="41"/>
        <v>0</v>
      </c>
      <c r="V194" s="13">
        <f t="shared" si="41"/>
        <v>0</v>
      </c>
    </row>
    <row r="195" spans="1:22" ht="19.5" customHeight="1">
      <c r="A195" s="12">
        <v>7206</v>
      </c>
      <c r="B195" s="89" t="s">
        <v>16</v>
      </c>
      <c r="C195" s="11"/>
      <c r="D195" s="11"/>
      <c r="E195" s="11"/>
      <c r="F195" s="11"/>
      <c r="G195" s="11"/>
      <c r="H195" s="11"/>
      <c r="I195" s="11"/>
      <c r="J195" s="11"/>
      <c r="K195" s="11"/>
      <c r="L195" s="11"/>
      <c r="M195" s="11"/>
      <c r="N195" s="11"/>
      <c r="O195" s="10"/>
      <c r="P195" s="10"/>
      <c r="Q195" s="10"/>
      <c r="R195" s="10"/>
      <c r="S195" s="10"/>
      <c r="T195" s="10"/>
      <c r="U195" s="10"/>
      <c r="V195" s="10"/>
    </row>
    <row r="196" spans="1:22" ht="19.5" customHeight="1">
      <c r="A196" s="12">
        <v>7298</v>
      </c>
      <c r="B196" s="89" t="s">
        <v>0</v>
      </c>
      <c r="C196" s="11"/>
      <c r="D196" s="11"/>
      <c r="E196" s="11"/>
      <c r="F196" s="11"/>
      <c r="G196" s="11"/>
      <c r="H196" s="11"/>
      <c r="I196" s="11"/>
      <c r="J196" s="11"/>
      <c r="K196" s="11"/>
      <c r="L196" s="11"/>
      <c r="M196" s="11"/>
      <c r="N196" s="11"/>
      <c r="O196" s="10"/>
      <c r="P196" s="10"/>
      <c r="Q196" s="10"/>
      <c r="R196" s="10"/>
      <c r="S196" s="10"/>
      <c r="T196" s="10"/>
      <c r="U196" s="10"/>
      <c r="V196" s="10"/>
    </row>
    <row r="197" spans="1:22" ht="19.5" hidden="1" customHeight="1">
      <c r="A197" s="15">
        <v>73</v>
      </c>
      <c r="B197" s="14" t="s">
        <v>15</v>
      </c>
      <c r="C197" s="13">
        <f t="shared" ref="C197:V197" si="42">SUM(C198:C199)</f>
        <v>0</v>
      </c>
      <c r="D197" s="13">
        <f t="shared" si="42"/>
        <v>0</v>
      </c>
      <c r="E197" s="13">
        <f t="shared" si="42"/>
        <v>0</v>
      </c>
      <c r="F197" s="13">
        <f t="shared" si="42"/>
        <v>0</v>
      </c>
      <c r="G197" s="13">
        <f t="shared" si="42"/>
        <v>0</v>
      </c>
      <c r="H197" s="13">
        <f t="shared" si="42"/>
        <v>0</v>
      </c>
      <c r="I197" s="13">
        <f t="shared" si="42"/>
        <v>0</v>
      </c>
      <c r="J197" s="13">
        <f t="shared" si="42"/>
        <v>0</v>
      </c>
      <c r="K197" s="13">
        <f t="shared" si="42"/>
        <v>0</v>
      </c>
      <c r="L197" s="13">
        <f t="shared" si="42"/>
        <v>0</v>
      </c>
      <c r="M197" s="13">
        <f t="shared" si="42"/>
        <v>0</v>
      </c>
      <c r="N197" s="13">
        <f t="shared" si="42"/>
        <v>0</v>
      </c>
      <c r="O197" s="13">
        <f t="shared" si="42"/>
        <v>0</v>
      </c>
      <c r="P197" s="13">
        <f t="shared" si="42"/>
        <v>0</v>
      </c>
      <c r="Q197" s="13">
        <f t="shared" si="42"/>
        <v>0</v>
      </c>
      <c r="R197" s="13">
        <f t="shared" si="42"/>
        <v>0</v>
      </c>
      <c r="S197" s="13">
        <f t="shared" si="42"/>
        <v>0</v>
      </c>
      <c r="T197" s="13">
        <f t="shared" si="42"/>
        <v>0</v>
      </c>
      <c r="U197" s="13">
        <f t="shared" si="42"/>
        <v>0</v>
      </c>
      <c r="V197" s="13">
        <f t="shared" si="42"/>
        <v>0</v>
      </c>
    </row>
    <row r="198" spans="1:22" ht="19.5" hidden="1" customHeight="1">
      <c r="A198" s="12">
        <v>7304</v>
      </c>
      <c r="B198" s="89" t="s">
        <v>14</v>
      </c>
      <c r="C198" s="11"/>
      <c r="D198" s="11"/>
      <c r="E198" s="11"/>
      <c r="F198" s="11"/>
      <c r="G198" s="11"/>
      <c r="H198" s="11"/>
      <c r="I198" s="11"/>
      <c r="J198" s="11"/>
      <c r="K198" s="11"/>
      <c r="L198" s="11"/>
      <c r="M198" s="11"/>
      <c r="N198" s="11"/>
      <c r="O198" s="10"/>
      <c r="P198" s="10"/>
      <c r="Q198" s="10"/>
      <c r="R198" s="10"/>
      <c r="S198" s="10"/>
      <c r="T198" s="10"/>
      <c r="U198" s="10"/>
      <c r="V198" s="10"/>
    </row>
    <row r="199" spans="1:22" ht="19.5" hidden="1" customHeight="1">
      <c r="A199" s="12">
        <v>7398</v>
      </c>
      <c r="B199" s="89" t="s">
        <v>13</v>
      </c>
      <c r="C199" s="11"/>
      <c r="D199" s="11"/>
      <c r="E199" s="11"/>
      <c r="F199" s="11"/>
      <c r="G199" s="11"/>
      <c r="H199" s="11"/>
      <c r="I199" s="11"/>
      <c r="J199" s="11"/>
      <c r="K199" s="11"/>
      <c r="L199" s="11"/>
      <c r="M199" s="11"/>
      <c r="N199" s="11"/>
      <c r="O199" s="10"/>
      <c r="P199" s="10"/>
      <c r="Q199" s="10"/>
      <c r="R199" s="10"/>
      <c r="S199" s="10"/>
      <c r="T199" s="10"/>
      <c r="U199" s="10"/>
      <c r="V199" s="10"/>
    </row>
    <row r="200" spans="1:22" ht="50.1" hidden="1" customHeight="1">
      <c r="A200" s="15">
        <v>74</v>
      </c>
      <c r="B200" s="14" t="s">
        <v>12</v>
      </c>
      <c r="C200" s="13">
        <f t="shared" ref="C200:V200" si="43">SUM(C201:C204)</f>
        <v>0</v>
      </c>
      <c r="D200" s="13">
        <f t="shared" si="43"/>
        <v>0</v>
      </c>
      <c r="E200" s="13">
        <f t="shared" si="43"/>
        <v>0</v>
      </c>
      <c r="F200" s="13">
        <f t="shared" si="43"/>
        <v>0</v>
      </c>
      <c r="G200" s="13">
        <f t="shared" si="43"/>
        <v>0</v>
      </c>
      <c r="H200" s="13">
        <f t="shared" si="43"/>
        <v>0</v>
      </c>
      <c r="I200" s="13">
        <f t="shared" si="43"/>
        <v>0</v>
      </c>
      <c r="J200" s="13">
        <f t="shared" si="43"/>
        <v>0</v>
      </c>
      <c r="K200" s="13">
        <f t="shared" si="43"/>
        <v>0</v>
      </c>
      <c r="L200" s="13">
        <f t="shared" si="43"/>
        <v>0</v>
      </c>
      <c r="M200" s="13">
        <f t="shared" si="43"/>
        <v>0</v>
      </c>
      <c r="N200" s="13">
        <f t="shared" si="43"/>
        <v>0</v>
      </c>
      <c r="O200" s="13">
        <f t="shared" si="43"/>
        <v>0</v>
      </c>
      <c r="P200" s="13">
        <f t="shared" si="43"/>
        <v>0</v>
      </c>
      <c r="Q200" s="13">
        <f t="shared" si="43"/>
        <v>0</v>
      </c>
      <c r="R200" s="13">
        <f t="shared" si="43"/>
        <v>0</v>
      </c>
      <c r="S200" s="13">
        <f t="shared" si="43"/>
        <v>0</v>
      </c>
      <c r="T200" s="13">
        <f t="shared" si="43"/>
        <v>0</v>
      </c>
      <c r="U200" s="13">
        <f t="shared" si="43"/>
        <v>0</v>
      </c>
      <c r="V200" s="13">
        <f t="shared" si="43"/>
        <v>0</v>
      </c>
    </row>
    <row r="201" spans="1:22" ht="19.5" hidden="1" customHeight="1">
      <c r="A201" s="12">
        <v>7401</v>
      </c>
      <c r="B201" s="89" t="s">
        <v>11</v>
      </c>
      <c r="C201" s="11"/>
      <c r="D201" s="11"/>
      <c r="E201" s="11"/>
      <c r="F201" s="11"/>
      <c r="G201" s="11"/>
      <c r="H201" s="11"/>
      <c r="I201" s="11"/>
      <c r="J201" s="11"/>
      <c r="K201" s="11"/>
      <c r="L201" s="11"/>
      <c r="M201" s="11"/>
      <c r="N201" s="11"/>
      <c r="O201" s="10"/>
      <c r="P201" s="10"/>
      <c r="Q201" s="10"/>
      <c r="R201" s="10"/>
      <c r="S201" s="10"/>
      <c r="T201" s="10"/>
      <c r="U201" s="10"/>
      <c r="V201" s="10"/>
    </row>
    <row r="202" spans="1:22" ht="19.5" hidden="1" customHeight="1">
      <c r="A202" s="12">
        <v>7406</v>
      </c>
      <c r="B202" s="89" t="s">
        <v>10</v>
      </c>
      <c r="C202" s="11"/>
      <c r="D202" s="11"/>
      <c r="E202" s="11"/>
      <c r="F202" s="11"/>
      <c r="G202" s="11"/>
      <c r="H202" s="11"/>
      <c r="I202" s="11"/>
      <c r="J202" s="11"/>
      <c r="K202" s="11"/>
      <c r="L202" s="11"/>
      <c r="M202" s="11"/>
      <c r="N202" s="11"/>
      <c r="O202" s="10"/>
      <c r="P202" s="10"/>
      <c r="Q202" s="10"/>
      <c r="R202" s="10"/>
      <c r="S202" s="10"/>
      <c r="T202" s="10"/>
      <c r="U202" s="10"/>
      <c r="V202" s="10"/>
    </row>
    <row r="203" spans="1:22" ht="50.1" hidden="1" customHeight="1">
      <c r="A203" s="12">
        <v>7407</v>
      </c>
      <c r="B203" s="89" t="s">
        <v>9</v>
      </c>
      <c r="C203" s="11"/>
      <c r="D203" s="11"/>
      <c r="E203" s="11"/>
      <c r="F203" s="11"/>
      <c r="G203" s="11"/>
      <c r="H203" s="11"/>
      <c r="I203" s="11"/>
      <c r="J203" s="11"/>
      <c r="K203" s="11"/>
      <c r="L203" s="11"/>
      <c r="M203" s="11"/>
      <c r="N203" s="11"/>
      <c r="O203" s="10"/>
      <c r="P203" s="10"/>
      <c r="Q203" s="10"/>
      <c r="R203" s="10"/>
      <c r="S203" s="10"/>
      <c r="T203" s="10"/>
      <c r="U203" s="10"/>
      <c r="V203" s="10"/>
    </row>
    <row r="204" spans="1:22" ht="19.5" hidden="1" customHeight="1">
      <c r="A204" s="12">
        <v>7498</v>
      </c>
      <c r="B204" s="89" t="s">
        <v>0</v>
      </c>
      <c r="C204" s="11"/>
      <c r="D204" s="11"/>
      <c r="E204" s="11"/>
      <c r="F204" s="11"/>
      <c r="G204" s="11"/>
      <c r="H204" s="11"/>
      <c r="I204" s="11"/>
      <c r="J204" s="11"/>
      <c r="K204" s="11"/>
      <c r="L204" s="11"/>
      <c r="M204" s="11"/>
      <c r="N204" s="11"/>
      <c r="O204" s="10"/>
      <c r="P204" s="10"/>
      <c r="Q204" s="10"/>
      <c r="R204" s="10"/>
      <c r="S204" s="10"/>
      <c r="T204" s="10"/>
      <c r="U204" s="10"/>
      <c r="V204" s="10"/>
    </row>
    <row r="205" spans="1:22" ht="19.5" hidden="1" customHeight="1">
      <c r="A205" s="15">
        <v>75</v>
      </c>
      <c r="B205" s="14" t="s">
        <v>8</v>
      </c>
      <c r="C205" s="13">
        <f t="shared" ref="C205:V205" si="44">SUM(C206:C207)</f>
        <v>0</v>
      </c>
      <c r="D205" s="13">
        <f t="shared" si="44"/>
        <v>0</v>
      </c>
      <c r="E205" s="13">
        <f t="shared" si="44"/>
        <v>0</v>
      </c>
      <c r="F205" s="13">
        <f t="shared" si="44"/>
        <v>0</v>
      </c>
      <c r="G205" s="13">
        <f t="shared" si="44"/>
        <v>0</v>
      </c>
      <c r="H205" s="13">
        <f t="shared" si="44"/>
        <v>0</v>
      </c>
      <c r="I205" s="13">
        <f t="shared" si="44"/>
        <v>0</v>
      </c>
      <c r="J205" s="13">
        <f t="shared" si="44"/>
        <v>0</v>
      </c>
      <c r="K205" s="13">
        <f t="shared" si="44"/>
        <v>0</v>
      </c>
      <c r="L205" s="13">
        <f t="shared" si="44"/>
        <v>0</v>
      </c>
      <c r="M205" s="13">
        <f t="shared" si="44"/>
        <v>0</v>
      </c>
      <c r="N205" s="13">
        <f t="shared" si="44"/>
        <v>0</v>
      </c>
      <c r="O205" s="13">
        <f t="shared" si="44"/>
        <v>0</v>
      </c>
      <c r="P205" s="13">
        <f t="shared" si="44"/>
        <v>0</v>
      </c>
      <c r="Q205" s="13">
        <f t="shared" si="44"/>
        <v>0</v>
      </c>
      <c r="R205" s="13">
        <f t="shared" si="44"/>
        <v>0</v>
      </c>
      <c r="S205" s="13">
        <f t="shared" si="44"/>
        <v>0</v>
      </c>
      <c r="T205" s="13">
        <f t="shared" si="44"/>
        <v>0</v>
      </c>
      <c r="U205" s="13">
        <f t="shared" si="44"/>
        <v>0</v>
      </c>
      <c r="V205" s="13">
        <f t="shared" si="44"/>
        <v>0</v>
      </c>
    </row>
    <row r="206" spans="1:22" ht="19.5" hidden="1" customHeight="1">
      <c r="A206" s="12">
        <v>7501</v>
      </c>
      <c r="B206" s="89" t="s">
        <v>7</v>
      </c>
      <c r="C206" s="11"/>
      <c r="D206" s="11"/>
      <c r="E206" s="11"/>
      <c r="F206" s="11"/>
      <c r="G206" s="11"/>
      <c r="H206" s="11"/>
      <c r="I206" s="11"/>
      <c r="J206" s="11"/>
      <c r="K206" s="11"/>
      <c r="L206" s="11"/>
      <c r="M206" s="11"/>
      <c r="N206" s="11"/>
      <c r="O206" s="10"/>
      <c r="P206" s="10"/>
      <c r="Q206" s="10"/>
      <c r="R206" s="10"/>
      <c r="S206" s="10"/>
      <c r="T206" s="10"/>
      <c r="U206" s="10"/>
      <c r="V206" s="10"/>
    </row>
    <row r="207" spans="1:22" ht="19.5" hidden="1" customHeight="1">
      <c r="A207" s="12">
        <v>7502</v>
      </c>
      <c r="B207" s="89" t="s">
        <v>6</v>
      </c>
      <c r="C207" s="11"/>
      <c r="D207" s="11"/>
      <c r="E207" s="11"/>
      <c r="F207" s="11"/>
      <c r="G207" s="11"/>
      <c r="H207" s="11"/>
      <c r="I207" s="11"/>
      <c r="J207" s="11"/>
      <c r="K207" s="11"/>
      <c r="L207" s="11"/>
      <c r="M207" s="11"/>
      <c r="N207" s="11"/>
      <c r="O207" s="10"/>
      <c r="P207" s="10"/>
      <c r="Q207" s="10"/>
      <c r="R207" s="10"/>
      <c r="S207" s="10"/>
      <c r="T207" s="10"/>
      <c r="U207" s="10"/>
      <c r="V207" s="10"/>
    </row>
    <row r="208" spans="1:22" ht="19.5" hidden="1" customHeight="1">
      <c r="A208" s="18">
        <v>8</v>
      </c>
      <c r="B208" s="17" t="s">
        <v>5</v>
      </c>
      <c r="C208" s="16">
        <f t="shared" ref="C208:V208" si="45">C209</f>
        <v>0</v>
      </c>
      <c r="D208" s="16">
        <f t="shared" si="45"/>
        <v>0</v>
      </c>
      <c r="E208" s="16">
        <f t="shared" si="45"/>
        <v>0</v>
      </c>
      <c r="F208" s="16">
        <f t="shared" si="45"/>
        <v>0</v>
      </c>
      <c r="G208" s="16">
        <f t="shared" si="45"/>
        <v>0</v>
      </c>
      <c r="H208" s="16">
        <f t="shared" si="45"/>
        <v>0</v>
      </c>
      <c r="I208" s="16">
        <f t="shared" si="45"/>
        <v>0</v>
      </c>
      <c r="J208" s="16">
        <f t="shared" si="45"/>
        <v>0</v>
      </c>
      <c r="K208" s="16">
        <f t="shared" si="45"/>
        <v>0</v>
      </c>
      <c r="L208" s="16">
        <f t="shared" si="45"/>
        <v>0</v>
      </c>
      <c r="M208" s="16">
        <f t="shared" si="45"/>
        <v>0</v>
      </c>
      <c r="N208" s="16">
        <f t="shared" si="45"/>
        <v>0</v>
      </c>
      <c r="O208" s="16">
        <f t="shared" si="45"/>
        <v>0</v>
      </c>
      <c r="P208" s="16">
        <f t="shared" si="45"/>
        <v>0</v>
      </c>
      <c r="Q208" s="16">
        <f t="shared" si="45"/>
        <v>0</v>
      </c>
      <c r="R208" s="16">
        <f t="shared" si="45"/>
        <v>0</v>
      </c>
      <c r="S208" s="16">
        <f t="shared" si="45"/>
        <v>0</v>
      </c>
      <c r="T208" s="16">
        <f t="shared" si="45"/>
        <v>0</v>
      </c>
      <c r="U208" s="16">
        <f t="shared" si="45"/>
        <v>0</v>
      </c>
      <c r="V208" s="16">
        <f t="shared" si="45"/>
        <v>0</v>
      </c>
    </row>
    <row r="209" spans="1:22" ht="19.5" hidden="1" customHeight="1">
      <c r="A209" s="15">
        <v>81</v>
      </c>
      <c r="B209" s="14" t="s">
        <v>4</v>
      </c>
      <c r="C209" s="13">
        <f t="shared" ref="C209:V209" si="46">SUM(C210:C211)</f>
        <v>0</v>
      </c>
      <c r="D209" s="13">
        <f t="shared" si="46"/>
        <v>0</v>
      </c>
      <c r="E209" s="13">
        <f t="shared" si="46"/>
        <v>0</v>
      </c>
      <c r="F209" s="13">
        <f t="shared" si="46"/>
        <v>0</v>
      </c>
      <c r="G209" s="13">
        <f t="shared" si="46"/>
        <v>0</v>
      </c>
      <c r="H209" s="13">
        <f t="shared" si="46"/>
        <v>0</v>
      </c>
      <c r="I209" s="13">
        <f t="shared" si="46"/>
        <v>0</v>
      </c>
      <c r="J209" s="13">
        <f t="shared" si="46"/>
        <v>0</v>
      </c>
      <c r="K209" s="13">
        <f t="shared" si="46"/>
        <v>0</v>
      </c>
      <c r="L209" s="13">
        <f t="shared" si="46"/>
        <v>0</v>
      </c>
      <c r="M209" s="13">
        <f t="shared" si="46"/>
        <v>0</v>
      </c>
      <c r="N209" s="13">
        <f t="shared" si="46"/>
        <v>0</v>
      </c>
      <c r="O209" s="13">
        <f t="shared" si="46"/>
        <v>0</v>
      </c>
      <c r="P209" s="13">
        <f t="shared" si="46"/>
        <v>0</v>
      </c>
      <c r="Q209" s="13">
        <f t="shared" si="46"/>
        <v>0</v>
      </c>
      <c r="R209" s="13">
        <f t="shared" si="46"/>
        <v>0</v>
      </c>
      <c r="S209" s="13">
        <f t="shared" si="46"/>
        <v>0</v>
      </c>
      <c r="T209" s="13">
        <f t="shared" si="46"/>
        <v>0</v>
      </c>
      <c r="U209" s="13">
        <f t="shared" si="46"/>
        <v>0</v>
      </c>
      <c r="V209" s="13">
        <f t="shared" si="46"/>
        <v>0</v>
      </c>
    </row>
    <row r="210" spans="1:22" ht="19.5" hidden="1" customHeight="1">
      <c r="A210" s="12">
        <v>8106</v>
      </c>
      <c r="B210" s="89" t="s">
        <v>3</v>
      </c>
      <c r="C210" s="11"/>
      <c r="D210" s="11"/>
      <c r="E210" s="11"/>
      <c r="F210" s="11"/>
      <c r="G210" s="11"/>
      <c r="H210" s="11"/>
      <c r="I210" s="11"/>
      <c r="J210" s="11"/>
      <c r="K210" s="11"/>
      <c r="L210" s="11"/>
      <c r="M210" s="11"/>
      <c r="N210" s="11"/>
      <c r="O210" s="10"/>
      <c r="P210" s="10"/>
      <c r="Q210" s="10"/>
      <c r="R210" s="10"/>
      <c r="S210" s="10"/>
      <c r="T210" s="10"/>
      <c r="U210" s="10"/>
      <c r="V210" s="10"/>
    </row>
    <row r="211" spans="1:22" ht="19.5" hidden="1" customHeight="1">
      <c r="A211" s="12">
        <v>8109</v>
      </c>
      <c r="B211" s="89" t="s">
        <v>2</v>
      </c>
      <c r="C211" s="11"/>
      <c r="D211" s="11"/>
      <c r="E211" s="11"/>
      <c r="F211" s="11"/>
      <c r="G211" s="11"/>
      <c r="H211" s="11"/>
      <c r="I211" s="11"/>
      <c r="J211" s="11"/>
      <c r="K211" s="11"/>
      <c r="L211" s="11"/>
      <c r="M211" s="11"/>
      <c r="N211" s="11"/>
      <c r="O211" s="10"/>
      <c r="P211" s="10"/>
      <c r="Q211" s="10"/>
      <c r="R211" s="10"/>
      <c r="S211" s="10"/>
      <c r="T211" s="10"/>
      <c r="U211" s="10"/>
      <c r="V211" s="10"/>
    </row>
    <row r="212" spans="1:22" ht="19.5" hidden="1" customHeight="1">
      <c r="A212" s="18">
        <v>9</v>
      </c>
      <c r="B212" s="17" t="s">
        <v>0</v>
      </c>
      <c r="C212" s="16">
        <f t="shared" ref="C212:V212" si="47">SUM(C213)</f>
        <v>0</v>
      </c>
      <c r="D212" s="16">
        <f t="shared" si="47"/>
        <v>0</v>
      </c>
      <c r="E212" s="16">
        <f t="shared" si="47"/>
        <v>0</v>
      </c>
      <c r="F212" s="16">
        <f t="shared" si="47"/>
        <v>0</v>
      </c>
      <c r="G212" s="16">
        <f t="shared" si="47"/>
        <v>0</v>
      </c>
      <c r="H212" s="16">
        <f t="shared" si="47"/>
        <v>0</v>
      </c>
      <c r="I212" s="16">
        <f t="shared" si="47"/>
        <v>0</v>
      </c>
      <c r="J212" s="16">
        <f t="shared" si="47"/>
        <v>0</v>
      </c>
      <c r="K212" s="16">
        <f t="shared" si="47"/>
        <v>0</v>
      </c>
      <c r="L212" s="16">
        <f t="shared" si="47"/>
        <v>0</v>
      </c>
      <c r="M212" s="16">
        <f t="shared" si="47"/>
        <v>0</v>
      </c>
      <c r="N212" s="16">
        <f t="shared" si="47"/>
        <v>0</v>
      </c>
      <c r="O212" s="16">
        <f t="shared" si="47"/>
        <v>0</v>
      </c>
      <c r="P212" s="16">
        <f t="shared" si="47"/>
        <v>0</v>
      </c>
      <c r="Q212" s="16">
        <f t="shared" si="47"/>
        <v>0</v>
      </c>
      <c r="R212" s="16">
        <f t="shared" si="47"/>
        <v>0</v>
      </c>
      <c r="S212" s="16">
        <f t="shared" si="47"/>
        <v>0</v>
      </c>
      <c r="T212" s="16">
        <f t="shared" si="47"/>
        <v>0</v>
      </c>
      <c r="U212" s="16">
        <f t="shared" si="47"/>
        <v>0</v>
      </c>
      <c r="V212" s="16">
        <f t="shared" si="47"/>
        <v>0</v>
      </c>
    </row>
    <row r="213" spans="1:22" ht="19.5" hidden="1" customHeight="1">
      <c r="A213" s="15">
        <v>91</v>
      </c>
      <c r="B213" s="14" t="s">
        <v>1</v>
      </c>
      <c r="C213" s="13">
        <f t="shared" ref="C213:V213" si="48">C214</f>
        <v>0</v>
      </c>
      <c r="D213" s="13">
        <f t="shared" si="48"/>
        <v>0</v>
      </c>
      <c r="E213" s="13">
        <f t="shared" si="48"/>
        <v>0</v>
      </c>
      <c r="F213" s="13">
        <f t="shared" si="48"/>
        <v>0</v>
      </c>
      <c r="G213" s="13">
        <f t="shared" si="48"/>
        <v>0</v>
      </c>
      <c r="H213" s="13">
        <f t="shared" si="48"/>
        <v>0</v>
      </c>
      <c r="I213" s="13">
        <f t="shared" si="48"/>
        <v>0</v>
      </c>
      <c r="J213" s="13">
        <f t="shared" si="48"/>
        <v>0</v>
      </c>
      <c r="K213" s="13">
        <f t="shared" si="48"/>
        <v>0</v>
      </c>
      <c r="L213" s="13">
        <f t="shared" si="48"/>
        <v>0</v>
      </c>
      <c r="M213" s="13">
        <f t="shared" si="48"/>
        <v>0</v>
      </c>
      <c r="N213" s="13">
        <f t="shared" si="48"/>
        <v>0</v>
      </c>
      <c r="O213" s="13">
        <f t="shared" si="48"/>
        <v>0</v>
      </c>
      <c r="P213" s="13">
        <f t="shared" si="48"/>
        <v>0</v>
      </c>
      <c r="Q213" s="13">
        <f t="shared" si="48"/>
        <v>0</v>
      </c>
      <c r="R213" s="13">
        <f t="shared" si="48"/>
        <v>0</v>
      </c>
      <c r="S213" s="13">
        <f t="shared" si="48"/>
        <v>0</v>
      </c>
      <c r="T213" s="13">
        <f t="shared" si="48"/>
        <v>0</v>
      </c>
      <c r="U213" s="13">
        <f t="shared" si="48"/>
        <v>0</v>
      </c>
      <c r="V213" s="13">
        <f t="shared" si="48"/>
        <v>0</v>
      </c>
    </row>
    <row r="214" spans="1:22" ht="19.5" hidden="1" customHeight="1">
      <c r="A214" s="12">
        <v>9198</v>
      </c>
      <c r="B214" s="89" t="s">
        <v>0</v>
      </c>
      <c r="C214" s="11"/>
      <c r="D214" s="11"/>
      <c r="E214" s="11"/>
      <c r="F214" s="11"/>
      <c r="G214" s="11"/>
      <c r="H214" s="11"/>
      <c r="I214" s="11"/>
      <c r="J214" s="11"/>
      <c r="K214" s="11"/>
      <c r="L214" s="11"/>
      <c r="M214" s="11"/>
      <c r="N214" s="11"/>
      <c r="O214" s="10"/>
      <c r="P214" s="10"/>
      <c r="Q214" s="10"/>
      <c r="R214" s="10"/>
      <c r="S214" s="10"/>
      <c r="T214" s="10"/>
      <c r="U214" s="10"/>
      <c r="V214" s="10"/>
    </row>
    <row r="216" spans="1:22">
      <c r="A216" s="131" t="s">
        <v>420</v>
      </c>
    </row>
  </sheetData>
  <mergeCells count="3">
    <mergeCell ref="A1:V1"/>
    <mergeCell ref="F2:V2"/>
    <mergeCell ref="F3:V3"/>
  </mergeCells>
  <phoneticPr fontId="4" type="noConversion"/>
  <pageMargins left="0" right="0" top="0" bottom="0" header="0.31496062992125984" footer="0.31496062992125984"/>
  <pageSetup paperSize="8" scale="5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L42"/>
  <sheetViews>
    <sheetView topLeftCell="A22" zoomScale="130" zoomScaleNormal="130" workbookViewId="0">
      <selection activeCell="A42" sqref="A42"/>
    </sheetView>
  </sheetViews>
  <sheetFormatPr defaultColWidth="9" defaultRowHeight="14.25"/>
  <cols>
    <col min="1" max="1" width="6.875" style="103" customWidth="1"/>
    <col min="2" max="2" width="10.5" style="103" customWidth="1"/>
    <col min="3" max="3" width="7.75" style="103" customWidth="1"/>
    <col min="4" max="4" width="14.75" style="103" customWidth="1"/>
    <col min="5" max="5" width="4.875" style="103" customWidth="1"/>
    <col min="6" max="6" width="4.875" style="105" customWidth="1"/>
    <col min="7" max="7" width="6" style="103" customWidth="1"/>
    <col min="8" max="8" width="9" style="103"/>
    <col min="9" max="9" width="17.125" style="104" customWidth="1"/>
    <col min="10" max="10" width="9.125" style="103" customWidth="1"/>
    <col min="11" max="11" width="8" style="103" customWidth="1"/>
    <col min="12" max="16384" width="9" style="103"/>
  </cols>
  <sheetData>
    <row r="1" spans="1:12" ht="24" customHeight="1">
      <c r="A1" s="727" t="s">
        <v>419</v>
      </c>
      <c r="B1" s="728"/>
      <c r="C1" s="728"/>
      <c r="D1" s="728"/>
      <c r="E1" s="728"/>
      <c r="F1" s="728"/>
      <c r="G1" s="728"/>
      <c r="H1" s="728"/>
      <c r="I1" s="728"/>
      <c r="J1" s="728"/>
    </row>
    <row r="2" spans="1:12" ht="14.25" customHeight="1">
      <c r="A2" s="729" t="s">
        <v>418</v>
      </c>
      <c r="B2" s="729"/>
      <c r="C2" s="729"/>
      <c r="D2" s="729"/>
      <c r="E2" s="729"/>
      <c r="F2" s="729"/>
      <c r="G2" s="729"/>
      <c r="H2" s="729"/>
      <c r="I2" s="729"/>
      <c r="J2" s="729"/>
    </row>
    <row r="3" spans="1:12" ht="28.5">
      <c r="A3" s="119" t="s">
        <v>417</v>
      </c>
      <c r="B3" s="119" t="s">
        <v>416</v>
      </c>
      <c r="C3" s="119" t="s">
        <v>415</v>
      </c>
      <c r="D3" s="119" t="s">
        <v>414</v>
      </c>
      <c r="E3" s="119" t="s">
        <v>413</v>
      </c>
      <c r="F3" s="119" t="s">
        <v>412</v>
      </c>
      <c r="G3" s="119" t="s">
        <v>411</v>
      </c>
      <c r="H3" s="119" t="s">
        <v>410</v>
      </c>
      <c r="I3" s="119" t="s">
        <v>409</v>
      </c>
      <c r="J3" s="119" t="s">
        <v>408</v>
      </c>
    </row>
    <row r="4" spans="1:12" ht="16.5">
      <c r="A4" s="108"/>
      <c r="B4" s="108"/>
      <c r="C4" s="108" t="s">
        <v>406</v>
      </c>
      <c r="D4" s="108"/>
      <c r="E4" s="108"/>
      <c r="F4" s="114"/>
      <c r="G4" s="113"/>
      <c r="H4" s="110">
        <f t="shared" ref="H4:H9" si="0">F4*G4</f>
        <v>0</v>
      </c>
      <c r="I4" s="109"/>
      <c r="J4" s="108"/>
      <c r="K4" s="117" t="s">
        <v>407</v>
      </c>
      <c r="L4" s="118"/>
    </row>
    <row r="5" spans="1:12">
      <c r="A5" s="108"/>
      <c r="B5" s="108"/>
      <c r="C5" s="108" t="s">
        <v>406</v>
      </c>
      <c r="D5" s="108"/>
      <c r="E5" s="108"/>
      <c r="F5" s="114"/>
      <c r="G5" s="113"/>
      <c r="H5" s="110">
        <f t="shared" si="0"/>
        <v>0</v>
      </c>
      <c r="I5" s="109"/>
      <c r="J5" s="108"/>
      <c r="K5" s="117" t="s">
        <v>407</v>
      </c>
    </row>
    <row r="6" spans="1:12">
      <c r="A6" s="108"/>
      <c r="B6" s="108"/>
      <c r="C6" s="108" t="s">
        <v>406</v>
      </c>
      <c r="D6" s="108"/>
      <c r="E6" s="108"/>
      <c r="F6" s="114"/>
      <c r="G6" s="113"/>
      <c r="H6" s="110">
        <f t="shared" si="0"/>
        <v>0</v>
      </c>
      <c r="I6" s="109"/>
      <c r="J6" s="108"/>
      <c r="K6" s="117" t="s">
        <v>407</v>
      </c>
    </row>
    <row r="7" spans="1:12">
      <c r="A7" s="108"/>
      <c r="B7" s="108"/>
      <c r="C7" s="108" t="s">
        <v>406</v>
      </c>
      <c r="D7" s="108"/>
      <c r="E7" s="108"/>
      <c r="F7" s="114"/>
      <c r="G7" s="113"/>
      <c r="H7" s="110">
        <f t="shared" si="0"/>
        <v>0</v>
      </c>
      <c r="I7" s="109"/>
      <c r="J7" s="108"/>
      <c r="K7" s="117" t="s">
        <v>407</v>
      </c>
    </row>
    <row r="8" spans="1:12">
      <c r="A8" s="108"/>
      <c r="B8" s="108"/>
      <c r="C8" s="108" t="s">
        <v>406</v>
      </c>
      <c r="D8" s="108"/>
      <c r="E8" s="108"/>
      <c r="F8" s="114"/>
      <c r="G8" s="113"/>
      <c r="H8" s="110">
        <f t="shared" si="0"/>
        <v>0</v>
      </c>
      <c r="I8" s="109"/>
      <c r="J8" s="108"/>
      <c r="K8" s="116" t="s">
        <v>405</v>
      </c>
    </row>
    <row r="9" spans="1:12">
      <c r="A9" s="108"/>
      <c r="B9" s="108"/>
      <c r="C9" s="108" t="s">
        <v>406</v>
      </c>
      <c r="D9" s="108"/>
      <c r="E9" s="108"/>
      <c r="F9" s="114"/>
      <c r="G9" s="113"/>
      <c r="H9" s="110">
        <f t="shared" si="0"/>
        <v>0</v>
      </c>
      <c r="I9" s="109"/>
      <c r="J9" s="108"/>
      <c r="K9" s="116" t="s">
        <v>405</v>
      </c>
    </row>
    <row r="10" spans="1:12">
      <c r="D10" s="103" t="s">
        <v>400</v>
      </c>
      <c r="H10" s="107">
        <f>SUBTOTAL(9,H4:H9)</f>
        <v>0</v>
      </c>
    </row>
    <row r="11" spans="1:12">
      <c r="A11" s="108"/>
      <c r="B11" s="108"/>
      <c r="C11" s="108" t="s">
        <v>404</v>
      </c>
      <c r="D11" s="108"/>
      <c r="E11" s="108"/>
      <c r="F11" s="114"/>
      <c r="G11" s="113"/>
      <c r="H11" s="110">
        <f>F11*G11</f>
        <v>0</v>
      </c>
      <c r="I11" s="109"/>
      <c r="J11" s="108"/>
    </row>
    <row r="12" spans="1:12">
      <c r="A12" s="108"/>
      <c r="B12" s="108"/>
      <c r="C12" s="108" t="s">
        <v>404</v>
      </c>
      <c r="D12" s="108"/>
      <c r="E12" s="108"/>
      <c r="F12" s="114"/>
      <c r="G12" s="113"/>
      <c r="H12" s="110">
        <f>F12*G12</f>
        <v>0</v>
      </c>
      <c r="I12" s="109"/>
      <c r="J12" s="108"/>
    </row>
    <row r="13" spans="1:12">
      <c r="A13" s="108"/>
      <c r="B13" s="108"/>
      <c r="C13" s="108" t="s">
        <v>404</v>
      </c>
      <c r="D13" s="108"/>
      <c r="E13" s="108"/>
      <c r="F13" s="114"/>
      <c r="G13" s="113"/>
      <c r="H13" s="110">
        <f>F13*G13</f>
        <v>0</v>
      </c>
      <c r="I13" s="109"/>
      <c r="J13" s="108"/>
    </row>
    <row r="14" spans="1:12">
      <c r="A14" s="108"/>
      <c r="B14" s="108"/>
      <c r="C14" s="108" t="s">
        <v>404</v>
      </c>
      <c r="D14" s="108"/>
      <c r="E14" s="108"/>
      <c r="F14" s="114"/>
      <c r="G14" s="113"/>
      <c r="H14" s="110">
        <f>F14*G14</f>
        <v>0</v>
      </c>
      <c r="I14" s="109"/>
      <c r="J14" s="108"/>
    </row>
    <row r="15" spans="1:12">
      <c r="A15" s="108"/>
      <c r="B15" s="108"/>
      <c r="C15" s="108" t="s">
        <v>404</v>
      </c>
      <c r="D15" s="108"/>
      <c r="E15" s="108"/>
      <c r="F15" s="114"/>
      <c r="G15" s="113"/>
      <c r="H15" s="110">
        <f>F15*G15</f>
        <v>0</v>
      </c>
      <c r="I15" s="109"/>
      <c r="J15" s="108"/>
    </row>
    <row r="16" spans="1:12">
      <c r="D16" s="103" t="s">
        <v>400</v>
      </c>
      <c r="H16" s="107">
        <f>SUBTOTAL(9,H11:H15)</f>
        <v>0</v>
      </c>
    </row>
    <row r="17" spans="1:10">
      <c r="A17" s="108"/>
      <c r="B17" s="108"/>
      <c r="C17" s="108" t="s">
        <v>403</v>
      </c>
      <c r="D17" s="108"/>
      <c r="E17" s="108"/>
      <c r="F17" s="114"/>
      <c r="G17" s="113"/>
      <c r="H17" s="110">
        <f t="shared" ref="H17:H27" si="1">F17*G17</f>
        <v>0</v>
      </c>
      <c r="I17" s="109"/>
      <c r="J17" s="108"/>
    </row>
    <row r="18" spans="1:10">
      <c r="A18" s="108"/>
      <c r="B18" s="108"/>
      <c r="C18" s="108" t="s">
        <v>403</v>
      </c>
      <c r="D18" s="108"/>
      <c r="E18" s="108"/>
      <c r="F18" s="114"/>
      <c r="G18" s="113"/>
      <c r="H18" s="110">
        <f t="shared" si="1"/>
        <v>0</v>
      </c>
      <c r="I18" s="109"/>
      <c r="J18" s="108"/>
    </row>
    <row r="19" spans="1:10">
      <c r="A19" s="108"/>
      <c r="B19" s="108"/>
      <c r="C19" s="108" t="s">
        <v>403</v>
      </c>
      <c r="D19" s="108"/>
      <c r="E19" s="108"/>
      <c r="F19" s="114"/>
      <c r="G19" s="113"/>
      <c r="H19" s="110">
        <f t="shared" si="1"/>
        <v>0</v>
      </c>
      <c r="I19" s="109"/>
      <c r="J19" s="108"/>
    </row>
    <row r="20" spans="1:10">
      <c r="A20" s="108"/>
      <c r="B20" s="108"/>
      <c r="C20" s="108" t="s">
        <v>403</v>
      </c>
      <c r="D20" s="108"/>
      <c r="E20" s="108"/>
      <c r="F20" s="114"/>
      <c r="G20" s="113"/>
      <c r="H20" s="110">
        <f t="shared" si="1"/>
        <v>0</v>
      </c>
      <c r="I20" s="109"/>
      <c r="J20" s="108"/>
    </row>
    <row r="21" spans="1:10">
      <c r="A21" s="108"/>
      <c r="B21" s="108"/>
      <c r="C21" s="108" t="s">
        <v>403</v>
      </c>
      <c r="D21" s="108"/>
      <c r="E21" s="108"/>
      <c r="F21" s="114"/>
      <c r="G21" s="113"/>
      <c r="H21" s="110">
        <f t="shared" si="1"/>
        <v>0</v>
      </c>
      <c r="I21" s="109"/>
      <c r="J21" s="108"/>
    </row>
    <row r="22" spans="1:10">
      <c r="A22" s="108"/>
      <c r="B22" s="108"/>
      <c r="C22" s="108" t="s">
        <v>403</v>
      </c>
      <c r="D22" s="108"/>
      <c r="E22" s="108"/>
      <c r="F22" s="114"/>
      <c r="G22" s="113"/>
      <c r="H22" s="110">
        <f t="shared" si="1"/>
        <v>0</v>
      </c>
      <c r="I22" s="112"/>
      <c r="J22" s="112"/>
    </row>
    <row r="23" spans="1:10">
      <c r="A23" s="108"/>
      <c r="B23" s="108"/>
      <c r="C23" s="108" t="s">
        <v>403</v>
      </c>
      <c r="D23" s="108"/>
      <c r="E23" s="108"/>
      <c r="F23" s="114"/>
      <c r="G23" s="113"/>
      <c r="H23" s="110">
        <f t="shared" si="1"/>
        <v>0</v>
      </c>
      <c r="I23" s="109"/>
      <c r="J23" s="108"/>
    </row>
    <row r="24" spans="1:10">
      <c r="A24" s="108"/>
      <c r="B24" s="108"/>
      <c r="C24" s="108" t="s">
        <v>403</v>
      </c>
      <c r="D24" s="108"/>
      <c r="E24" s="108"/>
      <c r="F24" s="114"/>
      <c r="G24" s="113"/>
      <c r="H24" s="110">
        <f t="shared" si="1"/>
        <v>0</v>
      </c>
      <c r="I24" s="109"/>
      <c r="J24" s="108"/>
    </row>
    <row r="25" spans="1:10">
      <c r="A25" s="108"/>
      <c r="B25" s="108"/>
      <c r="C25" s="108" t="s">
        <v>403</v>
      </c>
      <c r="D25" s="108"/>
      <c r="E25" s="108"/>
      <c r="F25" s="114"/>
      <c r="G25" s="113"/>
      <c r="H25" s="110">
        <f t="shared" si="1"/>
        <v>0</v>
      </c>
      <c r="I25" s="109"/>
      <c r="J25" s="108"/>
    </row>
    <row r="26" spans="1:10">
      <c r="A26" s="108"/>
      <c r="B26" s="108"/>
      <c r="C26" s="108" t="s">
        <v>403</v>
      </c>
      <c r="D26" s="108"/>
      <c r="E26" s="108"/>
      <c r="F26" s="114"/>
      <c r="G26" s="113"/>
      <c r="H26" s="110">
        <f t="shared" si="1"/>
        <v>0</v>
      </c>
      <c r="I26" s="109"/>
      <c r="J26" s="108"/>
    </row>
    <row r="27" spans="1:10">
      <c r="A27" s="108"/>
      <c r="B27" s="115"/>
      <c r="C27" s="108" t="s">
        <v>403</v>
      </c>
      <c r="D27" s="108"/>
      <c r="E27" s="108"/>
      <c r="F27" s="114"/>
      <c r="G27" s="113"/>
      <c r="H27" s="110">
        <f t="shared" si="1"/>
        <v>0</v>
      </c>
      <c r="I27" s="109"/>
      <c r="J27" s="109"/>
    </row>
    <row r="28" spans="1:10">
      <c r="D28" s="103" t="s">
        <v>400</v>
      </c>
      <c r="H28" s="107">
        <f>SUBTOTAL(9,H17:H27)</f>
        <v>0</v>
      </c>
    </row>
    <row r="29" spans="1:10">
      <c r="A29" s="108"/>
      <c r="B29" s="108"/>
      <c r="C29" s="108" t="s">
        <v>402</v>
      </c>
      <c r="D29" s="108"/>
      <c r="E29" s="108"/>
      <c r="F29" s="114"/>
      <c r="G29" s="113"/>
      <c r="H29" s="110">
        <f>F29*G29</f>
        <v>0</v>
      </c>
      <c r="I29" s="112"/>
      <c r="J29" s="108"/>
    </row>
    <row r="30" spans="1:10">
      <c r="A30" s="108"/>
      <c r="B30" s="108"/>
      <c r="C30" s="108" t="s">
        <v>402</v>
      </c>
      <c r="D30" s="108"/>
      <c r="E30" s="108"/>
      <c r="F30" s="114"/>
      <c r="G30" s="113"/>
      <c r="H30" s="110">
        <f>F30*G30</f>
        <v>0</v>
      </c>
      <c r="I30" s="109"/>
      <c r="J30" s="108"/>
    </row>
    <row r="31" spans="1:10">
      <c r="A31" s="108"/>
      <c r="B31" s="108"/>
      <c r="C31" s="108" t="s">
        <v>402</v>
      </c>
      <c r="D31" s="108"/>
      <c r="E31" s="108"/>
      <c r="F31" s="114"/>
      <c r="G31" s="113"/>
      <c r="H31" s="110">
        <f>F31*G31</f>
        <v>0</v>
      </c>
      <c r="I31" s="109"/>
      <c r="J31" s="108"/>
    </row>
    <row r="32" spans="1:10">
      <c r="A32" s="108"/>
      <c r="B32" s="108"/>
      <c r="C32" s="108" t="s">
        <v>402</v>
      </c>
      <c r="D32" s="108"/>
      <c r="E32" s="108"/>
      <c r="F32" s="114"/>
      <c r="G32" s="113"/>
      <c r="H32" s="110">
        <f>F32*G32</f>
        <v>0</v>
      </c>
      <c r="I32" s="109"/>
      <c r="J32" s="108"/>
    </row>
    <row r="33" spans="1:10">
      <c r="A33" s="108"/>
      <c r="B33" s="108"/>
      <c r="C33" s="108" t="s">
        <v>402</v>
      </c>
      <c r="D33" s="108"/>
      <c r="E33" s="108"/>
      <c r="F33" s="114"/>
      <c r="G33" s="113"/>
      <c r="H33" s="110">
        <f>F33*G33</f>
        <v>0</v>
      </c>
      <c r="I33" s="112"/>
      <c r="J33" s="108"/>
    </row>
    <row r="34" spans="1:10">
      <c r="D34" s="103" t="s">
        <v>400</v>
      </c>
      <c r="H34" s="107">
        <f>SUBTOTAL(9,H29:H33)</f>
        <v>0</v>
      </c>
    </row>
    <row r="35" spans="1:10">
      <c r="A35" s="108"/>
      <c r="B35" s="108"/>
      <c r="C35" s="108" t="s">
        <v>401</v>
      </c>
      <c r="D35" s="108"/>
      <c r="E35" s="108"/>
      <c r="F35" s="114"/>
      <c r="G35" s="113"/>
      <c r="H35" s="110">
        <f>F35*G35</f>
        <v>0</v>
      </c>
      <c r="I35" s="112"/>
      <c r="J35" s="108"/>
    </row>
    <row r="36" spans="1:10">
      <c r="A36" s="108"/>
      <c r="B36" s="108"/>
      <c r="C36" s="108" t="s">
        <v>401</v>
      </c>
      <c r="D36" s="108"/>
      <c r="E36" s="108"/>
      <c r="F36" s="114"/>
      <c r="G36" s="113"/>
      <c r="H36" s="110">
        <f>F36*G36</f>
        <v>0</v>
      </c>
      <c r="I36" s="109"/>
      <c r="J36" s="108"/>
    </row>
    <row r="37" spans="1:10">
      <c r="A37" s="108"/>
      <c r="B37" s="108"/>
      <c r="C37" s="108" t="s">
        <v>401</v>
      </c>
      <c r="D37" s="108"/>
      <c r="E37" s="108"/>
      <c r="F37" s="114"/>
      <c r="G37" s="113"/>
      <c r="H37" s="110">
        <f>F37*G37</f>
        <v>0</v>
      </c>
      <c r="I37" s="109"/>
      <c r="J37" s="108"/>
    </row>
    <row r="38" spans="1:10">
      <c r="A38" s="108"/>
      <c r="B38" s="108"/>
      <c r="C38" s="108" t="s">
        <v>401</v>
      </c>
      <c r="D38" s="108"/>
      <c r="E38" s="108"/>
      <c r="F38" s="114"/>
      <c r="G38" s="113"/>
      <c r="H38" s="110">
        <f>F38*G38</f>
        <v>0</v>
      </c>
      <c r="I38" s="109"/>
      <c r="J38" s="108"/>
    </row>
    <row r="39" spans="1:10">
      <c r="A39" s="108"/>
      <c r="B39" s="108"/>
      <c r="C39" s="108" t="s">
        <v>401</v>
      </c>
      <c r="D39" s="108"/>
      <c r="E39" s="108"/>
      <c r="F39" s="114"/>
      <c r="G39" s="113"/>
      <c r="H39" s="110">
        <f>F39*G39</f>
        <v>0</v>
      </c>
      <c r="I39" s="112"/>
      <c r="J39" s="108"/>
    </row>
    <row r="40" spans="1:10">
      <c r="A40" s="108"/>
      <c r="B40" s="108"/>
      <c r="C40" s="108"/>
      <c r="D40" s="108" t="s">
        <v>400</v>
      </c>
      <c r="E40" s="108"/>
      <c r="F40" s="111"/>
      <c r="G40" s="108"/>
      <c r="H40" s="110">
        <f>SUM(H35:H39)</f>
        <v>0</v>
      </c>
      <c r="I40" s="109"/>
      <c r="J40" s="108"/>
    </row>
    <row r="41" spans="1:10">
      <c r="H41" s="107">
        <f>SUM(H34,H28,H16,H10)</f>
        <v>0</v>
      </c>
    </row>
    <row r="42" spans="1:10" ht="15" customHeight="1">
      <c r="A42" s="106" t="s">
        <v>399</v>
      </c>
    </row>
  </sheetData>
  <mergeCells count="2">
    <mergeCell ref="A1:J1"/>
    <mergeCell ref="A2:J2"/>
  </mergeCells>
  <phoneticPr fontId="4" type="noConversion"/>
  <printOptions horizontalCentered="1"/>
  <pageMargins left="0.19685039370078741" right="0.19685039370078741" top="0.39370078740157483" bottom="0.78740157480314965" header="0.51181102362204722" footer="0.51181102362204722"/>
  <pageSetup paperSize="9" orientation="portrait" r:id="rId1"/>
  <headerFooter alignWithMargins="0">
    <oddFooter>&amp;C&amp;"標楷體,標準"&amp;10第 &amp;P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A255" sqref="A255"/>
    </sheetView>
  </sheetViews>
  <sheetFormatPr defaultRowHeight="19.5"/>
  <cols>
    <col min="1" max="1" width="7.5" style="1" bestFit="1" customWidth="1"/>
    <col min="2" max="2" width="59.875" style="3" customWidth="1"/>
    <col min="3" max="3" width="18.5" style="1" customWidth="1"/>
    <col min="4" max="4" width="18.125" style="1" customWidth="1"/>
    <col min="5" max="5" width="44.75" style="53" customWidth="1"/>
    <col min="6" max="6" width="3.375" style="2" customWidth="1"/>
    <col min="7" max="84" width="9" style="2"/>
    <col min="85" max="16384" width="9" style="1"/>
  </cols>
  <sheetData>
    <row r="1" spans="1:84" ht="21" customHeight="1">
      <c r="A1" s="722" t="s">
        <v>376</v>
      </c>
      <c r="B1" s="722"/>
      <c r="C1" s="722"/>
      <c r="D1" s="722"/>
    </row>
    <row r="2" spans="1:84" ht="20.100000000000001" customHeight="1">
      <c r="A2" s="39"/>
      <c r="B2" s="38" t="s">
        <v>179</v>
      </c>
      <c r="C2" s="98"/>
      <c r="D2" s="98"/>
    </row>
    <row r="3" spans="1:84" ht="20.100000000000001" customHeight="1">
      <c r="A3" s="39"/>
      <c r="B3" s="38" t="s">
        <v>178</v>
      </c>
      <c r="C3" s="99"/>
      <c r="D3" s="99"/>
    </row>
    <row r="4" spans="1:84" s="40" customFormat="1" ht="20.100000000000001" customHeight="1">
      <c r="A4" s="39"/>
      <c r="B4" s="38" t="s">
        <v>175</v>
      </c>
      <c r="C4" s="37">
        <v>515001</v>
      </c>
      <c r="D4" s="37">
        <v>515001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368</v>
      </c>
      <c r="D5" s="730" t="s">
        <v>168</v>
      </c>
    </row>
    <row r="6" spans="1:84" ht="29.25" customHeight="1">
      <c r="A6" s="36" t="s">
        <v>172</v>
      </c>
      <c r="B6" s="44" t="s">
        <v>171</v>
      </c>
      <c r="C6" s="731"/>
      <c r="D6" s="731"/>
      <c r="E6" s="45" t="s">
        <v>214</v>
      </c>
    </row>
    <row r="7" spans="1:84" ht="18.75" customHeight="1">
      <c r="A7" s="36"/>
      <c r="B7" s="44"/>
      <c r="C7" s="34"/>
      <c r="D7" s="34"/>
    </row>
    <row r="8" spans="1:84" ht="19.5" customHeight="1">
      <c r="A8" s="33"/>
      <c r="B8" s="32" t="s">
        <v>167</v>
      </c>
      <c r="C8" s="31">
        <f>SUM(,C9,C108,C136,C173,C196,C213,C247,C251)</f>
        <v>144</v>
      </c>
      <c r="D8" s="31">
        <f>SUM(,D9,D108,D136,D173,D196,D213,D247,D251)</f>
        <v>0</v>
      </c>
      <c r="E8" s="57" t="s">
        <v>367</v>
      </c>
    </row>
    <row r="9" spans="1:84" s="2" customFormat="1" ht="19.5" customHeight="1">
      <c r="A9" s="18">
        <v>2</v>
      </c>
      <c r="B9" s="17" t="s">
        <v>135</v>
      </c>
      <c r="C9" s="16">
        <f>C10+C17+C21+C29+C34+C51+C61+C72+C101+C106</f>
        <v>119</v>
      </c>
      <c r="D9" s="16">
        <f>D10+D17+D21+D29+D34+D51+D61+D72+D101+D106</f>
        <v>0</v>
      </c>
      <c r="E9" s="52"/>
    </row>
    <row r="10" spans="1:84" s="2" customFormat="1" ht="19.5" customHeight="1">
      <c r="A10" s="15">
        <v>21</v>
      </c>
      <c r="B10" s="14" t="s">
        <v>334</v>
      </c>
      <c r="C10" s="13">
        <f t="shared" ref="C10:D10" si="0">SUM(C11:C16)</f>
        <v>0</v>
      </c>
      <c r="D10" s="13">
        <f t="shared" si="0"/>
        <v>0</v>
      </c>
      <c r="E10" s="52"/>
    </row>
    <row r="11" spans="1:84" s="2" customFormat="1" ht="19.5" customHeight="1">
      <c r="A11" s="12">
        <v>2101</v>
      </c>
      <c r="B11" s="11" t="s">
        <v>134</v>
      </c>
      <c r="C11" s="10"/>
      <c r="D11" s="10"/>
      <c r="E11" s="52"/>
    </row>
    <row r="12" spans="1:84" s="2" customFormat="1" ht="19.5" customHeight="1">
      <c r="A12" s="12">
        <v>2102</v>
      </c>
      <c r="B12" s="11" t="s">
        <v>314</v>
      </c>
      <c r="C12" s="10"/>
      <c r="D12" s="10"/>
      <c r="E12" s="52"/>
    </row>
    <row r="13" spans="1:84" s="2" customFormat="1" ht="19.5" customHeight="1">
      <c r="A13" s="12">
        <v>2103</v>
      </c>
      <c r="B13" s="11" t="s">
        <v>133</v>
      </c>
      <c r="C13" s="10"/>
      <c r="D13" s="10"/>
      <c r="E13" s="52"/>
    </row>
    <row r="14" spans="1:84" s="2" customFormat="1" ht="19.5" customHeight="1">
      <c r="A14" s="12">
        <v>2104</v>
      </c>
      <c r="B14" s="11" t="s">
        <v>132</v>
      </c>
      <c r="C14" s="10"/>
      <c r="D14" s="10"/>
      <c r="E14" s="52"/>
    </row>
    <row r="15" spans="1:84" s="2" customFormat="1" ht="19.5" customHeight="1">
      <c r="A15" s="12">
        <v>2105</v>
      </c>
      <c r="B15" s="11" t="s">
        <v>131</v>
      </c>
      <c r="C15" s="10"/>
      <c r="D15" s="10"/>
      <c r="E15" s="52"/>
    </row>
    <row r="16" spans="1:84" s="2" customFormat="1" ht="19.5" customHeight="1">
      <c r="A16" s="12">
        <v>2106</v>
      </c>
      <c r="B16" s="11" t="s">
        <v>130</v>
      </c>
      <c r="C16" s="10"/>
      <c r="D16" s="10"/>
      <c r="E16" s="52"/>
    </row>
    <row r="17" spans="1:5" s="2" customFormat="1" ht="19.5" customHeight="1">
      <c r="A17" s="15">
        <v>22</v>
      </c>
      <c r="B17" s="14" t="s">
        <v>335</v>
      </c>
      <c r="C17" s="13">
        <f t="shared" ref="C17:D17" si="1">SUM(C18:C20)</f>
        <v>0</v>
      </c>
      <c r="D17" s="13">
        <f t="shared" si="1"/>
        <v>0</v>
      </c>
      <c r="E17" s="52"/>
    </row>
    <row r="18" spans="1:5" s="2" customFormat="1" ht="19.5" customHeight="1">
      <c r="A18" s="12">
        <v>2201</v>
      </c>
      <c r="B18" s="11" t="s">
        <v>315</v>
      </c>
      <c r="C18" s="10"/>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D21" si="2">SUM(C22:C28)</f>
        <v>21</v>
      </c>
      <c r="D21" s="13">
        <f t="shared" si="2"/>
        <v>0</v>
      </c>
      <c r="E21" s="52"/>
    </row>
    <row r="22" spans="1:5" s="2" customFormat="1" ht="19.5" customHeight="1">
      <c r="A22" s="12">
        <v>2301</v>
      </c>
      <c r="B22" s="11" t="s">
        <v>330</v>
      </c>
      <c r="C22" s="10">
        <v>21</v>
      </c>
      <c r="D22" s="10"/>
      <c r="E22" s="57" t="s">
        <v>369</v>
      </c>
    </row>
    <row r="23" spans="1:5" s="2" customFormat="1" ht="19.5" hidden="1" customHeight="1">
      <c r="A23" s="12">
        <v>2302</v>
      </c>
      <c r="B23" s="11" t="s">
        <v>328</v>
      </c>
      <c r="C23" s="10"/>
      <c r="D23" s="10"/>
      <c r="E23" s="52"/>
    </row>
    <row r="24" spans="1:5" s="2" customFormat="1" ht="19.5" hidden="1" customHeight="1">
      <c r="A24" s="12">
        <v>2303</v>
      </c>
      <c r="B24" s="11" t="s">
        <v>329</v>
      </c>
      <c r="C24" s="10"/>
      <c r="D24" s="10"/>
      <c r="E24" s="52"/>
    </row>
    <row r="25" spans="1:5" s="2" customFormat="1" ht="19.5" hidden="1" customHeight="1">
      <c r="A25" s="12">
        <v>2304</v>
      </c>
      <c r="B25" s="11" t="s">
        <v>126</v>
      </c>
      <c r="C25" s="10"/>
      <c r="D25" s="10"/>
      <c r="E25" s="52"/>
    </row>
    <row r="26" spans="1:5" s="2" customFormat="1" ht="19.5" customHeight="1">
      <c r="A26" s="12">
        <v>2305</v>
      </c>
      <c r="B26" s="11" t="s">
        <v>125</v>
      </c>
      <c r="C26" s="10"/>
      <c r="D26" s="10"/>
      <c r="E26" s="52"/>
    </row>
    <row r="27" spans="1:5" s="2" customFormat="1" ht="19.5" hidden="1" customHeight="1">
      <c r="A27" s="12">
        <v>2306</v>
      </c>
      <c r="B27" s="11" t="s">
        <v>124</v>
      </c>
      <c r="C27" s="10"/>
      <c r="D27" s="10"/>
      <c r="E27" s="52"/>
    </row>
    <row r="28" spans="1:5" s="2" customFormat="1" ht="19.5" hidden="1" customHeight="1">
      <c r="A28" s="12">
        <v>2398</v>
      </c>
      <c r="B28" s="11" t="s">
        <v>123</v>
      </c>
      <c r="C28" s="10"/>
      <c r="D28" s="10"/>
      <c r="E28" s="52"/>
    </row>
    <row r="29" spans="1:5" s="2" customFormat="1" ht="19.5" customHeight="1">
      <c r="A29" s="15">
        <v>24</v>
      </c>
      <c r="B29" s="14" t="s">
        <v>331</v>
      </c>
      <c r="C29" s="13">
        <f t="shared" ref="C29:D29" si="3">SUM(C30:C33)</f>
        <v>0</v>
      </c>
      <c r="D29" s="13">
        <f t="shared" si="3"/>
        <v>0</v>
      </c>
      <c r="E29" s="52"/>
    </row>
    <row r="30" spans="1:5" s="2" customFormat="1" ht="19.5" customHeight="1">
      <c r="A30" s="12">
        <v>2401</v>
      </c>
      <c r="B30" s="11" t="s">
        <v>332</v>
      </c>
      <c r="C30" s="10"/>
      <c r="D30" s="10"/>
      <c r="E30" s="52"/>
    </row>
    <row r="31" spans="1:5" s="2" customFormat="1" ht="19.5" customHeight="1">
      <c r="A31" s="12">
        <v>2402</v>
      </c>
      <c r="B31" s="27" t="s">
        <v>336</v>
      </c>
      <c r="C31" s="10"/>
      <c r="D31" s="10"/>
      <c r="E31" s="52"/>
    </row>
    <row r="32" spans="1:5" s="2" customFormat="1">
      <c r="A32" s="12">
        <v>2404</v>
      </c>
      <c r="B32" s="11" t="s">
        <v>122</v>
      </c>
      <c r="C32" s="10"/>
      <c r="D32" s="10"/>
      <c r="E32" s="52"/>
    </row>
    <row r="33" spans="1:5" s="2" customFormat="1" ht="21" customHeight="1">
      <c r="A33" s="12">
        <v>2405</v>
      </c>
      <c r="B33" s="82" t="s">
        <v>333</v>
      </c>
      <c r="C33" s="10"/>
      <c r="D33" s="10"/>
      <c r="E33" s="52"/>
    </row>
    <row r="34" spans="1:5" s="2" customFormat="1" ht="19.5" customHeight="1">
      <c r="A34" s="15">
        <v>25</v>
      </c>
      <c r="B34" s="14" t="s">
        <v>121</v>
      </c>
      <c r="C34" s="13">
        <f>C35+C36+C37+C38+C39+C49+C50</f>
        <v>2</v>
      </c>
      <c r="D34" s="13">
        <f>D35+D36+D37+D38+D39+D49+D50</f>
        <v>0</v>
      </c>
      <c r="E34" s="52"/>
    </row>
    <row r="35" spans="1:5" s="2" customFormat="1" ht="19.5" customHeight="1">
      <c r="A35" s="12">
        <v>2501</v>
      </c>
      <c r="B35" s="11" t="s">
        <v>120</v>
      </c>
      <c r="C35" s="10"/>
      <c r="D35" s="10"/>
      <c r="E35" s="52"/>
    </row>
    <row r="36" spans="1:5" s="2" customFormat="1" ht="19.5" customHeight="1">
      <c r="A36" s="12">
        <v>2502</v>
      </c>
      <c r="B36" s="11" t="s">
        <v>119</v>
      </c>
      <c r="C36" s="10"/>
      <c r="D36" s="10"/>
      <c r="E36" s="52"/>
    </row>
    <row r="37" spans="1:5" s="2" customFormat="1" ht="19.5" customHeight="1">
      <c r="A37" s="12">
        <v>2503</v>
      </c>
      <c r="B37" s="11" t="s">
        <v>118</v>
      </c>
      <c r="C37" s="10"/>
      <c r="D37" s="10"/>
      <c r="E37" s="52"/>
    </row>
    <row r="38" spans="1:5" s="2" customFormat="1" ht="19.5" customHeight="1">
      <c r="A38" s="12">
        <v>2504</v>
      </c>
      <c r="B38" s="11" t="s">
        <v>117</v>
      </c>
      <c r="C38" s="10"/>
      <c r="D38" s="10"/>
      <c r="E38" s="52"/>
    </row>
    <row r="39" spans="1:5" s="2" customFormat="1">
      <c r="A39" s="46">
        <v>2505</v>
      </c>
      <c r="B39" s="60" t="s">
        <v>116</v>
      </c>
      <c r="C39" s="47">
        <f t="shared" ref="C39:D39" si="4">SUM(C40:C48)</f>
        <v>2</v>
      </c>
      <c r="D39" s="47">
        <f t="shared" si="4"/>
        <v>0</v>
      </c>
      <c r="E39" s="52"/>
    </row>
    <row r="40" spans="1:5" s="2" customFormat="1" ht="19.5" hidden="1" customHeight="1">
      <c r="A40" s="12"/>
      <c r="B40" s="42" t="s">
        <v>189</v>
      </c>
      <c r="C40" s="56"/>
      <c r="D40" s="56"/>
      <c r="E40" s="58"/>
    </row>
    <row r="41" spans="1:5" s="2" customFormat="1" ht="19.5" hidden="1" customHeight="1">
      <c r="A41" s="12"/>
      <c r="B41" s="42" t="s">
        <v>190</v>
      </c>
      <c r="C41" s="56"/>
      <c r="D41" s="56"/>
      <c r="E41" s="58"/>
    </row>
    <row r="42" spans="1:5" s="2" customFormat="1" ht="19.5" hidden="1" customHeight="1">
      <c r="A42" s="12"/>
      <c r="B42" s="42" t="s">
        <v>191</v>
      </c>
      <c r="C42" s="56"/>
      <c r="D42" s="56"/>
      <c r="E42" s="58"/>
    </row>
    <row r="43" spans="1:5" s="2" customFormat="1" ht="19.5" hidden="1" customHeight="1">
      <c r="A43" s="12"/>
      <c r="B43" s="42" t="s">
        <v>192</v>
      </c>
      <c r="C43" s="56"/>
      <c r="D43" s="56"/>
      <c r="E43" s="55"/>
    </row>
    <row r="44" spans="1:5" s="2" customFormat="1" ht="21" customHeight="1">
      <c r="A44" s="12"/>
      <c r="B44" s="27" t="s">
        <v>218</v>
      </c>
      <c r="C44" s="56">
        <v>2</v>
      </c>
      <c r="D44" s="56"/>
      <c r="E44" s="55"/>
    </row>
    <row r="45" spans="1:5" s="2" customFormat="1" ht="19.5" hidden="1" customHeight="1">
      <c r="A45" s="12"/>
      <c r="B45" s="27"/>
      <c r="C45" s="56"/>
      <c r="D45" s="56"/>
      <c r="E45" s="55"/>
    </row>
    <row r="46" spans="1:5" s="2" customFormat="1" ht="19.5" hidden="1" customHeight="1">
      <c r="A46" s="12"/>
      <c r="B46" s="27"/>
      <c r="C46" s="56"/>
      <c r="D46" s="56"/>
      <c r="E46" s="55"/>
    </row>
    <row r="47" spans="1:5" s="2" customFormat="1" ht="19.5" hidden="1" customHeight="1">
      <c r="A47" s="12"/>
      <c r="B47" s="11"/>
      <c r="C47" s="56"/>
      <c r="D47" s="56"/>
      <c r="E47" s="55"/>
    </row>
    <row r="48" spans="1:5" s="2" customFormat="1" ht="19.5" hidden="1" customHeight="1">
      <c r="A48" s="12"/>
      <c r="B48" s="11"/>
      <c r="C48" s="56"/>
      <c r="D48" s="56"/>
      <c r="E48" s="55"/>
    </row>
    <row r="49" spans="1:5" s="2" customFormat="1" ht="19.5" customHeight="1">
      <c r="A49" s="12">
        <v>2506</v>
      </c>
      <c r="B49" s="11" t="s">
        <v>115</v>
      </c>
      <c r="C49" s="56"/>
      <c r="D49" s="56"/>
      <c r="E49" s="55"/>
    </row>
    <row r="50" spans="1:5" s="2" customFormat="1" ht="19.5" customHeight="1">
      <c r="A50" s="12">
        <v>2507</v>
      </c>
      <c r="B50" s="11" t="s">
        <v>114</v>
      </c>
      <c r="C50" s="10"/>
      <c r="D50" s="10"/>
      <c r="E50" s="55"/>
    </row>
    <row r="51" spans="1:5" s="2" customFormat="1" ht="19.5" hidden="1" customHeight="1">
      <c r="A51" s="15">
        <v>26</v>
      </c>
      <c r="B51" s="14" t="s">
        <v>113</v>
      </c>
      <c r="C51" s="13">
        <f t="shared" ref="C51:D51" si="5">SUM(C52:C60)</f>
        <v>0</v>
      </c>
      <c r="D51" s="13">
        <f t="shared" si="5"/>
        <v>0</v>
      </c>
      <c r="E51" s="55"/>
    </row>
    <row r="52" spans="1:5" s="2" customFormat="1" ht="19.5" hidden="1" customHeight="1">
      <c r="A52" s="12">
        <v>2601</v>
      </c>
      <c r="B52" s="11" t="s">
        <v>112</v>
      </c>
      <c r="C52" s="10"/>
      <c r="D52" s="10"/>
      <c r="E52" s="55"/>
    </row>
    <row r="53" spans="1:5" s="2" customFormat="1" ht="19.5" hidden="1" customHeight="1">
      <c r="A53" s="12">
        <v>2602</v>
      </c>
      <c r="B53" s="11" t="s">
        <v>111</v>
      </c>
      <c r="C53" s="10"/>
      <c r="D53" s="10"/>
      <c r="E53" s="55"/>
    </row>
    <row r="54" spans="1:5" s="2" customFormat="1" ht="19.5" hidden="1" customHeight="1">
      <c r="A54" s="12">
        <v>2603</v>
      </c>
      <c r="B54" s="11" t="s">
        <v>110</v>
      </c>
      <c r="C54" s="10"/>
      <c r="D54" s="10"/>
      <c r="E54" s="55"/>
    </row>
    <row r="55" spans="1:5" s="2" customFormat="1" ht="19.5" hidden="1" customHeight="1">
      <c r="A55" s="12">
        <v>2604</v>
      </c>
      <c r="B55" s="11" t="s">
        <v>109</v>
      </c>
      <c r="C55" s="10"/>
      <c r="D55" s="10"/>
      <c r="E55" s="55"/>
    </row>
    <row r="56" spans="1:5" s="2" customFormat="1" ht="19.5" hidden="1" customHeight="1">
      <c r="A56" s="12">
        <v>2605</v>
      </c>
      <c r="B56" s="11" t="s">
        <v>108</v>
      </c>
      <c r="C56" s="10"/>
      <c r="D56" s="10"/>
      <c r="E56" s="55"/>
    </row>
    <row r="57" spans="1:5" s="2" customFormat="1" ht="19.5" hidden="1" customHeight="1">
      <c r="A57" s="26">
        <v>266</v>
      </c>
      <c r="B57" s="25" t="s">
        <v>107</v>
      </c>
      <c r="C57" s="10"/>
      <c r="D57" s="10"/>
      <c r="E57" s="55"/>
    </row>
    <row r="58" spans="1:5" s="2" customFormat="1" ht="19.5" hidden="1" customHeight="1">
      <c r="A58" s="12">
        <v>2606</v>
      </c>
      <c r="B58" s="11" t="s">
        <v>106</v>
      </c>
      <c r="C58" s="10"/>
      <c r="D58" s="10"/>
      <c r="E58" s="55"/>
    </row>
    <row r="59" spans="1:5" s="2" customFormat="1" ht="19.5" hidden="1" customHeight="1">
      <c r="A59" s="12">
        <v>2607</v>
      </c>
      <c r="B59" s="11" t="s">
        <v>105</v>
      </c>
      <c r="C59" s="10"/>
      <c r="D59" s="10"/>
      <c r="E59" s="55"/>
    </row>
    <row r="60" spans="1:5" s="2" customFormat="1" ht="19.5" hidden="1" customHeight="1">
      <c r="A60" s="12">
        <v>2698</v>
      </c>
      <c r="B60" s="11" t="s">
        <v>104</v>
      </c>
      <c r="C60" s="10"/>
      <c r="D60" s="10"/>
      <c r="E60" s="55"/>
    </row>
    <row r="61" spans="1:5" s="2" customFormat="1" ht="19.5" hidden="1" customHeight="1">
      <c r="A61" s="15">
        <v>27</v>
      </c>
      <c r="B61" s="14" t="s">
        <v>337</v>
      </c>
      <c r="C61" s="13">
        <f t="shared" ref="C61:D61" si="6">SUM(C62:C71)</f>
        <v>0</v>
      </c>
      <c r="D61" s="13">
        <f t="shared" si="6"/>
        <v>0</v>
      </c>
      <c r="E61" s="55"/>
    </row>
    <row r="62" spans="1:5" s="2" customFormat="1" ht="19.5" hidden="1" customHeight="1">
      <c r="A62" s="12">
        <v>2702</v>
      </c>
      <c r="B62" s="11" t="s">
        <v>316</v>
      </c>
      <c r="C62" s="10"/>
      <c r="D62" s="10"/>
      <c r="E62" s="55"/>
    </row>
    <row r="63" spans="1:5" s="2" customFormat="1" ht="19.5" hidden="1" customHeight="1">
      <c r="A63" s="12">
        <v>2705</v>
      </c>
      <c r="B63" s="11" t="s">
        <v>317</v>
      </c>
      <c r="C63" s="10"/>
      <c r="D63" s="10"/>
      <c r="E63" s="55"/>
    </row>
    <row r="64" spans="1:5" s="2" customFormat="1" ht="39" hidden="1">
      <c r="A64" s="12">
        <v>2706</v>
      </c>
      <c r="B64" s="11" t="s">
        <v>318</v>
      </c>
      <c r="C64" s="10"/>
      <c r="D64" s="10"/>
      <c r="E64" s="55"/>
    </row>
    <row r="65" spans="1:5" s="2" customFormat="1" ht="19.5" hidden="1" customHeight="1">
      <c r="A65" s="12">
        <v>2707</v>
      </c>
      <c r="B65" s="11" t="s">
        <v>319</v>
      </c>
      <c r="C65" s="10"/>
      <c r="D65" s="10"/>
      <c r="E65" s="55"/>
    </row>
    <row r="66" spans="1:5" s="2" customFormat="1" ht="19.5" hidden="1" customHeight="1">
      <c r="A66" s="12">
        <v>2708</v>
      </c>
      <c r="B66" s="11" t="s">
        <v>320</v>
      </c>
      <c r="C66" s="10"/>
      <c r="D66" s="10"/>
      <c r="E66" s="55"/>
    </row>
    <row r="67" spans="1:5" s="2" customFormat="1" ht="19.5" hidden="1" customHeight="1">
      <c r="A67" s="12">
        <v>2709</v>
      </c>
      <c r="B67" s="11" t="s">
        <v>321</v>
      </c>
      <c r="C67" s="10"/>
      <c r="D67" s="10"/>
      <c r="E67" s="55"/>
    </row>
    <row r="68" spans="1:5" s="2" customFormat="1" ht="19.5" hidden="1" customHeight="1">
      <c r="A68" s="12">
        <v>2710</v>
      </c>
      <c r="B68" s="11" t="s">
        <v>322</v>
      </c>
      <c r="C68" s="10"/>
      <c r="D68" s="10"/>
      <c r="E68" s="55"/>
    </row>
    <row r="69" spans="1:5" s="2" customFormat="1" ht="19.5" hidden="1" customHeight="1">
      <c r="A69" s="12">
        <v>2711</v>
      </c>
      <c r="B69" s="11" t="s">
        <v>323</v>
      </c>
      <c r="C69" s="10"/>
      <c r="D69" s="10"/>
      <c r="E69" s="55"/>
    </row>
    <row r="70" spans="1:5" s="2" customFormat="1" ht="19.5" hidden="1" customHeight="1">
      <c r="A70" s="12">
        <v>2713</v>
      </c>
      <c r="B70" s="11" t="s">
        <v>342</v>
      </c>
      <c r="C70" s="10"/>
      <c r="D70" s="10"/>
      <c r="E70" s="55"/>
    </row>
    <row r="71" spans="1:5" s="2" customFormat="1" ht="19.5" hidden="1" customHeight="1">
      <c r="A71" s="12">
        <v>2714</v>
      </c>
      <c r="B71" s="11" t="s">
        <v>343</v>
      </c>
      <c r="C71" s="10"/>
      <c r="D71" s="10"/>
      <c r="E71" s="55"/>
    </row>
    <row r="72" spans="1:5" s="2" customFormat="1" ht="19.5" hidden="1" customHeight="1">
      <c r="A72" s="15">
        <v>28</v>
      </c>
      <c r="B72" s="14" t="s">
        <v>103</v>
      </c>
      <c r="C72" s="13">
        <f t="shared" ref="C72:D72" si="7">C73+C74+C75+C76+C77+C78+C79+C80+C81+C82+C100</f>
        <v>0</v>
      </c>
      <c r="D72" s="13">
        <f t="shared" si="7"/>
        <v>0</v>
      </c>
      <c r="E72" s="55"/>
    </row>
    <row r="73" spans="1:5" s="2" customFormat="1" ht="19.5" hidden="1" customHeight="1">
      <c r="A73" s="12">
        <v>2801</v>
      </c>
      <c r="B73" s="11" t="s">
        <v>102</v>
      </c>
      <c r="C73" s="10"/>
      <c r="D73" s="10"/>
      <c r="E73" s="55"/>
    </row>
    <row r="74" spans="1:5" s="2" customFormat="1" ht="19.5" hidden="1" customHeight="1">
      <c r="A74" s="12">
        <v>2802</v>
      </c>
      <c r="B74" s="11" t="s">
        <v>344</v>
      </c>
      <c r="C74" s="10"/>
      <c r="D74" s="10"/>
      <c r="E74" s="55"/>
    </row>
    <row r="75" spans="1:5" s="2" customFormat="1" ht="19.5" hidden="1" customHeight="1">
      <c r="A75" s="12">
        <v>2803</v>
      </c>
      <c r="B75" s="11" t="s">
        <v>101</v>
      </c>
      <c r="C75" s="10"/>
      <c r="D75" s="10"/>
      <c r="E75" s="55"/>
    </row>
    <row r="76" spans="1:5" s="2" customFormat="1" ht="19.5" hidden="1" customHeight="1">
      <c r="A76" s="12">
        <v>2804</v>
      </c>
      <c r="B76" s="11" t="s">
        <v>345</v>
      </c>
      <c r="C76" s="10"/>
      <c r="D76" s="10"/>
      <c r="E76" s="55"/>
    </row>
    <row r="77" spans="1:5" s="2" customFormat="1" hidden="1">
      <c r="A77" s="12">
        <v>2805</v>
      </c>
      <c r="B77" s="11" t="s">
        <v>100</v>
      </c>
      <c r="C77" s="10"/>
      <c r="D77" s="10"/>
      <c r="E77" s="55"/>
    </row>
    <row r="78" spans="1:5" s="2" customFormat="1" ht="19.5" hidden="1" customHeight="1">
      <c r="A78" s="12">
        <v>2806</v>
      </c>
      <c r="B78" s="11" t="s">
        <v>346</v>
      </c>
      <c r="C78" s="10"/>
      <c r="D78" s="10"/>
      <c r="E78" s="55"/>
    </row>
    <row r="79" spans="1:5" s="2" customFormat="1" hidden="1">
      <c r="A79" s="12">
        <v>2807</v>
      </c>
      <c r="B79" s="11" t="s">
        <v>99</v>
      </c>
      <c r="C79" s="10"/>
      <c r="D79" s="10"/>
      <c r="E79" s="55"/>
    </row>
    <row r="80" spans="1:5" s="2" customFormat="1" ht="19.5" hidden="1" customHeight="1">
      <c r="A80" s="12">
        <v>2808</v>
      </c>
      <c r="B80" s="11" t="s">
        <v>98</v>
      </c>
      <c r="C80" s="10"/>
      <c r="D80" s="10"/>
      <c r="E80" s="55"/>
    </row>
    <row r="81" spans="1:5" s="2" customFormat="1" ht="19.5" hidden="1" customHeight="1">
      <c r="A81" s="12">
        <v>2809</v>
      </c>
      <c r="B81" s="11" t="s">
        <v>97</v>
      </c>
      <c r="C81" s="10"/>
      <c r="D81" s="10"/>
      <c r="E81" s="55"/>
    </row>
    <row r="82" spans="1:5" s="2" customFormat="1" ht="19.5" hidden="1" customHeight="1">
      <c r="A82" s="59">
        <v>2810</v>
      </c>
      <c r="B82" s="11" t="s">
        <v>96</v>
      </c>
      <c r="C82" s="61">
        <f>SUM(C83:C99)</f>
        <v>0</v>
      </c>
      <c r="D82" s="61">
        <f>SUM(D83:D99)</f>
        <v>0</v>
      </c>
      <c r="E82" s="55"/>
    </row>
    <row r="83" spans="1:5" s="2" customFormat="1" ht="19.5" hidden="1" customHeight="1">
      <c r="A83" s="12"/>
      <c r="B83" s="11" t="s">
        <v>358</v>
      </c>
      <c r="C83" s="10"/>
      <c r="D83" s="10"/>
      <c r="E83" s="55"/>
    </row>
    <row r="84" spans="1:5" s="2" customFormat="1" ht="19.5" hidden="1" customHeight="1">
      <c r="A84" s="12"/>
      <c r="B84" s="41" t="s">
        <v>193</v>
      </c>
      <c r="C84" s="10"/>
      <c r="D84" s="10"/>
      <c r="E84" s="55"/>
    </row>
    <row r="85" spans="1:5" s="2" customFormat="1" ht="19.5" hidden="1" customHeight="1">
      <c r="A85" s="12"/>
      <c r="B85" s="41" t="s">
        <v>195</v>
      </c>
      <c r="C85" s="10"/>
      <c r="D85" s="10"/>
      <c r="E85" s="55"/>
    </row>
    <row r="86" spans="1:5" s="2" customFormat="1" ht="19.5" hidden="1" customHeight="1">
      <c r="A86" s="12"/>
      <c r="B86" s="41" t="s">
        <v>194</v>
      </c>
      <c r="C86" s="10"/>
      <c r="D86" s="10"/>
      <c r="E86" s="55"/>
    </row>
    <row r="87" spans="1:5" s="2" customFormat="1" ht="19.5" hidden="1" customHeight="1">
      <c r="A87" s="12"/>
      <c r="B87" s="41" t="s">
        <v>196</v>
      </c>
      <c r="C87" s="10"/>
      <c r="D87" s="10"/>
      <c r="E87" s="55"/>
    </row>
    <row r="88" spans="1:5" s="2" customFormat="1" ht="19.5" hidden="1" customHeight="1">
      <c r="A88" s="12"/>
      <c r="B88" s="41" t="s">
        <v>197</v>
      </c>
      <c r="C88" s="10"/>
      <c r="D88" s="10"/>
      <c r="E88" s="55"/>
    </row>
    <row r="89" spans="1:5" s="2" customFormat="1" ht="19.5" hidden="1" customHeight="1">
      <c r="A89" s="12"/>
      <c r="B89" s="41" t="s">
        <v>201</v>
      </c>
      <c r="C89" s="10"/>
      <c r="D89" s="10"/>
      <c r="E89" s="55"/>
    </row>
    <row r="90" spans="1:5" s="2" customFormat="1" ht="19.5" hidden="1" customHeight="1">
      <c r="A90" s="12"/>
      <c r="B90" s="41" t="s">
        <v>202</v>
      </c>
      <c r="C90" s="10"/>
      <c r="D90" s="10"/>
      <c r="E90" s="55"/>
    </row>
    <row r="91" spans="1:5" s="2" customFormat="1" ht="19.5" hidden="1" customHeight="1">
      <c r="A91" s="12"/>
      <c r="B91" s="41" t="s">
        <v>206</v>
      </c>
      <c r="C91" s="10"/>
      <c r="D91" s="10"/>
      <c r="E91" s="55"/>
    </row>
    <row r="92" spans="1:5" s="2" customFormat="1" ht="19.5" hidden="1" customHeight="1">
      <c r="A92" s="12"/>
      <c r="B92" s="41" t="s">
        <v>281</v>
      </c>
      <c r="C92" s="10"/>
      <c r="D92" s="10"/>
      <c r="E92" s="55"/>
    </row>
    <row r="93" spans="1:5" s="2" customFormat="1" ht="19.5" hidden="1" customHeight="1">
      <c r="A93" s="12"/>
      <c r="B93" s="41" t="s">
        <v>246</v>
      </c>
      <c r="C93" s="10"/>
      <c r="D93" s="10"/>
      <c r="E93" s="55" t="s">
        <v>247</v>
      </c>
    </row>
    <row r="94" spans="1:5" s="2" customFormat="1" ht="19.5" hidden="1" customHeight="1">
      <c r="A94" s="12"/>
      <c r="B94" s="27" t="s">
        <v>218</v>
      </c>
      <c r="C94" s="10"/>
      <c r="D94" s="10"/>
      <c r="E94" s="55"/>
    </row>
    <row r="95" spans="1:5" s="2" customFormat="1" ht="19.5" hidden="1" customHeight="1">
      <c r="A95" s="12"/>
      <c r="B95" s="27"/>
      <c r="C95" s="10"/>
      <c r="D95" s="10"/>
      <c r="E95" s="55"/>
    </row>
    <row r="96" spans="1:5" s="2" customFormat="1" ht="19.5" hidden="1" customHeight="1">
      <c r="A96" s="12"/>
      <c r="B96" s="27"/>
      <c r="C96" s="10"/>
      <c r="D96" s="10"/>
      <c r="E96" s="55"/>
    </row>
    <row r="97" spans="1:139" s="2" customFormat="1" ht="19.5" hidden="1" customHeight="1">
      <c r="A97" s="12"/>
      <c r="B97" s="27"/>
      <c r="C97" s="10"/>
      <c r="D97" s="10"/>
      <c r="E97" s="55"/>
    </row>
    <row r="98" spans="1:139" s="2" customFormat="1" ht="19.5" hidden="1" customHeight="1">
      <c r="A98" s="12"/>
      <c r="B98" s="11"/>
      <c r="C98" s="10"/>
      <c r="D98" s="10"/>
      <c r="E98" s="55"/>
    </row>
    <row r="99" spans="1:139" s="2" customFormat="1" ht="19.5" hidden="1" customHeight="1">
      <c r="A99" s="12"/>
      <c r="B99" s="11"/>
      <c r="C99" s="10"/>
      <c r="D99" s="10"/>
      <c r="E99" s="55"/>
    </row>
    <row r="100" spans="1:139" s="2" customFormat="1" ht="19.5" hidden="1" customHeight="1">
      <c r="A100" s="12">
        <v>2898</v>
      </c>
      <c r="B100" s="11" t="s">
        <v>0</v>
      </c>
      <c r="C100" s="10"/>
      <c r="D100" s="10"/>
      <c r="E100" s="55"/>
    </row>
    <row r="101" spans="1:139" s="2" customFormat="1" ht="19.5" customHeight="1">
      <c r="A101" s="15">
        <v>29</v>
      </c>
      <c r="B101" s="14" t="s">
        <v>347</v>
      </c>
      <c r="C101" s="13">
        <f t="shared" ref="C101:D101" si="8">SUM(C102:C103)</f>
        <v>96</v>
      </c>
      <c r="D101" s="13">
        <f t="shared" si="8"/>
        <v>0</v>
      </c>
      <c r="E101" s="57" t="s">
        <v>373</v>
      </c>
    </row>
    <row r="102" spans="1:139" s="2" customFormat="1" ht="19.5" customHeight="1">
      <c r="A102" s="12">
        <v>2901</v>
      </c>
      <c r="B102" s="11" t="s">
        <v>324</v>
      </c>
      <c r="C102" s="10">
        <v>46</v>
      </c>
      <c r="D102" s="10"/>
      <c r="E102" s="57" t="s">
        <v>374</v>
      </c>
    </row>
    <row r="103" spans="1:139" s="2" customFormat="1" ht="19.5" customHeight="1">
      <c r="A103" s="12">
        <v>2902</v>
      </c>
      <c r="B103" s="11" t="s">
        <v>325</v>
      </c>
      <c r="C103" s="10">
        <v>50</v>
      </c>
      <c r="D103" s="10"/>
      <c r="E103" s="57" t="s">
        <v>375</v>
      </c>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row>
    <row r="104" spans="1:139" s="2" customFormat="1" ht="19.5" customHeight="1">
      <c r="A104" s="94" t="s">
        <v>363</v>
      </c>
      <c r="B104" s="95" t="s">
        <v>364</v>
      </c>
      <c r="C104" s="10"/>
      <c r="D104" s="10"/>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row>
    <row r="105" spans="1:139" s="2" customFormat="1" ht="19.5" customHeight="1">
      <c r="A105" s="28" t="s">
        <v>365</v>
      </c>
      <c r="B105" s="27" t="s">
        <v>366</v>
      </c>
      <c r="C105" s="10"/>
      <c r="D105" s="10"/>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row>
    <row r="106" spans="1:139" ht="19.5" customHeight="1">
      <c r="A106" s="94" t="s">
        <v>359</v>
      </c>
      <c r="B106" s="95" t="s">
        <v>360</v>
      </c>
      <c r="C106" s="13">
        <f t="shared" ref="C106:D106" si="9">C107</f>
        <v>0</v>
      </c>
      <c r="D106" s="13">
        <f t="shared" si="9"/>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10">L106</f>
        <v>0</v>
      </c>
      <c r="AN106" s="5">
        <f t="shared" ref="AN106" si="11">T106</f>
        <v>0</v>
      </c>
      <c r="AO106" s="6"/>
      <c r="AP106" s="5" t="e">
        <f>#REF!+E106+M106+U106</f>
        <v>#REF!</v>
      </c>
      <c r="AQ106" s="5">
        <f t="shared" ref="AQ106" si="12">F106+N106+V106</f>
        <v>0</v>
      </c>
      <c r="AR106" s="5">
        <f t="shared" ref="AR106" si="13">W106</f>
        <v>0</v>
      </c>
      <c r="AS106" s="5" t="e">
        <f>#REF!+G106+O106+X106</f>
        <v>#REF!</v>
      </c>
      <c r="AT106" s="5" t="e">
        <f>#REF!+H106+P106+Y106</f>
        <v>#REF!</v>
      </c>
      <c r="AU106" s="5">
        <f>D106+I106+Q106+Z106</f>
        <v>0</v>
      </c>
      <c r="AV106" s="5" t="e">
        <f>#REF!+J106+R106+AA106</f>
        <v>#REF!</v>
      </c>
      <c r="AW106" s="5" t="e">
        <f>#REF!+K106+S106+AB106</f>
        <v>#REF!</v>
      </c>
      <c r="AX106" s="6"/>
      <c r="AY106" s="5" t="e">
        <f t="shared" ref="AY106" si="14">AP106+AQ106+AR106</f>
        <v>#REF!</v>
      </c>
      <c r="AZ106" s="5" t="e">
        <f t="shared" ref="AZ106" si="15">AS106+AT106</f>
        <v>#REF!</v>
      </c>
      <c r="BA106" s="5">
        <f t="shared" ref="BA106:BC106" si="16">AU106</f>
        <v>0</v>
      </c>
      <c r="BB106" s="5" t="e">
        <f t="shared" si="16"/>
        <v>#REF!</v>
      </c>
      <c r="BC106" s="5" t="e">
        <f t="shared" si="16"/>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361</v>
      </c>
      <c r="B107" s="27" t="s">
        <v>362</v>
      </c>
      <c r="C107" s="10"/>
      <c r="D107" s="10"/>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7">C109+C116</f>
        <v>22</v>
      </c>
      <c r="D108" s="16">
        <f t="shared" si="17"/>
        <v>0</v>
      </c>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row>
    <row r="109" spans="1:139" s="2" customFormat="1" ht="19.5" customHeight="1">
      <c r="A109" s="15">
        <v>31</v>
      </c>
      <c r="B109" s="14" t="s">
        <v>94</v>
      </c>
      <c r="C109" s="13">
        <f t="shared" ref="C109:D109" si="18">SUM(C110:C115)</f>
        <v>0</v>
      </c>
      <c r="D109" s="13">
        <f t="shared" si="18"/>
        <v>0</v>
      </c>
      <c r="E109" s="55"/>
    </row>
    <row r="110" spans="1:139" s="2" customFormat="1" ht="19.5" customHeight="1">
      <c r="A110" s="12">
        <v>3101</v>
      </c>
      <c r="B110" s="11" t="s">
        <v>93</v>
      </c>
      <c r="C110" s="10"/>
      <c r="D110" s="10"/>
      <c r="E110" s="55"/>
    </row>
    <row r="111" spans="1:139" s="2" customFormat="1" ht="19.5" customHeight="1">
      <c r="A111" s="12">
        <v>3102</v>
      </c>
      <c r="B111" s="11" t="s">
        <v>92</v>
      </c>
      <c r="C111" s="10"/>
      <c r="D111" s="10"/>
      <c r="E111" s="55"/>
    </row>
    <row r="112" spans="1:139" s="2" customFormat="1" ht="19.5" customHeight="1">
      <c r="A112" s="12">
        <v>3103</v>
      </c>
      <c r="B112" s="11" t="s">
        <v>91</v>
      </c>
      <c r="C112" s="10"/>
      <c r="D112" s="10"/>
      <c r="E112" s="55"/>
    </row>
    <row r="113" spans="1:5" s="2" customFormat="1" ht="19.5" customHeight="1">
      <c r="A113" s="12">
        <v>3104</v>
      </c>
      <c r="B113" s="11" t="s">
        <v>90</v>
      </c>
      <c r="C113" s="10"/>
      <c r="D113" s="10"/>
      <c r="E113" s="55"/>
    </row>
    <row r="114" spans="1:5" s="2" customFormat="1" ht="19.5" customHeight="1">
      <c r="A114" s="12">
        <v>3105</v>
      </c>
      <c r="B114" s="11" t="s">
        <v>89</v>
      </c>
      <c r="C114" s="10"/>
      <c r="D114" s="10"/>
      <c r="E114" s="55"/>
    </row>
    <row r="115" spans="1:5" s="2" customFormat="1" ht="19.5" customHeight="1">
      <c r="A115" s="12">
        <v>3106</v>
      </c>
      <c r="B115" s="11" t="s">
        <v>88</v>
      </c>
      <c r="C115" s="10"/>
      <c r="D115" s="10"/>
      <c r="E115" s="55"/>
    </row>
    <row r="116" spans="1:5" s="2" customFormat="1" ht="19.5" customHeight="1">
      <c r="A116" s="15">
        <v>32</v>
      </c>
      <c r="B116" s="14" t="s">
        <v>348</v>
      </c>
      <c r="C116" s="13">
        <f t="shared" ref="C116:D116" si="19">C117+C118+C129+C130+C132+C133+C134+C135</f>
        <v>22</v>
      </c>
      <c r="D116" s="13">
        <f t="shared" si="19"/>
        <v>0</v>
      </c>
      <c r="E116" s="55"/>
    </row>
    <row r="117" spans="1:5" s="2" customFormat="1" ht="19.5" customHeight="1">
      <c r="A117" s="12">
        <v>3201</v>
      </c>
      <c r="B117" s="11" t="s">
        <v>87</v>
      </c>
      <c r="C117" s="10">
        <v>8</v>
      </c>
      <c r="D117" s="10"/>
      <c r="E117" s="55"/>
    </row>
    <row r="118" spans="1:5" s="2" customFormat="1" ht="19.5" customHeight="1">
      <c r="A118" s="59">
        <v>3202</v>
      </c>
      <c r="B118" s="49" t="s">
        <v>86</v>
      </c>
      <c r="C118" s="61">
        <f t="shared" ref="C118:D118" si="20">SUM(C119:C128)</f>
        <v>8</v>
      </c>
      <c r="D118" s="61">
        <f t="shared" si="20"/>
        <v>0</v>
      </c>
      <c r="E118" s="55"/>
    </row>
    <row r="119" spans="1:5" s="2" customFormat="1" ht="19.5" customHeight="1">
      <c r="A119" s="12"/>
      <c r="B119" s="41" t="s">
        <v>217</v>
      </c>
      <c r="C119" s="10"/>
      <c r="D119" s="10"/>
      <c r="E119" s="55"/>
    </row>
    <row r="120" spans="1:5" s="2" customFormat="1" ht="19.5" customHeight="1">
      <c r="A120" s="12"/>
      <c r="B120" s="41" t="s">
        <v>207</v>
      </c>
      <c r="C120" s="10"/>
      <c r="D120" s="10"/>
      <c r="E120" s="55"/>
    </row>
    <row r="121" spans="1:5" s="2" customFormat="1" ht="19.5" customHeight="1">
      <c r="A121" s="12"/>
      <c r="B121" s="41" t="s">
        <v>208</v>
      </c>
      <c r="C121" s="10"/>
      <c r="D121" s="10"/>
      <c r="E121" s="55"/>
    </row>
    <row r="122" spans="1:5" s="2" customFormat="1" ht="19.5" customHeight="1">
      <c r="A122" s="12"/>
      <c r="B122" s="41" t="s">
        <v>209</v>
      </c>
      <c r="C122" s="10"/>
      <c r="D122" s="10"/>
      <c r="E122" s="55"/>
    </row>
    <row r="123" spans="1:5" s="2" customFormat="1" ht="19.5" customHeight="1">
      <c r="A123" s="12"/>
      <c r="B123" s="41" t="s">
        <v>282</v>
      </c>
      <c r="C123" s="10">
        <v>8</v>
      </c>
      <c r="D123" s="10"/>
      <c r="E123" s="55"/>
    </row>
    <row r="124" spans="1:5" s="2" customFormat="1" ht="19.5" customHeight="1">
      <c r="A124" s="12"/>
      <c r="B124" s="27" t="s">
        <v>218</v>
      </c>
      <c r="C124" s="10"/>
      <c r="D124" s="10"/>
      <c r="E124" s="55"/>
    </row>
    <row r="125" spans="1:5" s="2" customFormat="1" ht="19.5" customHeight="1">
      <c r="A125" s="12"/>
      <c r="B125" s="27"/>
      <c r="C125" s="10"/>
      <c r="D125" s="10"/>
      <c r="E125" s="55"/>
    </row>
    <row r="126" spans="1:5" s="2" customFormat="1" ht="19.5" customHeight="1">
      <c r="A126" s="12"/>
      <c r="B126" s="27"/>
      <c r="C126" s="10"/>
      <c r="D126" s="10"/>
      <c r="E126" s="55"/>
    </row>
    <row r="127" spans="1:5" s="2" customFormat="1" ht="19.5" customHeight="1">
      <c r="A127" s="12"/>
      <c r="B127" s="41"/>
      <c r="C127" s="10"/>
      <c r="D127" s="10"/>
      <c r="E127" s="55"/>
    </row>
    <row r="128" spans="1:5" s="2" customFormat="1" ht="19.5" customHeight="1">
      <c r="A128" s="12"/>
      <c r="B128" s="11"/>
      <c r="C128" s="10"/>
      <c r="D128" s="10"/>
      <c r="E128" s="55"/>
    </row>
    <row r="129" spans="1:5" s="2" customFormat="1">
      <c r="A129" s="12">
        <v>3203</v>
      </c>
      <c r="B129" s="11" t="s">
        <v>85</v>
      </c>
      <c r="C129" s="10">
        <v>1</v>
      </c>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19.5" customHeight="1">
      <c r="A132" s="12">
        <v>3206</v>
      </c>
      <c r="B132" s="11" t="s">
        <v>82</v>
      </c>
      <c r="C132" s="10">
        <v>4</v>
      </c>
      <c r="D132" s="10"/>
      <c r="E132" s="55"/>
    </row>
    <row r="133" spans="1:5" s="2" customFormat="1" ht="19.5" customHeight="1">
      <c r="A133" s="12">
        <v>3207</v>
      </c>
      <c r="B133" s="11" t="s">
        <v>81</v>
      </c>
      <c r="C133" s="10"/>
      <c r="D133" s="10"/>
      <c r="E133" s="55"/>
    </row>
    <row r="134" spans="1:5" s="2" customFormat="1">
      <c r="A134" s="12">
        <v>3208</v>
      </c>
      <c r="B134" s="11" t="s">
        <v>80</v>
      </c>
      <c r="C134" s="10"/>
      <c r="D134" s="10"/>
      <c r="E134" s="55"/>
    </row>
    <row r="135" spans="1:5" s="2" customFormat="1" ht="19.5" customHeight="1">
      <c r="A135" s="12">
        <v>3298</v>
      </c>
      <c r="B135" s="11" t="s">
        <v>0</v>
      </c>
      <c r="C135" s="10">
        <v>1</v>
      </c>
      <c r="D135" s="10"/>
      <c r="E135" s="55"/>
    </row>
    <row r="136" spans="1:5" s="2" customFormat="1" ht="19.5" hidden="1" customHeight="1">
      <c r="A136" s="18">
        <v>4</v>
      </c>
      <c r="B136" s="17" t="s">
        <v>79</v>
      </c>
      <c r="C136" s="16">
        <f t="shared" ref="C136:D136" si="21">C137+C140+C143+C150+C155+C171</f>
        <v>0</v>
      </c>
      <c r="D136" s="16">
        <f t="shared" si="21"/>
        <v>0</v>
      </c>
      <c r="E136" s="55"/>
    </row>
    <row r="137" spans="1:5" s="2" customFormat="1" ht="19.5" hidden="1" customHeight="1">
      <c r="A137" s="15">
        <v>41</v>
      </c>
      <c r="B137" s="14" t="s">
        <v>78</v>
      </c>
      <c r="C137" s="13">
        <f t="shared" ref="C137:D137" si="22">SUM(C138:C139)</f>
        <v>0</v>
      </c>
      <c r="D137" s="13">
        <f t="shared" si="22"/>
        <v>0</v>
      </c>
      <c r="E137" s="55"/>
    </row>
    <row r="138" spans="1:5" s="2" customFormat="1" ht="19.5" hidden="1" customHeight="1">
      <c r="A138" s="12">
        <v>4101</v>
      </c>
      <c r="B138" s="11" t="s">
        <v>77</v>
      </c>
      <c r="C138" s="10"/>
      <c r="D138" s="10"/>
      <c r="E138" s="55"/>
    </row>
    <row r="139" spans="1:5" s="2" customFormat="1" ht="19.5" hidden="1" customHeight="1">
      <c r="A139" s="12">
        <v>4103</v>
      </c>
      <c r="B139" s="11" t="s">
        <v>76</v>
      </c>
      <c r="C139" s="10"/>
      <c r="D139" s="10"/>
      <c r="E139" s="55"/>
    </row>
    <row r="140" spans="1:5" s="2" customFormat="1" ht="19.5" hidden="1" customHeight="1">
      <c r="A140" s="15">
        <v>42</v>
      </c>
      <c r="B140" s="14" t="s">
        <v>75</v>
      </c>
      <c r="C140" s="13">
        <f t="shared" ref="C140:D140" si="23">SUM(C141:C142)</f>
        <v>0</v>
      </c>
      <c r="D140" s="13">
        <f t="shared" si="23"/>
        <v>0</v>
      </c>
      <c r="E140" s="55"/>
    </row>
    <row r="141" spans="1:5" s="2" customFormat="1" ht="19.5" hidden="1" customHeight="1">
      <c r="A141" s="12">
        <v>4201</v>
      </c>
      <c r="B141" s="11" t="s">
        <v>74</v>
      </c>
      <c r="C141" s="10"/>
      <c r="D141" s="10"/>
      <c r="E141" s="55"/>
    </row>
    <row r="142" spans="1:5" s="2" customFormat="1" ht="19.5" hidden="1" customHeight="1">
      <c r="A142" s="12">
        <v>4202</v>
      </c>
      <c r="B142" s="11" t="s">
        <v>73</v>
      </c>
      <c r="C142" s="10"/>
      <c r="D142" s="10"/>
      <c r="E142" s="55"/>
    </row>
    <row r="143" spans="1:5" s="2" customFormat="1" ht="19.5" hidden="1" customHeight="1">
      <c r="A143" s="15">
        <v>43</v>
      </c>
      <c r="B143" s="14" t="s">
        <v>72</v>
      </c>
      <c r="C143" s="13">
        <f t="shared" ref="C143:D143" si="24">C144+C149</f>
        <v>0</v>
      </c>
      <c r="D143" s="13">
        <f t="shared" si="24"/>
        <v>0</v>
      </c>
      <c r="E143" s="55"/>
    </row>
    <row r="144" spans="1:5" s="2" customFormat="1" ht="19.5" hidden="1" customHeight="1">
      <c r="A144" s="48">
        <v>4301</v>
      </c>
      <c r="B144" s="49" t="s">
        <v>71</v>
      </c>
      <c r="C144" s="50">
        <f t="shared" ref="C144:D144" si="25">SUM(C145:C148)</f>
        <v>0</v>
      </c>
      <c r="D144" s="50">
        <f t="shared" si="25"/>
        <v>0</v>
      </c>
      <c r="E144" s="55"/>
    </row>
    <row r="145" spans="1:5" s="2" customFormat="1" ht="19.5" hidden="1" customHeight="1">
      <c r="A145" s="12"/>
      <c r="B145" s="41" t="s">
        <v>188</v>
      </c>
      <c r="C145" s="10"/>
      <c r="D145" s="10"/>
      <c r="E145" s="55"/>
    </row>
    <row r="146" spans="1:5" s="2" customFormat="1" ht="19.5" hidden="1" customHeight="1">
      <c r="A146" s="12"/>
      <c r="B146" s="27" t="s">
        <v>218</v>
      </c>
      <c r="C146" s="10"/>
      <c r="D146" s="10"/>
      <c r="E146" s="55"/>
    </row>
    <row r="147" spans="1:5" s="2" customFormat="1" ht="19.5" hidden="1" customHeight="1">
      <c r="A147" s="12"/>
      <c r="B147" s="11"/>
      <c r="C147" s="10"/>
      <c r="D147" s="10"/>
      <c r="E147" s="55"/>
    </row>
    <row r="148" spans="1:5" s="2" customFormat="1" ht="19.5" hidden="1" customHeight="1">
      <c r="A148" s="12"/>
      <c r="B148" s="11"/>
      <c r="C148" s="10"/>
      <c r="D148" s="10"/>
      <c r="E148" s="55"/>
    </row>
    <row r="149" spans="1:5" s="2" customFormat="1" ht="19.5" hidden="1" customHeight="1">
      <c r="A149" s="12">
        <v>4302</v>
      </c>
      <c r="B149" s="11" t="s">
        <v>70</v>
      </c>
      <c r="C149" s="10"/>
      <c r="D149" s="10"/>
      <c r="E149" s="55"/>
    </row>
    <row r="150" spans="1:5" s="2" customFormat="1" ht="19.5" hidden="1" customHeight="1">
      <c r="A150" s="15">
        <v>44</v>
      </c>
      <c r="B150" s="24" t="s">
        <v>69</v>
      </c>
      <c r="C150" s="13">
        <f t="shared" ref="C150:D150" si="26">SUM(C151:C154)</f>
        <v>0</v>
      </c>
      <c r="D150" s="13">
        <f t="shared" si="26"/>
        <v>0</v>
      </c>
      <c r="E150" s="55"/>
    </row>
    <row r="151" spans="1:5" s="2" customFormat="1" ht="19.5" hidden="1" customHeight="1">
      <c r="A151" s="12">
        <v>4401</v>
      </c>
      <c r="B151" s="11" t="s">
        <v>68</v>
      </c>
      <c r="C151" s="10"/>
      <c r="D151" s="10"/>
      <c r="E151" s="55"/>
    </row>
    <row r="152" spans="1:5" s="2" customFormat="1" ht="19.5" hidden="1" customHeight="1">
      <c r="A152" s="12">
        <v>4402</v>
      </c>
      <c r="B152" s="11" t="s">
        <v>67</v>
      </c>
      <c r="C152" s="10"/>
      <c r="D152" s="10"/>
      <c r="E152" s="55"/>
    </row>
    <row r="153" spans="1:5" s="2" customFormat="1" ht="19.5" hidden="1" customHeight="1">
      <c r="A153" s="12">
        <v>4403</v>
      </c>
      <c r="B153" s="11" t="s">
        <v>66</v>
      </c>
      <c r="C153" s="10"/>
      <c r="D153" s="10"/>
      <c r="E153" s="55"/>
    </row>
    <row r="154" spans="1:5" s="2" customFormat="1" ht="19.5" hidden="1" customHeight="1">
      <c r="A154" s="12">
        <v>4406</v>
      </c>
      <c r="B154" s="11" t="s">
        <v>65</v>
      </c>
      <c r="C154" s="10"/>
      <c r="D154" s="10"/>
      <c r="E154" s="55"/>
    </row>
    <row r="155" spans="1:5" s="2" customFormat="1" ht="19.5" hidden="1" customHeight="1">
      <c r="A155" s="15">
        <v>45</v>
      </c>
      <c r="B155" s="14" t="s">
        <v>64</v>
      </c>
      <c r="C155" s="13">
        <f t="shared" ref="C155:D155" si="27">C156</f>
        <v>0</v>
      </c>
      <c r="D155" s="13">
        <f t="shared" si="27"/>
        <v>0</v>
      </c>
      <c r="E155" s="55"/>
    </row>
    <row r="156" spans="1:5" s="2" customFormat="1" ht="19.5" hidden="1" customHeight="1">
      <c r="A156" s="48">
        <v>4501</v>
      </c>
      <c r="B156" s="49" t="s">
        <v>63</v>
      </c>
      <c r="C156" s="50">
        <f t="shared" ref="C156:D156" si="28">SUM(C157:C170)</f>
        <v>0</v>
      </c>
      <c r="D156" s="50">
        <f t="shared" si="28"/>
        <v>0</v>
      </c>
      <c r="E156" s="55"/>
    </row>
    <row r="157" spans="1:5" s="2" customFormat="1" ht="19.5" hidden="1" customHeight="1">
      <c r="A157" s="12"/>
      <c r="B157" s="41" t="s">
        <v>198</v>
      </c>
      <c r="C157" s="10"/>
      <c r="D157" s="10"/>
      <c r="E157" s="55"/>
    </row>
    <row r="158" spans="1:5" s="2" customFormat="1" ht="19.5" hidden="1" customHeight="1">
      <c r="A158" s="12"/>
      <c r="B158" s="41" t="s">
        <v>199</v>
      </c>
      <c r="C158" s="10"/>
      <c r="D158" s="10"/>
      <c r="E158" s="55"/>
    </row>
    <row r="159" spans="1:5" s="2" customFormat="1" ht="19.5" hidden="1" customHeight="1">
      <c r="A159" s="12"/>
      <c r="B159" s="41" t="s">
        <v>200</v>
      </c>
      <c r="C159" s="10"/>
      <c r="D159" s="10"/>
      <c r="E159" s="55"/>
    </row>
    <row r="160" spans="1:5" s="2" customFormat="1" ht="19.5" hidden="1" customHeight="1">
      <c r="A160" s="12"/>
      <c r="B160" s="41" t="s">
        <v>203</v>
      </c>
      <c r="C160" s="10"/>
      <c r="D160" s="10"/>
      <c r="E160" s="55"/>
    </row>
    <row r="161" spans="1:5" s="2" customFormat="1" ht="19.5" hidden="1" customHeight="1">
      <c r="A161" s="12"/>
      <c r="B161" s="41" t="s">
        <v>204</v>
      </c>
      <c r="C161" s="10"/>
      <c r="D161" s="10"/>
      <c r="E161" s="55"/>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hidden="1" customHeight="1">
      <c r="A166" s="12"/>
      <c r="B166" s="27" t="s">
        <v>218</v>
      </c>
      <c r="C166" s="10"/>
      <c r="D166" s="10"/>
      <c r="E166" s="55"/>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hidden="1" customHeight="1">
      <c r="A171" s="15">
        <v>46</v>
      </c>
      <c r="B171" s="14" t="s">
        <v>62</v>
      </c>
      <c r="C171" s="13">
        <f t="shared" ref="C171:D171" si="29">C172</f>
        <v>0</v>
      </c>
      <c r="D171" s="13">
        <f t="shared" si="29"/>
        <v>0</v>
      </c>
      <c r="E171" s="55"/>
    </row>
    <row r="172" spans="1:5" s="2" customFormat="1" ht="19.5" hidden="1" customHeight="1">
      <c r="A172" s="12">
        <v>4698</v>
      </c>
      <c r="B172" s="11" t="s">
        <v>61</v>
      </c>
      <c r="C172" s="10"/>
      <c r="D172" s="10"/>
      <c r="E172" s="55"/>
    </row>
    <row r="173" spans="1:5" s="2" customFormat="1" ht="19.5" hidden="1" customHeight="1">
      <c r="A173" s="18">
        <v>5</v>
      </c>
      <c r="B173" s="17" t="s">
        <v>60</v>
      </c>
      <c r="C173" s="16">
        <f t="shared" ref="C173:D173" si="30">C174+C182+C184+C187+C189+C193</f>
        <v>0</v>
      </c>
      <c r="D173" s="16">
        <f t="shared" si="30"/>
        <v>0</v>
      </c>
      <c r="E173" s="55"/>
    </row>
    <row r="174" spans="1:5" s="2" customFormat="1" ht="19.5" hidden="1" customHeight="1">
      <c r="A174" s="21">
        <v>51</v>
      </c>
      <c r="B174" s="20" t="s">
        <v>59</v>
      </c>
      <c r="C174" s="13">
        <f t="shared" ref="C174:D174" si="31">SUM(C175:C181)</f>
        <v>0</v>
      </c>
      <c r="D174" s="13">
        <f t="shared" si="31"/>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32">C183</f>
        <v>0</v>
      </c>
      <c r="D182" s="13">
        <f t="shared" si="32"/>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33">SUM(C185:C186)</f>
        <v>0</v>
      </c>
      <c r="D184" s="13">
        <f t="shared" si="33"/>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34">C188</f>
        <v>0</v>
      </c>
      <c r="D187" s="13">
        <f t="shared" si="34"/>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35">SUM(C190:C192)</f>
        <v>0</v>
      </c>
      <c r="D189" s="13">
        <f t="shared" si="35"/>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36">SUM(C194:C195)</f>
        <v>0</v>
      </c>
      <c r="D193" s="13">
        <f t="shared" si="36"/>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7">C197+C199+C201+C205+C207</f>
        <v>0</v>
      </c>
      <c r="D196" s="16">
        <f t="shared" si="37"/>
        <v>0</v>
      </c>
      <c r="E196" s="55"/>
    </row>
    <row r="197" spans="1:5" s="2" customFormat="1" ht="19.5" hidden="1" customHeight="1">
      <c r="A197" s="15">
        <v>62</v>
      </c>
      <c r="B197" s="14" t="s">
        <v>36</v>
      </c>
      <c r="C197" s="13">
        <f t="shared" ref="C197:D197" si="38">C198</f>
        <v>0</v>
      </c>
      <c r="D197" s="13">
        <f t="shared" si="38"/>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39">C200</f>
        <v>0</v>
      </c>
      <c r="D199" s="13">
        <f t="shared" si="39"/>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40">SUM(C202:C204)</f>
        <v>0</v>
      </c>
      <c r="D201" s="13">
        <f t="shared" si="40"/>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41">C206</f>
        <v>0</v>
      </c>
      <c r="D205" s="13">
        <f t="shared" si="41"/>
        <v>0</v>
      </c>
      <c r="E205" s="55"/>
    </row>
    <row r="206" spans="1:5" s="2" customFormat="1" ht="19.5" hidden="1" customHeight="1">
      <c r="A206" s="12">
        <v>6698</v>
      </c>
      <c r="B206" s="11" t="s">
        <v>0</v>
      </c>
      <c r="C206" s="10"/>
      <c r="D206" s="10"/>
      <c r="E206" s="55"/>
    </row>
    <row r="207" spans="1:5" s="2" customFormat="1" ht="19.5" hidden="1" customHeight="1">
      <c r="A207" s="15">
        <v>68</v>
      </c>
      <c r="B207" s="14" t="s">
        <v>27</v>
      </c>
      <c r="C207" s="13">
        <f t="shared" ref="C207:D207" si="42">SUM(C208:C212)</f>
        <v>0</v>
      </c>
      <c r="D207" s="13">
        <f t="shared" si="42"/>
        <v>0</v>
      </c>
      <c r="E207" s="55"/>
    </row>
    <row r="208" spans="1:5" s="2" customFormat="1" hidden="1">
      <c r="A208" s="12">
        <v>6801</v>
      </c>
      <c r="B208" s="11" t="s">
        <v>26</v>
      </c>
      <c r="C208" s="10"/>
      <c r="D208" s="10"/>
      <c r="E208" s="55"/>
    </row>
    <row r="209" spans="1:5" s="2" customFormat="1" ht="19.5" hidden="1" customHeight="1">
      <c r="A209" s="12">
        <v>6802</v>
      </c>
      <c r="B209" s="11" t="s">
        <v>25</v>
      </c>
      <c r="C209" s="10"/>
      <c r="D209" s="10"/>
      <c r="E209" s="55"/>
    </row>
    <row r="210" spans="1:5" s="2" customFormat="1" ht="19.5" hidden="1" customHeight="1">
      <c r="A210" s="12">
        <v>6803</v>
      </c>
      <c r="B210" s="11" t="s">
        <v>24</v>
      </c>
      <c r="C210" s="10"/>
      <c r="D210" s="10"/>
      <c r="E210" s="58"/>
    </row>
    <row r="211" spans="1:5" s="2" customFormat="1" hidden="1">
      <c r="A211" s="12">
        <v>6805</v>
      </c>
      <c r="B211" s="11" t="s">
        <v>23</v>
      </c>
      <c r="C211" s="10"/>
      <c r="D211" s="10"/>
      <c r="E211" s="55"/>
    </row>
    <row r="212" spans="1:5" s="2" customFormat="1" ht="19.5" hidden="1" customHeight="1">
      <c r="A212" s="12">
        <v>6898</v>
      </c>
      <c r="B212" s="11" t="s">
        <v>0</v>
      </c>
      <c r="C212" s="10"/>
      <c r="D212" s="10"/>
      <c r="E212" s="55"/>
    </row>
    <row r="213" spans="1:5" s="2" customFormat="1" ht="50.1" customHeight="1">
      <c r="A213" s="18">
        <v>7</v>
      </c>
      <c r="B213" s="17" t="s">
        <v>22</v>
      </c>
      <c r="C213" s="16">
        <f t="shared" ref="C213:D213" si="43">C214+C228+C236+C239+C244</f>
        <v>3</v>
      </c>
      <c r="D213" s="16">
        <f t="shared" si="43"/>
        <v>0</v>
      </c>
      <c r="E213" s="55"/>
    </row>
    <row r="214" spans="1:5" s="2" customFormat="1" ht="19.5" customHeight="1">
      <c r="A214" s="15">
        <v>71</v>
      </c>
      <c r="B214" s="14" t="s">
        <v>21</v>
      </c>
      <c r="C214" s="13">
        <f t="shared" ref="C214:D214" si="44">C215+C216+C222</f>
        <v>3</v>
      </c>
      <c r="D214" s="13">
        <f t="shared" si="44"/>
        <v>0</v>
      </c>
      <c r="E214" s="55"/>
    </row>
    <row r="215" spans="1:5" s="2" customFormat="1" ht="19.5" customHeight="1">
      <c r="A215" s="12">
        <v>7101</v>
      </c>
      <c r="B215" s="11" t="s">
        <v>20</v>
      </c>
      <c r="C215" s="10"/>
      <c r="D215" s="10"/>
      <c r="E215" s="55"/>
    </row>
    <row r="216" spans="1:5" s="2" customFormat="1" ht="19.5" customHeight="1">
      <c r="A216" s="59">
        <v>7102</v>
      </c>
      <c r="B216" s="49" t="s">
        <v>19</v>
      </c>
      <c r="C216" s="61">
        <f t="shared" ref="C216:D216" si="45">SUM(C217:C221)</f>
        <v>2</v>
      </c>
      <c r="D216" s="61">
        <f t="shared" si="45"/>
        <v>0</v>
      </c>
      <c r="E216" s="55"/>
    </row>
    <row r="217" spans="1:5" s="2" customFormat="1" ht="19.5" customHeight="1">
      <c r="A217" s="12"/>
      <c r="B217" s="41" t="s">
        <v>182</v>
      </c>
      <c r="C217" s="10">
        <v>2</v>
      </c>
      <c r="D217" s="10"/>
      <c r="E217" s="55"/>
    </row>
    <row r="218" spans="1:5" s="2" customFormat="1" ht="19.5" customHeight="1">
      <c r="A218" s="12"/>
      <c r="B218" s="41" t="s">
        <v>205</v>
      </c>
      <c r="C218" s="10"/>
      <c r="D218" s="10"/>
      <c r="E218" s="55"/>
    </row>
    <row r="219" spans="1:5" s="2" customFormat="1" ht="19.5" customHeight="1">
      <c r="A219" s="12"/>
      <c r="B219" s="41" t="s">
        <v>245</v>
      </c>
      <c r="C219" s="10"/>
      <c r="D219" s="10"/>
      <c r="E219" s="55"/>
    </row>
    <row r="220" spans="1:5" s="2" customFormat="1" ht="19.5" customHeight="1">
      <c r="A220" s="12"/>
      <c r="B220" s="27" t="s">
        <v>218</v>
      </c>
      <c r="C220" s="10"/>
      <c r="D220" s="10"/>
      <c r="E220" s="55"/>
    </row>
    <row r="221" spans="1:5" s="2" customFormat="1" ht="19.5" customHeight="1">
      <c r="A221" s="12"/>
      <c r="B221" s="41"/>
      <c r="C221" s="10"/>
      <c r="D221" s="10"/>
      <c r="E221" s="55"/>
    </row>
    <row r="222" spans="1:5" s="2" customFormat="1" ht="19.5" customHeight="1">
      <c r="A222" s="59">
        <v>7103</v>
      </c>
      <c r="B222" s="49" t="s">
        <v>18</v>
      </c>
      <c r="C222" s="61">
        <f t="shared" ref="C222:D222" si="46">SUM(C223:C227)</f>
        <v>1</v>
      </c>
      <c r="D222" s="61">
        <f t="shared" si="46"/>
        <v>0</v>
      </c>
      <c r="E222" s="55"/>
    </row>
    <row r="223" spans="1:5" s="2" customFormat="1" ht="19.5" customHeight="1">
      <c r="A223" s="12"/>
      <c r="B223" s="41" t="s">
        <v>183</v>
      </c>
      <c r="C223" s="10"/>
      <c r="D223" s="10"/>
      <c r="E223" s="55"/>
    </row>
    <row r="224" spans="1:5" s="2" customFormat="1" ht="19.5" customHeight="1">
      <c r="A224" s="12"/>
      <c r="B224" s="41" t="s">
        <v>184</v>
      </c>
      <c r="C224" s="10">
        <v>1</v>
      </c>
      <c r="D224" s="10"/>
      <c r="E224" s="55"/>
    </row>
    <row r="225" spans="1:5" s="2" customFormat="1" ht="19.5" customHeight="1">
      <c r="A225" s="12"/>
      <c r="B225" s="27" t="s">
        <v>230</v>
      </c>
      <c r="C225" s="10"/>
      <c r="D225" s="10"/>
      <c r="E225" s="55"/>
    </row>
    <row r="226" spans="1:5" s="2" customFormat="1" ht="19.5" customHeight="1">
      <c r="A226" s="12"/>
      <c r="B226" s="41"/>
      <c r="C226" s="10"/>
      <c r="D226" s="10"/>
      <c r="E226" s="55"/>
    </row>
    <row r="227" spans="1:5" s="2" customFormat="1" ht="19.5" customHeight="1">
      <c r="A227" s="12"/>
      <c r="B227" s="41"/>
      <c r="C227" s="10"/>
      <c r="D227" s="10"/>
      <c r="E227" s="55"/>
    </row>
    <row r="228" spans="1:5" s="2" customFormat="1" ht="19.5" hidden="1" customHeight="1">
      <c r="A228" s="15">
        <v>72</v>
      </c>
      <c r="B228" s="14" t="s">
        <v>17</v>
      </c>
      <c r="C228" s="13">
        <f t="shared" ref="C228:D228" si="47">C229+C235</f>
        <v>0</v>
      </c>
      <c r="D228" s="13">
        <f t="shared" si="47"/>
        <v>0</v>
      </c>
      <c r="E228" s="55"/>
    </row>
    <row r="229" spans="1:5" s="2" customFormat="1" ht="19.5" hidden="1" customHeight="1">
      <c r="A229" s="59">
        <v>7206</v>
      </c>
      <c r="B229" s="49" t="s">
        <v>16</v>
      </c>
      <c r="C229" s="61">
        <f t="shared" ref="C229:D229" si="48">SUM(C230:C234)</f>
        <v>0</v>
      </c>
      <c r="D229" s="61">
        <f t="shared" si="48"/>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49">SUM(C237:C238)</f>
        <v>0</v>
      </c>
      <c r="D236" s="13">
        <f t="shared" si="49"/>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50">SUM(C240:C243)</f>
        <v>0</v>
      </c>
      <c r="D239" s="13">
        <f t="shared" si="50"/>
        <v>0</v>
      </c>
      <c r="E239" s="55"/>
    </row>
    <row r="240" spans="1:5" s="2" customFormat="1" ht="19.5" hidden="1" customHeight="1">
      <c r="A240" s="12">
        <v>7401</v>
      </c>
      <c r="B240" s="11" t="s">
        <v>11</v>
      </c>
      <c r="C240" s="10"/>
      <c r="D240" s="10"/>
      <c r="E240" s="55"/>
    </row>
    <row r="241" spans="1:7" s="2" customFormat="1" ht="19.5" hidden="1" customHeight="1">
      <c r="A241" s="12">
        <v>7406</v>
      </c>
      <c r="B241" s="11" t="s">
        <v>10</v>
      </c>
      <c r="C241" s="10"/>
      <c r="D241" s="10"/>
      <c r="E241" s="55"/>
    </row>
    <row r="242" spans="1:7" s="2" customFormat="1" hidden="1">
      <c r="A242" s="12">
        <v>7407</v>
      </c>
      <c r="B242" s="11" t="s">
        <v>9</v>
      </c>
      <c r="C242" s="10"/>
      <c r="D242" s="10"/>
      <c r="E242" s="55"/>
    </row>
    <row r="243" spans="1:7" s="2" customFormat="1" ht="19.5" hidden="1" customHeight="1">
      <c r="A243" s="12">
        <v>7498</v>
      </c>
      <c r="B243" s="11" t="s">
        <v>0</v>
      </c>
      <c r="C243" s="10"/>
      <c r="D243" s="10"/>
      <c r="E243" s="55"/>
    </row>
    <row r="244" spans="1:7" s="2" customFormat="1" ht="19.5" hidden="1" customHeight="1">
      <c r="A244" s="15">
        <v>75</v>
      </c>
      <c r="B244" s="14" t="s">
        <v>8</v>
      </c>
      <c r="C244" s="13">
        <f t="shared" ref="C244:D244" si="51">SUM(C245:C246)</f>
        <v>0</v>
      </c>
      <c r="D244" s="13">
        <f t="shared" si="51"/>
        <v>0</v>
      </c>
      <c r="E244" s="55"/>
    </row>
    <row r="245" spans="1:7" s="2" customFormat="1" ht="19.5" hidden="1" customHeight="1">
      <c r="A245" s="12">
        <v>7501</v>
      </c>
      <c r="B245" s="11" t="s">
        <v>7</v>
      </c>
      <c r="C245" s="10"/>
      <c r="D245" s="10"/>
      <c r="E245" s="55"/>
    </row>
    <row r="246" spans="1:7" s="2" customFormat="1" ht="19.5" hidden="1" customHeight="1">
      <c r="A246" s="12">
        <v>7502</v>
      </c>
      <c r="B246" s="11" t="s">
        <v>6</v>
      </c>
      <c r="C246" s="10"/>
      <c r="D246" s="10"/>
      <c r="E246" s="55"/>
    </row>
    <row r="247" spans="1:7" s="2" customFormat="1" ht="19.5" hidden="1" customHeight="1">
      <c r="A247" s="18">
        <v>8</v>
      </c>
      <c r="B247" s="17" t="s">
        <v>5</v>
      </c>
      <c r="C247" s="16">
        <f t="shared" ref="C247:D247" si="52">C248</f>
        <v>0</v>
      </c>
      <c r="D247" s="16">
        <f t="shared" si="52"/>
        <v>0</v>
      </c>
      <c r="E247" s="55"/>
    </row>
    <row r="248" spans="1:7" s="2" customFormat="1" ht="19.5" hidden="1" customHeight="1">
      <c r="A248" s="15">
        <v>81</v>
      </c>
      <c r="B248" s="14" t="s">
        <v>4</v>
      </c>
      <c r="C248" s="13">
        <f t="shared" ref="C248:D248" si="53">SUM(C249:C250)</f>
        <v>0</v>
      </c>
      <c r="D248" s="13">
        <f t="shared" si="53"/>
        <v>0</v>
      </c>
      <c r="E248" s="55"/>
    </row>
    <row r="249" spans="1:7" s="2" customFormat="1" ht="19.5" hidden="1" customHeight="1">
      <c r="A249" s="12">
        <v>8106</v>
      </c>
      <c r="B249" s="11" t="s">
        <v>3</v>
      </c>
      <c r="C249" s="10"/>
      <c r="D249" s="10"/>
      <c r="E249" s="55"/>
    </row>
    <row r="250" spans="1:7" s="2" customFormat="1" ht="19.5" hidden="1" customHeight="1">
      <c r="A250" s="12">
        <v>8109</v>
      </c>
      <c r="B250" s="11" t="s">
        <v>2</v>
      </c>
      <c r="C250" s="10"/>
      <c r="D250" s="10"/>
      <c r="E250" s="55"/>
    </row>
    <row r="251" spans="1:7" s="2" customFormat="1" ht="19.5" hidden="1" customHeight="1">
      <c r="A251" s="18">
        <v>9</v>
      </c>
      <c r="B251" s="17" t="s">
        <v>181</v>
      </c>
      <c r="C251" s="16">
        <f t="shared" ref="C251:D251" si="54">SUM(C252)</f>
        <v>0</v>
      </c>
      <c r="D251" s="16">
        <f t="shared" si="54"/>
        <v>0</v>
      </c>
      <c r="E251" s="55"/>
    </row>
    <row r="252" spans="1:7" s="2" customFormat="1" ht="19.5" hidden="1" customHeight="1">
      <c r="A252" s="15">
        <v>91</v>
      </c>
      <c r="B252" s="14" t="s">
        <v>1</v>
      </c>
      <c r="C252" s="13">
        <f t="shared" ref="C252:D252" si="55">C253</f>
        <v>0</v>
      </c>
      <c r="D252" s="13">
        <f t="shared" si="55"/>
        <v>0</v>
      </c>
      <c r="E252" s="55"/>
    </row>
    <row r="253" spans="1:7" s="2" customFormat="1" ht="19.5" hidden="1" customHeight="1">
      <c r="A253" s="12">
        <v>9198</v>
      </c>
      <c r="B253" s="11" t="s">
        <v>0</v>
      </c>
      <c r="C253" s="10"/>
      <c r="D253" s="10"/>
      <c r="E253" s="55"/>
    </row>
    <row r="254" spans="1:7" s="2" customFormat="1" ht="21">
      <c r="A254" s="1"/>
      <c r="B254" s="3"/>
      <c r="C254" s="1"/>
      <c r="D254" s="1"/>
      <c r="E254" s="55"/>
      <c r="G254" s="4"/>
    </row>
    <row r="255" spans="1:7">
      <c r="A255" s="131" t="s">
        <v>420</v>
      </c>
    </row>
  </sheetData>
  <mergeCells count="3">
    <mergeCell ref="A1:D1"/>
    <mergeCell ref="C5:C6"/>
    <mergeCell ref="D5:D6"/>
  </mergeCells>
  <phoneticPr fontId="4" type="noConversion"/>
  <pageMargins left="0.70866141732283472" right="0.70866141732283472" top="0.74803149606299213" bottom="0.74803149606299213" header="0.31496062992125984" footer="0.31496062992125984"/>
  <pageSetup paperSize="9" scale="41"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255"/>
  <sheetViews>
    <sheetView zoomScale="86" zoomScaleNormal="86" workbookViewId="0">
      <pane xSplit="2" ySplit="8" topLeftCell="C75" activePane="bottomRight" state="frozen"/>
      <selection pane="topRight" activeCell="C1" sqref="C1"/>
      <selection pane="bottomLeft" activeCell="A9" sqref="A9"/>
      <selection pane="bottomRight" activeCell="A255" sqref="A255"/>
    </sheetView>
  </sheetViews>
  <sheetFormatPr defaultRowHeight="19.5"/>
  <cols>
    <col min="1" max="1" width="7.5" style="1" bestFit="1" customWidth="1"/>
    <col min="2" max="2" width="80.125" style="3" customWidth="1"/>
    <col min="3" max="4" width="14.375" style="3" customWidth="1"/>
    <col min="5" max="5" width="44.75" style="53" customWidth="1"/>
    <col min="6" max="6" width="3.375" style="2" customWidth="1"/>
    <col min="7" max="84" width="9" style="2"/>
    <col min="85" max="16384" width="9" style="1"/>
  </cols>
  <sheetData>
    <row r="1" spans="1:84" ht="21" customHeight="1">
      <c r="A1" s="722" t="s">
        <v>397</v>
      </c>
      <c r="B1" s="722"/>
      <c r="C1" s="722"/>
      <c r="D1" s="722"/>
    </row>
    <row r="2" spans="1:84" ht="20.100000000000001" customHeight="1">
      <c r="A2" s="39"/>
      <c r="B2" s="38" t="s">
        <v>179</v>
      </c>
      <c r="C2" s="100"/>
      <c r="D2" s="100"/>
    </row>
    <row r="3" spans="1:84" ht="20.100000000000001" customHeight="1">
      <c r="A3" s="39"/>
      <c r="B3" s="38" t="s">
        <v>178</v>
      </c>
      <c r="C3" s="101"/>
      <c r="D3" s="101" t="s">
        <v>177</v>
      </c>
    </row>
    <row r="4" spans="1:84" s="40" customFormat="1" ht="20.100000000000001" customHeight="1">
      <c r="A4" s="39"/>
      <c r="B4" s="38" t="s">
        <v>175</v>
      </c>
      <c r="C4" s="37">
        <v>510301</v>
      </c>
      <c r="D4" s="37">
        <v>510301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170</v>
      </c>
      <c r="D5" s="730" t="s">
        <v>170</v>
      </c>
    </row>
    <row r="6" spans="1:84" ht="29.25" customHeight="1">
      <c r="A6" s="36" t="s">
        <v>172</v>
      </c>
      <c r="B6" s="44" t="s">
        <v>171</v>
      </c>
      <c r="C6" s="731"/>
      <c r="D6" s="731"/>
      <c r="E6" s="45" t="s">
        <v>214</v>
      </c>
    </row>
    <row r="7" spans="1:84" ht="18.75" hidden="1" customHeight="1">
      <c r="A7" s="36"/>
      <c r="B7" s="44"/>
      <c r="C7" s="34"/>
      <c r="D7" s="34"/>
    </row>
    <row r="8" spans="1:84" ht="19.5" customHeight="1">
      <c r="A8" s="33"/>
      <c r="B8" s="32" t="s">
        <v>167</v>
      </c>
      <c r="C8" s="31">
        <f>SUM(C9,C108,C136,C173,C196,C213,C247,C251)</f>
        <v>318</v>
      </c>
      <c r="D8" s="31">
        <f>SUM(D9,D108,D136,D173,D196,D213,D247,D251)</f>
        <v>0</v>
      </c>
      <c r="E8" s="57" t="s">
        <v>395</v>
      </c>
    </row>
    <row r="9" spans="1:84" s="2" customFormat="1" ht="19.5" customHeight="1">
      <c r="A9" s="18">
        <v>2</v>
      </c>
      <c r="B9" s="17" t="s">
        <v>135</v>
      </c>
      <c r="C9" s="16">
        <f>C10+C17+C21+C29+C34+C51+C61+C72+C101+C109</f>
        <v>62</v>
      </c>
      <c r="D9" s="16">
        <f>D10+D17+D21+D29+D34+D51+D61+D72+D101+D109</f>
        <v>0</v>
      </c>
      <c r="E9" s="52"/>
    </row>
    <row r="10" spans="1:84" s="2" customFormat="1" ht="19.5" hidden="1" customHeight="1">
      <c r="A10" s="15">
        <v>21</v>
      </c>
      <c r="B10" s="14" t="s">
        <v>334</v>
      </c>
      <c r="C10" s="13">
        <f t="shared" ref="C10:D10" si="0">SUM(C11:C16)</f>
        <v>0</v>
      </c>
      <c r="D10" s="13">
        <f t="shared" si="0"/>
        <v>0</v>
      </c>
      <c r="E10" s="52"/>
    </row>
    <row r="11" spans="1:84" s="2" customFormat="1" ht="19.5" hidden="1" customHeight="1">
      <c r="A11" s="12">
        <v>2101</v>
      </c>
      <c r="B11" s="11" t="s">
        <v>134</v>
      </c>
      <c r="C11" s="10"/>
      <c r="D11" s="10"/>
      <c r="E11" s="52"/>
    </row>
    <row r="12" spans="1:84" s="2" customFormat="1" ht="19.5" hidden="1" customHeight="1">
      <c r="A12" s="12">
        <v>2102</v>
      </c>
      <c r="B12" s="11" t="s">
        <v>314</v>
      </c>
      <c r="C12" s="10"/>
      <c r="D12" s="10"/>
      <c r="E12" s="52"/>
    </row>
    <row r="13" spans="1:84" s="2" customFormat="1" ht="19.5" hidden="1" customHeight="1">
      <c r="A13" s="12">
        <v>2103</v>
      </c>
      <c r="B13" s="11" t="s">
        <v>133</v>
      </c>
      <c r="C13" s="10"/>
      <c r="D13" s="10"/>
      <c r="E13" s="52"/>
    </row>
    <row r="14" spans="1:84" s="2" customFormat="1" ht="19.5" hidden="1" customHeight="1">
      <c r="A14" s="12">
        <v>2104</v>
      </c>
      <c r="B14" s="11" t="s">
        <v>132</v>
      </c>
      <c r="C14" s="10"/>
      <c r="D14" s="10"/>
      <c r="E14" s="52"/>
    </row>
    <row r="15" spans="1:84" s="2" customFormat="1" ht="19.5" hidden="1" customHeight="1">
      <c r="A15" s="12">
        <v>2105</v>
      </c>
      <c r="B15" s="11" t="s">
        <v>131</v>
      </c>
      <c r="C15" s="10"/>
      <c r="D15" s="10"/>
      <c r="E15" s="52"/>
    </row>
    <row r="16" spans="1:84" s="2" customFormat="1" ht="19.5" hidden="1" customHeight="1">
      <c r="A16" s="12">
        <v>2106</v>
      </c>
      <c r="B16" s="11" t="s">
        <v>130</v>
      </c>
      <c r="C16" s="10"/>
      <c r="D16" s="10"/>
      <c r="E16" s="52"/>
    </row>
    <row r="17" spans="1:5" s="2" customFormat="1" ht="19.5" customHeight="1">
      <c r="A17" s="15">
        <v>22</v>
      </c>
      <c r="B17" s="14" t="s">
        <v>335</v>
      </c>
      <c r="C17" s="13">
        <f t="shared" ref="C17:D17" si="1">SUM(C18:C20)</f>
        <v>0</v>
      </c>
      <c r="D17" s="13">
        <f t="shared" si="1"/>
        <v>0</v>
      </c>
      <c r="E17" s="52"/>
    </row>
    <row r="18" spans="1:5" s="2" customFormat="1" ht="19.5" customHeight="1">
      <c r="A18" s="12">
        <v>2201</v>
      </c>
      <c r="B18" s="11" t="s">
        <v>315</v>
      </c>
      <c r="C18" s="10"/>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D21" si="2">SUM(C22:C28)</f>
        <v>11</v>
      </c>
      <c r="D21" s="13">
        <f t="shared" si="2"/>
        <v>0</v>
      </c>
      <c r="E21" s="52"/>
    </row>
    <row r="22" spans="1:5" s="2" customFormat="1" ht="19.5" customHeight="1">
      <c r="A22" s="12">
        <v>2301</v>
      </c>
      <c r="B22" s="11" t="s">
        <v>330</v>
      </c>
      <c r="C22" s="10">
        <v>9</v>
      </c>
      <c r="D22" s="10"/>
      <c r="E22" s="57" t="s">
        <v>398</v>
      </c>
    </row>
    <row r="23" spans="1:5" s="2" customFormat="1" ht="19.5" customHeight="1">
      <c r="A23" s="12">
        <v>2302</v>
      </c>
      <c r="B23" s="11" t="s">
        <v>328</v>
      </c>
      <c r="C23" s="10"/>
      <c r="D23" s="10"/>
      <c r="E23" s="52"/>
    </row>
    <row r="24" spans="1:5" s="2" customFormat="1" ht="19.5" customHeight="1">
      <c r="A24" s="12">
        <v>2303</v>
      </c>
      <c r="B24" s="11" t="s">
        <v>329</v>
      </c>
      <c r="C24" s="10"/>
      <c r="D24" s="10"/>
      <c r="E24" s="52"/>
    </row>
    <row r="25" spans="1:5" s="2" customFormat="1" ht="19.5" customHeight="1">
      <c r="A25" s="12">
        <v>2304</v>
      </c>
      <c r="B25" s="11" t="s">
        <v>126</v>
      </c>
      <c r="C25" s="10"/>
      <c r="D25" s="10"/>
      <c r="E25" s="52"/>
    </row>
    <row r="26" spans="1:5" s="2" customFormat="1" ht="19.5" customHeight="1">
      <c r="A26" s="12">
        <v>2305</v>
      </c>
      <c r="B26" s="11" t="s">
        <v>125</v>
      </c>
      <c r="C26" s="10">
        <v>2</v>
      </c>
      <c r="D26" s="10"/>
      <c r="E26" s="52"/>
    </row>
    <row r="27" spans="1:5" s="2" customFormat="1" ht="19.5" customHeight="1">
      <c r="A27" s="12">
        <v>2306</v>
      </c>
      <c r="B27" s="11" t="s">
        <v>124</v>
      </c>
      <c r="C27" s="10"/>
      <c r="D27" s="10"/>
      <c r="E27" s="52"/>
    </row>
    <row r="28" spans="1:5" s="2" customFormat="1" ht="19.5" customHeight="1">
      <c r="A28" s="12">
        <v>2398</v>
      </c>
      <c r="B28" s="11" t="s">
        <v>123</v>
      </c>
      <c r="C28" s="10"/>
      <c r="D28" s="10"/>
      <c r="E28" s="52"/>
    </row>
    <row r="29" spans="1:5" s="2" customFormat="1" ht="19.5" customHeight="1">
      <c r="A29" s="15">
        <v>24</v>
      </c>
      <c r="B29" s="14" t="s">
        <v>331</v>
      </c>
      <c r="C29" s="13">
        <f t="shared" ref="C29:D29" si="3">SUM(C30:C33)</f>
        <v>0</v>
      </c>
      <c r="D29" s="13">
        <f t="shared" si="3"/>
        <v>0</v>
      </c>
      <c r="E29" s="52"/>
    </row>
    <row r="30" spans="1:5" s="2" customFormat="1" ht="19.5" customHeight="1">
      <c r="A30" s="12">
        <v>2401</v>
      </c>
      <c r="B30" s="11" t="s">
        <v>332</v>
      </c>
      <c r="C30" s="10"/>
      <c r="D30" s="10"/>
      <c r="E30" s="52"/>
    </row>
    <row r="31" spans="1:5" s="2" customFormat="1" ht="19.5" customHeight="1">
      <c r="A31" s="12">
        <v>2402</v>
      </c>
      <c r="B31" s="27" t="s">
        <v>336</v>
      </c>
      <c r="C31" s="10"/>
      <c r="D31" s="10"/>
      <c r="E31" s="52"/>
    </row>
    <row r="32" spans="1:5" s="2" customFormat="1" ht="24.75" customHeight="1">
      <c r="A32" s="12">
        <v>2404</v>
      </c>
      <c r="B32" s="11" t="s">
        <v>122</v>
      </c>
      <c r="C32" s="10"/>
      <c r="D32" s="10"/>
      <c r="E32" s="52"/>
    </row>
    <row r="33" spans="1:5" s="2" customFormat="1" ht="21" customHeight="1">
      <c r="A33" s="12">
        <v>2405</v>
      </c>
      <c r="B33" s="82" t="s">
        <v>333</v>
      </c>
      <c r="C33" s="10"/>
      <c r="D33" s="10"/>
      <c r="E33" s="52"/>
    </row>
    <row r="34" spans="1:5" s="2" customFormat="1" ht="19.5" customHeight="1">
      <c r="A34" s="15">
        <v>25</v>
      </c>
      <c r="B34" s="14" t="s">
        <v>121</v>
      </c>
      <c r="C34" s="13">
        <f t="shared" ref="C34:D34" si="4">C35+C36+C37+C38+C39+C49+C50</f>
        <v>24</v>
      </c>
      <c r="D34" s="13">
        <f t="shared" si="4"/>
        <v>0</v>
      </c>
      <c r="E34" s="52"/>
    </row>
    <row r="35" spans="1:5" s="2" customFormat="1" ht="19.5" customHeight="1">
      <c r="A35" s="12">
        <v>2501</v>
      </c>
      <c r="B35" s="11" t="s">
        <v>120</v>
      </c>
      <c r="C35" s="10"/>
      <c r="D35" s="10"/>
      <c r="E35" s="52"/>
    </row>
    <row r="36" spans="1:5" s="2" customFormat="1" ht="19.5" customHeight="1">
      <c r="A36" s="12">
        <v>2502</v>
      </c>
      <c r="B36" s="11" t="s">
        <v>119</v>
      </c>
      <c r="C36" s="10"/>
      <c r="D36" s="10"/>
      <c r="E36" s="52"/>
    </row>
    <row r="37" spans="1:5" s="2" customFormat="1" ht="19.5" customHeight="1">
      <c r="A37" s="12">
        <v>2503</v>
      </c>
      <c r="B37" s="11" t="s">
        <v>118</v>
      </c>
      <c r="C37" s="10"/>
      <c r="D37" s="10"/>
      <c r="E37" s="52"/>
    </row>
    <row r="38" spans="1:5" s="2" customFormat="1" ht="19.5" customHeight="1">
      <c r="A38" s="12">
        <v>2504</v>
      </c>
      <c r="B38" s="11" t="s">
        <v>117</v>
      </c>
      <c r="C38" s="10"/>
      <c r="D38" s="10"/>
      <c r="E38" s="52"/>
    </row>
    <row r="39" spans="1:5" s="2" customFormat="1">
      <c r="A39" s="46">
        <v>2505</v>
      </c>
      <c r="B39" s="60" t="s">
        <v>116</v>
      </c>
      <c r="C39" s="47">
        <f>SUM(C40:C48)</f>
        <v>24</v>
      </c>
      <c r="D39" s="47">
        <f>SUM(D40:D48)</f>
        <v>0</v>
      </c>
      <c r="E39" s="52"/>
    </row>
    <row r="40" spans="1:5" s="2" customFormat="1" ht="58.5">
      <c r="A40" s="12"/>
      <c r="B40" s="42" t="s">
        <v>189</v>
      </c>
      <c r="C40" s="56">
        <v>18</v>
      </c>
      <c r="D40" s="56"/>
      <c r="E40" s="52" t="s">
        <v>241</v>
      </c>
    </row>
    <row r="41" spans="1:5" s="2" customFormat="1" ht="19.5" hidden="1" customHeight="1">
      <c r="A41" s="12"/>
      <c r="B41" s="42" t="s">
        <v>190</v>
      </c>
      <c r="C41" s="43"/>
      <c r="D41" s="43"/>
      <c r="E41" s="52"/>
    </row>
    <row r="42" spans="1:5" s="2" customFormat="1" ht="19.5" hidden="1" customHeight="1">
      <c r="A42" s="12"/>
      <c r="B42" s="42" t="s">
        <v>191</v>
      </c>
      <c r="C42" s="43"/>
      <c r="D42" s="43"/>
      <c r="E42" s="52"/>
    </row>
    <row r="43" spans="1:5" s="2" customFormat="1" ht="19.5" hidden="1" customHeight="1">
      <c r="A43" s="12"/>
      <c r="B43" s="42" t="s">
        <v>192</v>
      </c>
      <c r="C43" s="43"/>
      <c r="D43" s="43"/>
      <c r="E43" s="52"/>
    </row>
    <row r="44" spans="1:5" s="2" customFormat="1" ht="21" customHeight="1">
      <c r="A44" s="12"/>
      <c r="B44" s="27" t="s">
        <v>218</v>
      </c>
      <c r="C44" s="10">
        <v>6</v>
      </c>
      <c r="D44" s="10"/>
      <c r="E44" s="52"/>
    </row>
    <row r="45" spans="1:5" s="2" customFormat="1" ht="19.5" hidden="1" customHeight="1">
      <c r="A45" s="12"/>
      <c r="B45" s="27"/>
      <c r="C45" s="10"/>
      <c r="D45" s="10"/>
      <c r="E45" s="52"/>
    </row>
    <row r="46" spans="1:5" s="2" customFormat="1" ht="19.5" hidden="1" customHeight="1">
      <c r="A46" s="12"/>
      <c r="B46" s="27"/>
      <c r="C46" s="10"/>
      <c r="D46" s="10"/>
      <c r="E46" s="52"/>
    </row>
    <row r="47" spans="1:5" s="2" customFormat="1" ht="19.5" hidden="1" customHeight="1">
      <c r="A47" s="12"/>
      <c r="B47" s="11"/>
      <c r="C47" s="10"/>
      <c r="D47" s="10"/>
      <c r="E47" s="52"/>
    </row>
    <row r="48" spans="1:5" s="2" customFormat="1" ht="19.5" hidden="1" customHeight="1">
      <c r="A48" s="12"/>
      <c r="B48" s="11"/>
      <c r="C48" s="10"/>
      <c r="D48" s="10"/>
      <c r="E48" s="52"/>
    </row>
    <row r="49" spans="1:5" s="2" customFormat="1" ht="19.5" customHeight="1">
      <c r="A49" s="12">
        <v>2506</v>
      </c>
      <c r="B49" s="11" t="s">
        <v>115</v>
      </c>
      <c r="C49" s="10"/>
      <c r="D49" s="10"/>
      <c r="E49" s="52"/>
    </row>
    <row r="50" spans="1:5" s="2" customFormat="1" ht="19.5" customHeight="1">
      <c r="A50" s="12">
        <v>2507</v>
      </c>
      <c r="B50" s="11" t="s">
        <v>114</v>
      </c>
      <c r="C50" s="10"/>
      <c r="D50" s="10"/>
      <c r="E50" s="52"/>
    </row>
    <row r="51" spans="1:5" s="2" customFormat="1" ht="19.5" hidden="1" customHeight="1">
      <c r="A51" s="15">
        <v>26</v>
      </c>
      <c r="B51" s="14" t="s">
        <v>113</v>
      </c>
      <c r="C51" s="13">
        <f t="shared" ref="C51:D51" si="5">SUM(C52:C60)</f>
        <v>0</v>
      </c>
      <c r="D51" s="13">
        <f t="shared" si="5"/>
        <v>0</v>
      </c>
      <c r="E51" s="52"/>
    </row>
    <row r="52" spans="1:5" s="2" customFormat="1" ht="19.5" hidden="1" customHeight="1">
      <c r="A52" s="12">
        <v>2601</v>
      </c>
      <c r="B52" s="11" t="s">
        <v>112</v>
      </c>
      <c r="C52" s="10"/>
      <c r="D52" s="10"/>
      <c r="E52" s="52"/>
    </row>
    <row r="53" spans="1:5" s="2" customFormat="1" ht="19.5" hidden="1" customHeight="1">
      <c r="A53" s="12">
        <v>2602</v>
      </c>
      <c r="B53" s="11" t="s">
        <v>111</v>
      </c>
      <c r="C53" s="10"/>
      <c r="D53" s="10"/>
      <c r="E53" s="52"/>
    </row>
    <row r="54" spans="1:5" s="2" customFormat="1" ht="19.5" hidden="1" customHeight="1">
      <c r="A54" s="12">
        <v>2603</v>
      </c>
      <c r="B54" s="11" t="s">
        <v>110</v>
      </c>
      <c r="C54" s="10"/>
      <c r="D54" s="10"/>
      <c r="E54" s="52"/>
    </row>
    <row r="55" spans="1:5" s="2" customFormat="1" ht="19.5" hidden="1" customHeight="1">
      <c r="A55" s="12">
        <v>2604</v>
      </c>
      <c r="B55" s="11" t="s">
        <v>109</v>
      </c>
      <c r="C55" s="10"/>
      <c r="D55" s="10"/>
      <c r="E55" s="52"/>
    </row>
    <row r="56" spans="1:5" s="2" customFormat="1" ht="19.5" hidden="1" customHeight="1">
      <c r="A56" s="12">
        <v>2605</v>
      </c>
      <c r="B56" s="11" t="s">
        <v>108</v>
      </c>
      <c r="C56" s="10"/>
      <c r="D56" s="10"/>
      <c r="E56" s="52"/>
    </row>
    <row r="57" spans="1:5" s="2" customFormat="1" ht="19.5" hidden="1" customHeight="1">
      <c r="A57" s="26">
        <v>266</v>
      </c>
      <c r="B57" s="25" t="s">
        <v>107</v>
      </c>
      <c r="C57" s="10"/>
      <c r="D57" s="10"/>
      <c r="E57" s="52"/>
    </row>
    <row r="58" spans="1:5" s="2" customFormat="1" ht="19.5" hidden="1" customHeight="1">
      <c r="A58" s="12">
        <v>2606</v>
      </c>
      <c r="B58" s="11" t="s">
        <v>106</v>
      </c>
      <c r="C58" s="10"/>
      <c r="D58" s="10"/>
      <c r="E58" s="52"/>
    </row>
    <row r="59" spans="1:5" s="2" customFormat="1" ht="19.5" hidden="1" customHeight="1">
      <c r="A59" s="12">
        <v>2607</v>
      </c>
      <c r="B59" s="11" t="s">
        <v>105</v>
      </c>
      <c r="C59" s="10"/>
      <c r="D59" s="10"/>
      <c r="E59" s="52"/>
    </row>
    <row r="60" spans="1:5" s="2" customFormat="1" ht="19.5" hidden="1" customHeight="1">
      <c r="A60" s="12">
        <v>2698</v>
      </c>
      <c r="B60" s="11" t="s">
        <v>104</v>
      </c>
      <c r="C60" s="10"/>
      <c r="D60" s="10"/>
      <c r="E60" s="52"/>
    </row>
    <row r="61" spans="1:5" s="2" customFormat="1" ht="19.5" hidden="1" customHeight="1">
      <c r="A61" s="15">
        <v>27</v>
      </c>
      <c r="B61" s="14" t="s">
        <v>337</v>
      </c>
      <c r="C61" s="13">
        <f t="shared" ref="C61:D61" si="6">SUM(C62:C71)</f>
        <v>0</v>
      </c>
      <c r="D61" s="13">
        <f t="shared" si="6"/>
        <v>0</v>
      </c>
      <c r="E61" s="52"/>
    </row>
    <row r="62" spans="1:5" s="2" customFormat="1" ht="19.5" hidden="1" customHeight="1">
      <c r="A62" s="12">
        <v>2702</v>
      </c>
      <c r="B62" s="11" t="s">
        <v>316</v>
      </c>
      <c r="C62" s="10"/>
      <c r="D62" s="10"/>
      <c r="E62" s="52"/>
    </row>
    <row r="63" spans="1:5" s="2" customFormat="1" ht="19.5" hidden="1" customHeight="1">
      <c r="A63" s="12">
        <v>2705</v>
      </c>
      <c r="B63" s="11" t="s">
        <v>317</v>
      </c>
      <c r="C63" s="10"/>
      <c r="D63" s="10"/>
      <c r="E63" s="52"/>
    </row>
    <row r="64" spans="1:5" s="2" customFormat="1" ht="39" hidden="1">
      <c r="A64" s="12">
        <v>2706</v>
      </c>
      <c r="B64" s="11" t="s">
        <v>318</v>
      </c>
      <c r="C64" s="10"/>
      <c r="D64" s="10"/>
      <c r="E64" s="52"/>
    </row>
    <row r="65" spans="1:5" s="2" customFormat="1" ht="19.5" hidden="1" customHeight="1">
      <c r="A65" s="12">
        <v>2707</v>
      </c>
      <c r="B65" s="11" t="s">
        <v>319</v>
      </c>
      <c r="C65" s="10"/>
      <c r="D65" s="10"/>
      <c r="E65" s="52"/>
    </row>
    <row r="66" spans="1:5" s="2" customFormat="1" ht="19.5" hidden="1" customHeight="1">
      <c r="A66" s="12">
        <v>2708</v>
      </c>
      <c r="B66" s="11" t="s">
        <v>320</v>
      </c>
      <c r="C66" s="10"/>
      <c r="D66" s="10"/>
      <c r="E66" s="52"/>
    </row>
    <row r="67" spans="1:5" s="2" customFormat="1" ht="19.5" hidden="1" customHeight="1">
      <c r="A67" s="12">
        <v>2709</v>
      </c>
      <c r="B67" s="11" t="s">
        <v>321</v>
      </c>
      <c r="C67" s="10"/>
      <c r="D67" s="10"/>
      <c r="E67" s="52"/>
    </row>
    <row r="68" spans="1:5" s="2" customFormat="1" ht="19.5" hidden="1" customHeight="1">
      <c r="A68" s="12">
        <v>2710</v>
      </c>
      <c r="B68" s="11" t="s">
        <v>322</v>
      </c>
      <c r="C68" s="10"/>
      <c r="D68" s="10"/>
      <c r="E68" s="52"/>
    </row>
    <row r="69" spans="1:5" s="2" customFormat="1" ht="19.5" hidden="1" customHeight="1">
      <c r="A69" s="12">
        <v>2711</v>
      </c>
      <c r="B69" s="11" t="s">
        <v>323</v>
      </c>
      <c r="C69" s="10"/>
      <c r="D69" s="10"/>
      <c r="E69" s="52"/>
    </row>
    <row r="70" spans="1:5" s="2" customFormat="1" ht="19.5" hidden="1" customHeight="1">
      <c r="A70" s="12">
        <v>2713</v>
      </c>
      <c r="B70" s="11" t="s">
        <v>342</v>
      </c>
      <c r="C70" s="10"/>
      <c r="D70" s="10"/>
      <c r="E70" s="52"/>
    </row>
    <row r="71" spans="1:5" s="2" customFormat="1" ht="19.5" hidden="1" customHeight="1">
      <c r="A71" s="12">
        <v>2714</v>
      </c>
      <c r="B71" s="11" t="s">
        <v>343</v>
      </c>
      <c r="C71" s="10"/>
      <c r="D71" s="10"/>
      <c r="E71" s="52"/>
    </row>
    <row r="72" spans="1:5" s="2" customFormat="1" ht="19.5" customHeight="1">
      <c r="A72" s="15">
        <v>28</v>
      </c>
      <c r="B72" s="14" t="s">
        <v>103</v>
      </c>
      <c r="C72" s="13">
        <f t="shared" ref="C72:D72" si="7">C73+C74+C75+C76+C77+C78+C79+C80+C81+C82+C100</f>
        <v>27</v>
      </c>
      <c r="D72" s="13">
        <f t="shared" si="7"/>
        <v>0</v>
      </c>
      <c r="E72" s="52"/>
    </row>
    <row r="73" spans="1:5" s="2" customFormat="1" ht="19.5" customHeight="1">
      <c r="A73" s="12">
        <v>2801</v>
      </c>
      <c r="B73" s="11" t="s">
        <v>102</v>
      </c>
      <c r="C73" s="10"/>
      <c r="D73" s="10"/>
      <c r="E73" s="52"/>
    </row>
    <row r="74" spans="1:5" s="2" customFormat="1" ht="19.5" customHeight="1">
      <c r="A74" s="12">
        <v>2802</v>
      </c>
      <c r="B74" s="11" t="s">
        <v>344</v>
      </c>
      <c r="C74" s="10"/>
      <c r="D74" s="10"/>
      <c r="E74" s="52"/>
    </row>
    <row r="75" spans="1:5" s="2" customFormat="1" ht="19.5" customHeight="1">
      <c r="A75" s="12">
        <v>2803</v>
      </c>
      <c r="B75" s="11" t="s">
        <v>101</v>
      </c>
      <c r="C75" s="10"/>
      <c r="D75" s="10"/>
      <c r="E75" s="52"/>
    </row>
    <row r="76" spans="1:5" s="2" customFormat="1" ht="19.5" customHeight="1">
      <c r="A76" s="12">
        <v>2804</v>
      </c>
      <c r="B76" s="11" t="s">
        <v>345</v>
      </c>
      <c r="C76" s="10"/>
      <c r="D76" s="10"/>
      <c r="E76" s="52"/>
    </row>
    <row r="77" spans="1:5" s="2" customFormat="1">
      <c r="A77" s="12">
        <v>2805</v>
      </c>
      <c r="B77" s="11" t="s">
        <v>100</v>
      </c>
      <c r="C77" s="10">
        <v>7</v>
      </c>
      <c r="D77" s="10"/>
      <c r="E77" s="52"/>
    </row>
    <row r="78" spans="1:5" s="2" customFormat="1" ht="19.5" customHeight="1">
      <c r="A78" s="12">
        <v>2806</v>
      </c>
      <c r="B78" s="11" t="s">
        <v>346</v>
      </c>
      <c r="C78" s="10"/>
      <c r="D78" s="10"/>
      <c r="E78" s="52"/>
    </row>
    <row r="79" spans="1:5" s="2" customFormat="1">
      <c r="A79" s="12">
        <v>2807</v>
      </c>
      <c r="B79" s="11" t="s">
        <v>99</v>
      </c>
      <c r="C79" s="10"/>
      <c r="D79" s="10"/>
      <c r="E79" s="52"/>
    </row>
    <row r="80" spans="1:5" s="2" customFormat="1" ht="19.5" customHeight="1">
      <c r="A80" s="12">
        <v>2808</v>
      </c>
      <c r="B80" s="11" t="s">
        <v>98</v>
      </c>
      <c r="C80" s="10"/>
      <c r="D80" s="10"/>
      <c r="E80" s="52"/>
    </row>
    <row r="81" spans="1:5" s="2" customFormat="1" ht="19.5" customHeight="1">
      <c r="A81" s="12">
        <v>2809</v>
      </c>
      <c r="B81" s="11" t="s">
        <v>97</v>
      </c>
      <c r="C81" s="10"/>
      <c r="D81" s="10"/>
      <c r="E81" s="52"/>
    </row>
    <row r="82" spans="1:5" s="2" customFormat="1" ht="19.5" customHeight="1">
      <c r="A82" s="59">
        <v>2810</v>
      </c>
      <c r="B82" s="11" t="s">
        <v>96</v>
      </c>
      <c r="C82" s="61">
        <f>SUM(C83:C98)</f>
        <v>20</v>
      </c>
      <c r="D82" s="61">
        <f>SUM(D83:D98)</f>
        <v>0</v>
      </c>
      <c r="E82" s="52"/>
    </row>
    <row r="83" spans="1:5" s="2" customFormat="1" ht="19.5" hidden="1" customHeight="1">
      <c r="A83" s="12"/>
      <c r="B83" s="11" t="s">
        <v>358</v>
      </c>
      <c r="C83" s="10"/>
      <c r="D83" s="10"/>
      <c r="E83" s="52"/>
    </row>
    <row r="84" spans="1:5" s="2" customFormat="1" ht="19.5" customHeight="1">
      <c r="A84" s="12"/>
      <c r="B84" s="41" t="s">
        <v>193</v>
      </c>
      <c r="C84" s="10">
        <v>20</v>
      </c>
      <c r="D84" s="10"/>
      <c r="E84" s="52" t="s">
        <v>242</v>
      </c>
    </row>
    <row r="85" spans="1:5" s="2" customFormat="1" ht="19.5" hidden="1" customHeight="1">
      <c r="A85" s="12"/>
      <c r="B85" s="41" t="s">
        <v>195</v>
      </c>
      <c r="C85" s="10"/>
      <c r="D85" s="10"/>
      <c r="E85" s="52"/>
    </row>
    <row r="86" spans="1:5" s="2" customFormat="1" ht="19.5" hidden="1" customHeight="1">
      <c r="A86" s="12"/>
      <c r="B86" s="41" t="s">
        <v>194</v>
      </c>
      <c r="C86" s="10"/>
      <c r="D86" s="10"/>
      <c r="E86" s="52"/>
    </row>
    <row r="87" spans="1:5" s="2" customFormat="1" ht="19.5" hidden="1" customHeight="1">
      <c r="A87" s="12"/>
      <c r="B87" s="41" t="s">
        <v>196</v>
      </c>
      <c r="C87" s="10"/>
      <c r="D87" s="10"/>
      <c r="E87" s="52"/>
    </row>
    <row r="88" spans="1:5" s="2" customFormat="1" ht="19.5" hidden="1" customHeight="1">
      <c r="A88" s="12"/>
      <c r="B88" s="41" t="s">
        <v>197</v>
      </c>
      <c r="C88" s="10"/>
      <c r="D88" s="10"/>
      <c r="E88" s="52"/>
    </row>
    <row r="89" spans="1:5" s="2" customFormat="1" ht="19.5" hidden="1" customHeight="1">
      <c r="A89" s="12"/>
      <c r="B89" s="41" t="s">
        <v>201</v>
      </c>
      <c r="C89" s="10"/>
      <c r="D89" s="10"/>
      <c r="E89" s="52"/>
    </row>
    <row r="90" spans="1:5" s="2" customFormat="1" ht="19.5" hidden="1" customHeight="1">
      <c r="A90" s="12"/>
      <c r="B90" s="41" t="s">
        <v>202</v>
      </c>
      <c r="C90" s="10"/>
      <c r="D90" s="10"/>
      <c r="E90" s="52"/>
    </row>
    <row r="91" spans="1:5" s="2" customFormat="1" ht="19.5" hidden="1" customHeight="1">
      <c r="A91" s="12"/>
      <c r="B91" s="41" t="s">
        <v>206</v>
      </c>
      <c r="C91" s="10"/>
      <c r="D91" s="10"/>
      <c r="E91" s="52"/>
    </row>
    <row r="92" spans="1:5" s="2" customFormat="1" ht="19.5" hidden="1" customHeight="1">
      <c r="A92" s="12"/>
      <c r="B92" s="41" t="s">
        <v>281</v>
      </c>
      <c r="C92" s="10"/>
      <c r="D92" s="10"/>
      <c r="E92" s="55"/>
    </row>
    <row r="93" spans="1:5" s="2" customFormat="1" ht="19.5" hidden="1" customHeight="1">
      <c r="A93" s="12"/>
      <c r="B93" s="41" t="s">
        <v>246</v>
      </c>
      <c r="C93" s="10"/>
      <c r="D93" s="10"/>
      <c r="E93" s="52"/>
    </row>
    <row r="94" spans="1:5" s="2" customFormat="1" ht="19.5" customHeight="1">
      <c r="A94" s="12"/>
      <c r="B94" s="27" t="s">
        <v>218</v>
      </c>
      <c r="C94" s="10"/>
      <c r="D94" s="10"/>
      <c r="E94" s="52"/>
    </row>
    <row r="95" spans="1:5" s="2" customFormat="1" ht="19.5" hidden="1" customHeight="1">
      <c r="A95" s="12"/>
      <c r="B95" s="27"/>
      <c r="C95" s="10"/>
      <c r="D95" s="10"/>
      <c r="E95" s="52"/>
    </row>
    <row r="96" spans="1:5" s="2" customFormat="1" ht="19.5" hidden="1" customHeight="1">
      <c r="A96" s="12"/>
      <c r="B96" s="27"/>
      <c r="C96" s="10"/>
      <c r="D96" s="10"/>
      <c r="E96" s="52"/>
    </row>
    <row r="97" spans="1:5" s="2" customFormat="1" ht="19.5" hidden="1" customHeight="1">
      <c r="A97" s="12"/>
      <c r="B97" s="27"/>
      <c r="C97" s="10"/>
      <c r="D97" s="10"/>
      <c r="E97" s="52"/>
    </row>
    <row r="98" spans="1:5" s="2" customFormat="1" ht="19.5" hidden="1" customHeight="1">
      <c r="A98" s="12"/>
      <c r="B98" s="11"/>
      <c r="C98" s="10"/>
      <c r="D98" s="10"/>
      <c r="E98" s="52"/>
    </row>
    <row r="99" spans="1:5" s="2" customFormat="1" ht="19.5" hidden="1" customHeight="1">
      <c r="A99" s="12"/>
      <c r="B99" s="11"/>
      <c r="C99" s="10"/>
      <c r="D99" s="10"/>
      <c r="E99" s="52"/>
    </row>
    <row r="100" spans="1:5" s="2" customFormat="1" ht="19.5" customHeight="1">
      <c r="A100" s="12">
        <v>2898</v>
      </c>
      <c r="B100" s="11" t="s">
        <v>0</v>
      </c>
      <c r="C100" s="10"/>
      <c r="D100" s="10"/>
      <c r="E100" s="52"/>
    </row>
    <row r="101" spans="1:5" s="2" customFormat="1" ht="19.5" customHeight="1">
      <c r="A101" s="15">
        <v>29</v>
      </c>
      <c r="B101" s="14" t="s">
        <v>347</v>
      </c>
      <c r="C101" s="13">
        <f t="shared" ref="C101:D101" si="8">C102</f>
        <v>0</v>
      </c>
      <c r="D101" s="13">
        <f t="shared" si="8"/>
        <v>0</v>
      </c>
      <c r="E101" s="52"/>
    </row>
    <row r="102" spans="1:5" s="2" customFormat="1" ht="19.5" customHeight="1">
      <c r="A102" s="12">
        <v>2901</v>
      </c>
      <c r="B102" s="11" t="s">
        <v>324</v>
      </c>
      <c r="C102" s="10"/>
      <c r="D102" s="10"/>
      <c r="E102" s="52"/>
    </row>
    <row r="103" spans="1:5" s="2" customFormat="1" ht="19.5" customHeight="1">
      <c r="A103" s="12">
        <v>2902</v>
      </c>
      <c r="B103" s="11" t="s">
        <v>325</v>
      </c>
      <c r="C103" s="10"/>
      <c r="D103" s="10"/>
      <c r="E103" s="52"/>
    </row>
    <row r="104" spans="1:5" s="2" customFormat="1" ht="19.5" customHeight="1">
      <c r="A104" s="12"/>
      <c r="B104" s="11"/>
      <c r="C104" s="10"/>
      <c r="D104" s="10"/>
      <c r="E104" s="52"/>
    </row>
    <row r="105" spans="1:5" s="2" customFormat="1" ht="19.5" customHeight="1">
      <c r="A105" s="12"/>
      <c r="B105" s="11"/>
      <c r="C105" s="10"/>
      <c r="D105" s="10"/>
      <c r="E105" s="52"/>
    </row>
    <row r="106" spans="1:5" s="2" customFormat="1" ht="19.5" customHeight="1">
      <c r="A106" s="15" t="s">
        <v>293</v>
      </c>
      <c r="B106" s="14" t="s">
        <v>294</v>
      </c>
      <c r="C106" s="14"/>
      <c r="D106" s="14"/>
      <c r="E106" s="52"/>
    </row>
    <row r="107" spans="1:5" s="2" customFormat="1" ht="19.5" customHeight="1">
      <c r="A107" s="12" t="s">
        <v>295</v>
      </c>
      <c r="B107" s="11" t="s">
        <v>296</v>
      </c>
      <c r="C107" s="96"/>
      <c r="D107" s="96"/>
      <c r="E107" s="52"/>
    </row>
    <row r="108" spans="1:5" s="2" customFormat="1" ht="19.5" customHeight="1">
      <c r="A108" s="18">
        <v>3</v>
      </c>
      <c r="B108" s="17" t="s">
        <v>95</v>
      </c>
      <c r="C108" s="16">
        <f t="shared" ref="C108:D108" si="9">C109+C116</f>
        <v>220</v>
      </c>
      <c r="D108" s="16">
        <f t="shared" si="9"/>
        <v>0</v>
      </c>
      <c r="E108" s="52"/>
    </row>
    <row r="109" spans="1:5" s="2" customFormat="1" ht="19.5" customHeight="1">
      <c r="A109" s="15">
        <v>31</v>
      </c>
      <c r="B109" s="14" t="s">
        <v>94</v>
      </c>
      <c r="C109" s="13">
        <f t="shared" ref="C109:D109" si="10">SUM(C110:C115)</f>
        <v>0</v>
      </c>
      <c r="D109" s="13">
        <f t="shared" si="10"/>
        <v>0</v>
      </c>
      <c r="E109" s="52"/>
    </row>
    <row r="110" spans="1:5" s="2" customFormat="1" ht="19.5" customHeight="1">
      <c r="A110" s="12">
        <v>3101</v>
      </c>
      <c r="B110" s="11" t="s">
        <v>93</v>
      </c>
      <c r="C110" s="10"/>
      <c r="D110" s="10"/>
      <c r="E110" s="52"/>
    </row>
    <row r="111" spans="1:5" s="2" customFormat="1" ht="19.5" customHeight="1">
      <c r="A111" s="12">
        <v>3102</v>
      </c>
      <c r="B111" s="11" t="s">
        <v>92</v>
      </c>
      <c r="C111" s="10"/>
      <c r="D111" s="10"/>
      <c r="E111" s="52"/>
    </row>
    <row r="112" spans="1:5" s="2" customFormat="1" ht="19.5" customHeight="1">
      <c r="A112" s="12">
        <v>3103</v>
      </c>
      <c r="B112" s="11" t="s">
        <v>91</v>
      </c>
      <c r="C112" s="10"/>
      <c r="D112" s="10"/>
      <c r="E112" s="52"/>
    </row>
    <row r="113" spans="1:5" s="2" customFormat="1" ht="19.5" customHeight="1">
      <c r="A113" s="12">
        <v>3104</v>
      </c>
      <c r="B113" s="11" t="s">
        <v>90</v>
      </c>
      <c r="C113" s="10"/>
      <c r="D113" s="10"/>
      <c r="E113" s="52"/>
    </row>
    <row r="114" spans="1:5" s="2" customFormat="1" ht="19.5" customHeight="1">
      <c r="A114" s="12">
        <v>3105</v>
      </c>
      <c r="B114" s="11" t="s">
        <v>89</v>
      </c>
      <c r="C114" s="10"/>
      <c r="D114" s="10"/>
      <c r="E114" s="52"/>
    </row>
    <row r="115" spans="1:5" s="2" customFormat="1" ht="19.5" customHeight="1">
      <c r="A115" s="12">
        <v>3106</v>
      </c>
      <c r="B115" s="11" t="s">
        <v>88</v>
      </c>
      <c r="C115" s="10"/>
      <c r="D115" s="10"/>
      <c r="E115" s="52"/>
    </row>
    <row r="116" spans="1:5" s="2" customFormat="1" ht="19.5" customHeight="1">
      <c r="A116" s="15">
        <v>32</v>
      </c>
      <c r="B116" s="14" t="s">
        <v>348</v>
      </c>
      <c r="C116" s="13">
        <f t="shared" ref="C116:D116" si="11">C117+C118+C129+C130+C132+C133+C134+C135</f>
        <v>220</v>
      </c>
      <c r="D116" s="13">
        <f t="shared" si="11"/>
        <v>0</v>
      </c>
      <c r="E116" s="52" t="s">
        <v>240</v>
      </c>
    </row>
    <row r="117" spans="1:5" s="2" customFormat="1" ht="19.5" customHeight="1">
      <c r="A117" s="12">
        <v>3201</v>
      </c>
      <c r="B117" s="11" t="s">
        <v>87</v>
      </c>
      <c r="C117" s="10">
        <v>63</v>
      </c>
      <c r="D117" s="10"/>
      <c r="E117" s="52"/>
    </row>
    <row r="118" spans="1:5" s="2" customFormat="1" ht="19.5" customHeight="1">
      <c r="A118" s="59">
        <v>3202</v>
      </c>
      <c r="B118" s="49" t="s">
        <v>86</v>
      </c>
      <c r="C118" s="61">
        <f t="shared" ref="C118:D118" si="12">SUM(C119:C128)</f>
        <v>150</v>
      </c>
      <c r="D118" s="61">
        <f t="shared" si="12"/>
        <v>0</v>
      </c>
      <c r="E118" s="52"/>
    </row>
    <row r="119" spans="1:5" s="2" customFormat="1" ht="19.5" customHeight="1">
      <c r="A119" s="12"/>
      <c r="B119" s="41" t="s">
        <v>217</v>
      </c>
      <c r="C119" s="10">
        <v>150</v>
      </c>
      <c r="D119" s="10"/>
      <c r="E119" s="52"/>
    </row>
    <row r="120" spans="1:5" s="2" customFormat="1" ht="19.5" hidden="1" customHeight="1">
      <c r="A120" s="12"/>
      <c r="B120" s="41" t="s">
        <v>207</v>
      </c>
      <c r="C120" s="10"/>
      <c r="D120" s="10"/>
      <c r="E120" s="52"/>
    </row>
    <row r="121" spans="1:5" s="2" customFormat="1" ht="19.5" hidden="1" customHeight="1">
      <c r="A121" s="12"/>
      <c r="B121" s="41" t="s">
        <v>208</v>
      </c>
      <c r="C121" s="10"/>
      <c r="D121" s="10"/>
      <c r="E121" s="52"/>
    </row>
    <row r="122" spans="1:5" s="2" customFormat="1" ht="19.5" hidden="1" customHeight="1">
      <c r="A122" s="12"/>
      <c r="B122" s="41" t="s">
        <v>209</v>
      </c>
      <c r="C122" s="10"/>
      <c r="D122" s="10"/>
      <c r="E122" s="52"/>
    </row>
    <row r="123" spans="1:5" s="2" customFormat="1" ht="19.5" hidden="1" customHeight="1">
      <c r="A123" s="12"/>
      <c r="B123" s="41" t="s">
        <v>282</v>
      </c>
      <c r="C123" s="10"/>
      <c r="D123" s="10"/>
      <c r="E123" s="52"/>
    </row>
    <row r="124" spans="1:5" s="2" customFormat="1" ht="19.5" customHeight="1">
      <c r="A124" s="12"/>
      <c r="B124" s="27" t="s">
        <v>218</v>
      </c>
      <c r="C124" s="10"/>
      <c r="D124" s="10"/>
      <c r="E124" s="52"/>
    </row>
    <row r="125" spans="1:5" s="2" customFormat="1" ht="19.5" hidden="1" customHeight="1">
      <c r="A125" s="12"/>
      <c r="B125" s="27"/>
      <c r="C125" s="10"/>
      <c r="D125" s="10"/>
      <c r="E125" s="52"/>
    </row>
    <row r="126" spans="1:5" s="2" customFormat="1" ht="19.5" hidden="1" customHeight="1">
      <c r="A126" s="12"/>
      <c r="B126" s="27"/>
      <c r="C126" s="10"/>
      <c r="D126" s="10"/>
      <c r="E126" s="52"/>
    </row>
    <row r="127" spans="1:5" s="2" customFormat="1" ht="19.5" hidden="1" customHeight="1">
      <c r="A127" s="12"/>
      <c r="B127" s="27"/>
      <c r="C127" s="10"/>
      <c r="D127" s="10"/>
      <c r="E127" s="52"/>
    </row>
    <row r="128" spans="1:5" s="2" customFormat="1" ht="19.5" hidden="1" customHeight="1">
      <c r="A128" s="12"/>
      <c r="B128" s="27"/>
      <c r="C128" s="10"/>
      <c r="D128" s="10"/>
    </row>
    <row r="129" spans="1:5" s="2" customFormat="1">
      <c r="A129" s="12">
        <v>3203</v>
      </c>
      <c r="B129" s="11" t="s">
        <v>85</v>
      </c>
      <c r="C129" s="10">
        <v>7</v>
      </c>
      <c r="D129" s="10"/>
      <c r="E129" s="52"/>
    </row>
    <row r="130" spans="1:5" s="2" customFormat="1" ht="19.5" customHeight="1">
      <c r="A130" s="12">
        <v>3204</v>
      </c>
      <c r="B130" s="11" t="s">
        <v>84</v>
      </c>
      <c r="C130" s="10"/>
      <c r="D130" s="10"/>
      <c r="E130" s="52"/>
    </row>
    <row r="131" spans="1:5" s="2" customFormat="1" ht="19.5" customHeight="1">
      <c r="A131" s="12">
        <v>3205</v>
      </c>
      <c r="B131" s="11" t="s">
        <v>83</v>
      </c>
      <c r="C131" s="10"/>
      <c r="D131" s="10"/>
      <c r="E131" s="52"/>
    </row>
    <row r="132" spans="1:5" s="2" customFormat="1" ht="19.5" customHeight="1">
      <c r="A132" s="12">
        <v>3206</v>
      </c>
      <c r="B132" s="11" t="s">
        <v>82</v>
      </c>
      <c r="C132" s="10"/>
      <c r="D132" s="10"/>
      <c r="E132" s="52"/>
    </row>
    <row r="133" spans="1:5" s="2" customFormat="1" ht="19.5" customHeight="1">
      <c r="A133" s="12">
        <v>3207</v>
      </c>
      <c r="B133" s="11" t="s">
        <v>81</v>
      </c>
      <c r="C133" s="10"/>
      <c r="D133" s="10"/>
      <c r="E133" s="52"/>
    </row>
    <row r="134" spans="1:5" s="2" customFormat="1" ht="50.1" customHeight="1">
      <c r="A134" s="12">
        <v>3208</v>
      </c>
      <c r="B134" s="11" t="s">
        <v>80</v>
      </c>
      <c r="C134" s="10"/>
      <c r="D134" s="10"/>
      <c r="E134" s="52"/>
    </row>
    <row r="135" spans="1:5" s="2" customFormat="1" ht="19.5" customHeight="1">
      <c r="A135" s="12">
        <v>3298</v>
      </c>
      <c r="B135" s="11" t="s">
        <v>0</v>
      </c>
      <c r="C135" s="10"/>
      <c r="D135" s="10"/>
      <c r="E135" s="52"/>
    </row>
    <row r="136" spans="1:5" s="2" customFormat="1" ht="19.5" customHeight="1">
      <c r="A136" s="18">
        <v>4</v>
      </c>
      <c r="B136" s="17" t="s">
        <v>79</v>
      </c>
      <c r="C136" s="16">
        <f t="shared" ref="C136:D136" si="13">C137+C140+C143+C150+C155+C171</f>
        <v>27</v>
      </c>
      <c r="D136" s="16">
        <f t="shared" si="13"/>
        <v>0</v>
      </c>
      <c r="E136" s="52"/>
    </row>
    <row r="137" spans="1:5" s="2" customFormat="1" ht="19.5" customHeight="1">
      <c r="A137" s="15">
        <v>41</v>
      </c>
      <c r="B137" s="14" t="s">
        <v>78</v>
      </c>
      <c r="C137" s="13">
        <f t="shared" ref="C137:D137" si="14">SUM(C138:C139)</f>
        <v>0</v>
      </c>
      <c r="D137" s="13">
        <f t="shared" si="14"/>
        <v>0</v>
      </c>
      <c r="E137" s="52"/>
    </row>
    <row r="138" spans="1:5" s="2" customFormat="1" ht="19.5" customHeight="1">
      <c r="A138" s="12">
        <v>4101</v>
      </c>
      <c r="B138" s="11" t="s">
        <v>77</v>
      </c>
      <c r="C138" s="10"/>
      <c r="D138" s="10"/>
      <c r="E138" s="52"/>
    </row>
    <row r="139" spans="1:5" s="2" customFormat="1" ht="19.5" customHeight="1">
      <c r="A139" s="12">
        <v>4103</v>
      </c>
      <c r="B139" s="11" t="s">
        <v>76</v>
      </c>
      <c r="C139" s="10"/>
      <c r="D139" s="10"/>
      <c r="E139" s="52"/>
    </row>
    <row r="140" spans="1:5" s="2" customFormat="1" ht="19.5" customHeight="1">
      <c r="A140" s="15">
        <v>42</v>
      </c>
      <c r="B140" s="14" t="s">
        <v>75</v>
      </c>
      <c r="C140" s="13">
        <f t="shared" ref="C140:D140" si="15">SUM(C141:C142)</f>
        <v>0</v>
      </c>
      <c r="D140" s="13">
        <f t="shared" si="15"/>
        <v>0</v>
      </c>
      <c r="E140" s="52"/>
    </row>
    <row r="141" spans="1:5" s="2" customFormat="1" ht="19.5" customHeight="1">
      <c r="A141" s="12">
        <v>4201</v>
      </c>
      <c r="B141" s="11" t="s">
        <v>74</v>
      </c>
      <c r="C141" s="10"/>
      <c r="D141" s="10"/>
      <c r="E141" s="52"/>
    </row>
    <row r="142" spans="1:5" s="2" customFormat="1" ht="19.5" customHeight="1">
      <c r="A142" s="12">
        <v>4202</v>
      </c>
      <c r="B142" s="11" t="s">
        <v>73</v>
      </c>
      <c r="C142" s="10"/>
      <c r="D142" s="10"/>
      <c r="E142" s="52"/>
    </row>
    <row r="143" spans="1:5" s="2" customFormat="1" ht="19.5" customHeight="1">
      <c r="A143" s="15">
        <v>43</v>
      </c>
      <c r="B143" s="14" t="s">
        <v>72</v>
      </c>
      <c r="C143" s="13">
        <f>C144+C149</f>
        <v>10</v>
      </c>
      <c r="D143" s="13">
        <f>D144+D149</f>
        <v>0</v>
      </c>
      <c r="E143" s="52"/>
    </row>
    <row r="144" spans="1:5" s="2" customFormat="1" ht="19.5" customHeight="1">
      <c r="A144" s="48">
        <v>4301</v>
      </c>
      <c r="B144" s="49" t="s">
        <v>71</v>
      </c>
      <c r="C144" s="50">
        <f>SUM(C145:C148)</f>
        <v>10</v>
      </c>
      <c r="D144" s="50">
        <f>SUM(D145:D148)</f>
        <v>0</v>
      </c>
      <c r="E144" s="52"/>
    </row>
    <row r="145" spans="1:5" s="2" customFormat="1" ht="19.5" customHeight="1">
      <c r="A145" s="12"/>
      <c r="B145" s="41" t="s">
        <v>188</v>
      </c>
      <c r="C145" s="10">
        <v>10</v>
      </c>
      <c r="D145" s="10"/>
      <c r="E145" s="52" t="s">
        <v>355</v>
      </c>
    </row>
    <row r="146" spans="1:5" s="2" customFormat="1" ht="19.5" customHeight="1">
      <c r="A146" s="12"/>
      <c r="B146" s="27" t="s">
        <v>218</v>
      </c>
      <c r="C146" s="10"/>
      <c r="D146" s="10"/>
      <c r="E146" s="52"/>
    </row>
    <row r="147" spans="1:5" s="2" customFormat="1" ht="19.5" customHeight="1">
      <c r="A147" s="12"/>
      <c r="B147" s="11"/>
      <c r="C147" s="10"/>
      <c r="D147" s="10"/>
      <c r="E147" s="52"/>
    </row>
    <row r="148" spans="1:5" s="2" customFormat="1" ht="19.5" customHeight="1">
      <c r="A148" s="12"/>
      <c r="B148" s="11"/>
      <c r="C148" s="10"/>
      <c r="D148" s="10"/>
      <c r="E148" s="52"/>
    </row>
    <row r="149" spans="1:5" s="2" customFormat="1" ht="19.5" customHeight="1">
      <c r="A149" s="12">
        <v>4302</v>
      </c>
      <c r="B149" s="11" t="s">
        <v>70</v>
      </c>
      <c r="C149" s="10"/>
      <c r="D149" s="10"/>
      <c r="E149" s="52"/>
    </row>
    <row r="150" spans="1:5" s="2" customFormat="1" ht="19.5" customHeight="1">
      <c r="A150" s="15">
        <v>44</v>
      </c>
      <c r="B150" s="24" t="s">
        <v>69</v>
      </c>
      <c r="C150" s="13">
        <f t="shared" ref="C150:D150" si="16">SUM(C151:C154)</f>
        <v>0</v>
      </c>
      <c r="D150" s="13">
        <f t="shared" si="16"/>
        <v>0</v>
      </c>
      <c r="E150" s="52"/>
    </row>
    <row r="151" spans="1:5" s="2" customFormat="1" ht="19.5" customHeight="1">
      <c r="A151" s="12">
        <v>4401</v>
      </c>
      <c r="B151" s="11" t="s">
        <v>68</v>
      </c>
      <c r="C151" s="10"/>
      <c r="D151" s="10"/>
      <c r="E151" s="52"/>
    </row>
    <row r="152" spans="1:5" s="2" customFormat="1" ht="19.5" customHeight="1">
      <c r="A152" s="12">
        <v>4402</v>
      </c>
      <c r="B152" s="11" t="s">
        <v>67</v>
      </c>
      <c r="C152" s="10"/>
      <c r="D152" s="10"/>
      <c r="E152" s="52"/>
    </row>
    <row r="153" spans="1:5" s="2" customFormat="1" ht="19.5" customHeight="1">
      <c r="A153" s="12">
        <v>4403</v>
      </c>
      <c r="B153" s="11" t="s">
        <v>66</v>
      </c>
      <c r="C153" s="10"/>
      <c r="D153" s="10"/>
      <c r="E153" s="52"/>
    </row>
    <row r="154" spans="1:5" s="2" customFormat="1" ht="19.5" customHeight="1">
      <c r="A154" s="12">
        <v>4406</v>
      </c>
      <c r="B154" s="11" t="s">
        <v>65</v>
      </c>
      <c r="C154" s="10"/>
      <c r="D154" s="10"/>
      <c r="E154" s="52"/>
    </row>
    <row r="155" spans="1:5" s="2" customFormat="1" ht="19.5" customHeight="1">
      <c r="A155" s="15">
        <v>45</v>
      </c>
      <c r="B155" s="14" t="s">
        <v>64</v>
      </c>
      <c r="C155" s="13">
        <f t="shared" ref="C155:D155" si="17">C156</f>
        <v>17</v>
      </c>
      <c r="D155" s="13">
        <f t="shared" si="17"/>
        <v>0</v>
      </c>
      <c r="E155" s="52"/>
    </row>
    <row r="156" spans="1:5" s="2" customFormat="1" ht="19.5" customHeight="1">
      <c r="A156" s="48">
        <v>4501</v>
      </c>
      <c r="B156" s="49" t="s">
        <v>63</v>
      </c>
      <c r="C156" s="50">
        <f>SUM(C157:C170)</f>
        <v>17</v>
      </c>
      <c r="D156" s="50">
        <f>SUM(D157:D170)</f>
        <v>0</v>
      </c>
      <c r="E156" s="52"/>
    </row>
    <row r="157" spans="1:5" s="2" customFormat="1" ht="19.5" hidden="1" customHeight="1">
      <c r="A157" s="12"/>
      <c r="B157" s="41" t="s">
        <v>198</v>
      </c>
      <c r="C157" s="10"/>
      <c r="D157" s="10"/>
      <c r="E157" s="52"/>
    </row>
    <row r="158" spans="1:5" s="2" customFormat="1" ht="19.5" customHeight="1">
      <c r="A158" s="12"/>
      <c r="B158" s="41" t="s">
        <v>199</v>
      </c>
      <c r="C158" s="10">
        <v>17</v>
      </c>
      <c r="D158" s="10"/>
      <c r="E158" s="55" t="s">
        <v>243</v>
      </c>
    </row>
    <row r="159" spans="1:5" s="2" customFormat="1" ht="19.5" hidden="1" customHeight="1">
      <c r="A159" s="12"/>
      <c r="B159" s="41" t="s">
        <v>200</v>
      </c>
      <c r="C159" s="10"/>
      <c r="D159" s="10"/>
      <c r="E159" s="52"/>
    </row>
    <row r="160" spans="1:5" s="2" customFormat="1" ht="19.5" hidden="1" customHeight="1">
      <c r="A160" s="12"/>
      <c r="B160" s="41" t="s">
        <v>203</v>
      </c>
      <c r="C160" s="10"/>
      <c r="D160" s="10"/>
      <c r="E160" s="52"/>
    </row>
    <row r="161" spans="1:5" s="2" customFormat="1" ht="19.5" hidden="1" customHeight="1">
      <c r="A161" s="12"/>
      <c r="B161" s="41" t="s">
        <v>204</v>
      </c>
      <c r="C161" s="10"/>
      <c r="D161" s="10"/>
      <c r="E161" s="52"/>
    </row>
    <row r="162" spans="1:5" s="2" customFormat="1" ht="19.5" hidden="1" customHeight="1">
      <c r="A162" s="12"/>
      <c r="B162" s="41" t="s">
        <v>210</v>
      </c>
      <c r="C162" s="10"/>
      <c r="D162" s="10"/>
      <c r="E162" s="52"/>
    </row>
    <row r="163" spans="1:5" s="2" customFormat="1" ht="19.5" hidden="1" customHeight="1">
      <c r="A163" s="12"/>
      <c r="B163" s="41" t="s">
        <v>213</v>
      </c>
      <c r="C163" s="10"/>
      <c r="D163" s="10"/>
      <c r="E163" s="52"/>
    </row>
    <row r="164" spans="1:5" s="2" customFormat="1" ht="19.5" hidden="1" customHeight="1">
      <c r="A164" s="12"/>
      <c r="B164" s="41" t="s">
        <v>211</v>
      </c>
      <c r="C164" s="10"/>
      <c r="D164" s="10"/>
      <c r="E164" s="52"/>
    </row>
    <row r="165" spans="1:5" s="2" customFormat="1" ht="19.5" hidden="1" customHeight="1">
      <c r="A165" s="12"/>
      <c r="B165" s="41" t="s">
        <v>212</v>
      </c>
      <c r="C165" s="10"/>
      <c r="D165" s="10"/>
      <c r="E165" s="52"/>
    </row>
    <row r="166" spans="1:5" s="2" customFormat="1" ht="19.5" customHeight="1">
      <c r="A166" s="12"/>
      <c r="B166" s="27" t="s">
        <v>218</v>
      </c>
      <c r="C166" s="10"/>
      <c r="D166" s="10"/>
      <c r="E166" s="52"/>
    </row>
    <row r="167" spans="1:5" s="2" customFormat="1" ht="19.5" hidden="1" customHeight="1">
      <c r="A167" s="12"/>
      <c r="B167" s="27"/>
      <c r="C167" s="10"/>
      <c r="D167" s="10"/>
      <c r="E167" s="52"/>
    </row>
    <row r="168" spans="1:5" s="2" customFormat="1" ht="19.5" hidden="1" customHeight="1">
      <c r="A168" s="12"/>
      <c r="B168" s="27"/>
      <c r="C168" s="10"/>
      <c r="D168" s="10"/>
      <c r="E168" s="52"/>
    </row>
    <row r="169" spans="1:5" s="2" customFormat="1" ht="19.5" hidden="1" customHeight="1">
      <c r="A169" s="12"/>
      <c r="B169" s="11"/>
      <c r="C169" s="10"/>
      <c r="D169" s="10"/>
      <c r="E169" s="52"/>
    </row>
    <row r="170" spans="1:5" s="2" customFormat="1" ht="19.5" hidden="1" customHeight="1">
      <c r="A170" s="12"/>
      <c r="B170" s="11"/>
      <c r="C170" s="10"/>
      <c r="D170" s="10"/>
      <c r="E170" s="52"/>
    </row>
    <row r="171" spans="1:5" s="2" customFormat="1" ht="19.5" customHeight="1">
      <c r="A171" s="15">
        <v>46</v>
      </c>
      <c r="B171" s="14" t="s">
        <v>62</v>
      </c>
      <c r="C171" s="13">
        <f t="shared" ref="C171:D171" si="18">C172</f>
        <v>0</v>
      </c>
      <c r="D171" s="13">
        <f t="shared" si="18"/>
        <v>0</v>
      </c>
      <c r="E171" s="52"/>
    </row>
    <row r="172" spans="1:5" s="2" customFormat="1" ht="19.5" customHeight="1">
      <c r="A172" s="12">
        <v>4698</v>
      </c>
      <c r="B172" s="11" t="s">
        <v>61</v>
      </c>
      <c r="C172" s="10"/>
      <c r="D172" s="10"/>
      <c r="E172" s="52"/>
    </row>
    <row r="173" spans="1:5" s="2" customFormat="1" ht="19.5" hidden="1" customHeight="1">
      <c r="A173" s="18">
        <v>5</v>
      </c>
      <c r="B173" s="17" t="s">
        <v>60</v>
      </c>
      <c r="C173" s="16">
        <f t="shared" ref="C173:D173" si="19">C174+C182+C184+C187+C189+C193</f>
        <v>0</v>
      </c>
      <c r="D173" s="16">
        <f t="shared" si="19"/>
        <v>0</v>
      </c>
      <c r="E173" s="52"/>
    </row>
    <row r="174" spans="1:5" s="2" customFormat="1" ht="19.5" hidden="1" customHeight="1">
      <c r="A174" s="21">
        <v>51</v>
      </c>
      <c r="B174" s="20" t="s">
        <v>59</v>
      </c>
      <c r="C174" s="13">
        <f t="shared" ref="C174:D174" si="20">SUM(C175:C181)</f>
        <v>0</v>
      </c>
      <c r="D174" s="13">
        <f t="shared" si="20"/>
        <v>0</v>
      </c>
      <c r="E174" s="52"/>
    </row>
    <row r="175" spans="1:5" s="2" customFormat="1" ht="19.5" hidden="1" customHeight="1">
      <c r="A175" s="19">
        <v>5111</v>
      </c>
      <c r="B175" s="11" t="s">
        <v>58</v>
      </c>
      <c r="C175" s="10"/>
      <c r="D175" s="10"/>
      <c r="E175" s="52"/>
    </row>
    <row r="176" spans="1:5" s="2" customFormat="1" ht="19.5" hidden="1" customHeight="1">
      <c r="A176" s="19">
        <v>5121</v>
      </c>
      <c r="B176" s="11" t="s">
        <v>57</v>
      </c>
      <c r="C176" s="10"/>
      <c r="D176" s="10"/>
      <c r="E176" s="52"/>
    </row>
    <row r="177" spans="1:5" s="2" customFormat="1" ht="19.5" hidden="1" customHeight="1">
      <c r="A177" s="19">
        <v>5122</v>
      </c>
      <c r="B177" s="11" t="s">
        <v>56</v>
      </c>
      <c r="C177" s="10"/>
      <c r="D177" s="10"/>
      <c r="E177" s="52"/>
    </row>
    <row r="178" spans="1:5" s="2" customFormat="1" ht="19.5" hidden="1" customHeight="1">
      <c r="A178" s="19">
        <v>5123</v>
      </c>
      <c r="B178" s="11" t="s">
        <v>55</v>
      </c>
      <c r="C178" s="10"/>
      <c r="D178" s="10"/>
      <c r="E178" s="52"/>
    </row>
    <row r="179" spans="1:5" s="2" customFormat="1" ht="19.5" hidden="1" customHeight="1">
      <c r="A179" s="19">
        <v>5131</v>
      </c>
      <c r="B179" s="11" t="s">
        <v>54</v>
      </c>
      <c r="C179" s="10"/>
      <c r="D179" s="10"/>
      <c r="E179" s="52"/>
    </row>
    <row r="180" spans="1:5" s="2" customFormat="1" ht="19.5" hidden="1" customHeight="1">
      <c r="A180" s="19">
        <v>5141</v>
      </c>
      <c r="B180" s="11" t="s">
        <v>53</v>
      </c>
      <c r="C180" s="10"/>
      <c r="D180" s="10"/>
      <c r="E180" s="52"/>
    </row>
    <row r="181" spans="1:5" s="2" customFormat="1" ht="19.5" hidden="1" customHeight="1">
      <c r="A181" s="19">
        <v>5151</v>
      </c>
      <c r="B181" s="11" t="s">
        <v>52</v>
      </c>
      <c r="C181" s="10"/>
      <c r="D181" s="10"/>
      <c r="E181" s="52"/>
    </row>
    <row r="182" spans="1:5" s="2" customFormat="1" ht="19.5" hidden="1" customHeight="1">
      <c r="A182" s="21">
        <v>52</v>
      </c>
      <c r="B182" s="20" t="s">
        <v>51</v>
      </c>
      <c r="C182" s="13">
        <f t="shared" ref="C182:D182" si="21">C183</f>
        <v>0</v>
      </c>
      <c r="D182" s="13">
        <f t="shared" si="21"/>
        <v>0</v>
      </c>
      <c r="E182" s="52"/>
    </row>
    <row r="183" spans="1:5" s="2" customFormat="1" ht="19.5" hidden="1" customHeight="1">
      <c r="A183" s="19">
        <v>5201</v>
      </c>
      <c r="B183" s="11" t="s">
        <v>50</v>
      </c>
      <c r="C183" s="10"/>
      <c r="D183" s="10"/>
      <c r="E183" s="52"/>
    </row>
    <row r="184" spans="1:5" s="2" customFormat="1" ht="19.5" hidden="1" customHeight="1">
      <c r="A184" s="21">
        <v>53</v>
      </c>
      <c r="B184" s="20" t="s">
        <v>49</v>
      </c>
      <c r="C184" s="13">
        <f t="shared" ref="C184:D184" si="22">SUM(C185:C186)</f>
        <v>0</v>
      </c>
      <c r="D184" s="13">
        <f t="shared" si="22"/>
        <v>0</v>
      </c>
      <c r="E184" s="52"/>
    </row>
    <row r="185" spans="1:5" s="2" customFormat="1" ht="19.5" hidden="1" customHeight="1">
      <c r="A185" s="19">
        <v>5301</v>
      </c>
      <c r="B185" s="11" t="s">
        <v>48</v>
      </c>
      <c r="C185" s="10"/>
      <c r="D185" s="10"/>
      <c r="E185" s="52"/>
    </row>
    <row r="186" spans="1:5" s="2" customFormat="1" ht="19.5" hidden="1" customHeight="1">
      <c r="A186" s="19">
        <v>5302</v>
      </c>
      <c r="B186" s="11" t="s">
        <v>47</v>
      </c>
      <c r="C186" s="10"/>
      <c r="D186" s="10"/>
      <c r="E186" s="52"/>
    </row>
    <row r="187" spans="1:5" s="2" customFormat="1" ht="19.5" hidden="1" customHeight="1">
      <c r="A187" s="21">
        <v>57</v>
      </c>
      <c r="B187" s="20" t="s">
        <v>46</v>
      </c>
      <c r="C187" s="13">
        <f t="shared" ref="C187:D187" si="23">C188</f>
        <v>0</v>
      </c>
      <c r="D187" s="13">
        <f t="shared" si="23"/>
        <v>0</v>
      </c>
      <c r="E187" s="52"/>
    </row>
    <row r="188" spans="1:5" s="2" customFormat="1" ht="19.5" hidden="1" customHeight="1">
      <c r="A188" s="19">
        <v>5701</v>
      </c>
      <c r="B188" s="11" t="s">
        <v>45</v>
      </c>
      <c r="C188" s="10"/>
      <c r="D188" s="10"/>
      <c r="E188" s="52"/>
    </row>
    <row r="189" spans="1:5" s="2" customFormat="1" ht="19.5" hidden="1" customHeight="1">
      <c r="A189" s="21">
        <v>58</v>
      </c>
      <c r="B189" s="20" t="s">
        <v>44</v>
      </c>
      <c r="C189" s="13">
        <f t="shared" ref="C189:D189" si="24">SUM(C190:C192)</f>
        <v>0</v>
      </c>
      <c r="D189" s="13">
        <f t="shared" si="24"/>
        <v>0</v>
      </c>
      <c r="E189" s="52"/>
    </row>
    <row r="190" spans="1:5" s="2" customFormat="1" ht="19.5" hidden="1" customHeight="1">
      <c r="A190" s="19">
        <v>5801</v>
      </c>
      <c r="B190" s="11" t="s">
        <v>43</v>
      </c>
      <c r="C190" s="10"/>
      <c r="D190" s="10"/>
      <c r="E190" s="52"/>
    </row>
    <row r="191" spans="1:5" s="2" customFormat="1" ht="19.5" hidden="1" customHeight="1">
      <c r="A191" s="23">
        <v>592</v>
      </c>
      <c r="B191" s="22" t="s">
        <v>42</v>
      </c>
      <c r="C191" s="10"/>
      <c r="D191" s="10"/>
      <c r="E191" s="52"/>
    </row>
    <row r="192" spans="1:5" s="2" customFormat="1" ht="19.5" hidden="1" customHeight="1">
      <c r="A192" s="23">
        <v>593</v>
      </c>
      <c r="B192" s="22" t="s">
        <v>41</v>
      </c>
      <c r="C192" s="10"/>
      <c r="D192" s="10"/>
      <c r="E192" s="52"/>
    </row>
    <row r="193" spans="1:5" s="2" customFormat="1" ht="19.5" hidden="1" customHeight="1">
      <c r="A193" s="21">
        <v>59</v>
      </c>
      <c r="B193" s="20" t="s">
        <v>40</v>
      </c>
      <c r="C193" s="13">
        <f t="shared" ref="C193:D193" si="25">SUM(C194:C195)</f>
        <v>0</v>
      </c>
      <c r="D193" s="13">
        <f t="shared" si="25"/>
        <v>0</v>
      </c>
      <c r="E193" s="52"/>
    </row>
    <row r="194" spans="1:5" s="2" customFormat="1" ht="19.5" hidden="1" customHeight="1">
      <c r="A194" s="19">
        <v>5903</v>
      </c>
      <c r="B194" s="11" t="s">
        <v>39</v>
      </c>
      <c r="C194" s="10"/>
      <c r="D194" s="10"/>
      <c r="E194" s="52"/>
    </row>
    <row r="195" spans="1:5" s="2" customFormat="1" ht="19.5" hidden="1" customHeight="1">
      <c r="A195" s="19">
        <v>5998</v>
      </c>
      <c r="B195" s="11" t="s">
        <v>38</v>
      </c>
      <c r="C195" s="10"/>
      <c r="D195" s="10"/>
      <c r="E195" s="52"/>
    </row>
    <row r="196" spans="1:5" s="2" customFormat="1" ht="19.5" hidden="1" customHeight="1">
      <c r="A196" s="18">
        <v>6</v>
      </c>
      <c r="B196" s="17" t="s">
        <v>37</v>
      </c>
      <c r="C196" s="16">
        <f t="shared" ref="C196:D196" si="26">C197+C199+C201+C205+C207</f>
        <v>0</v>
      </c>
      <c r="D196" s="16">
        <f t="shared" si="26"/>
        <v>0</v>
      </c>
      <c r="E196" s="52"/>
    </row>
    <row r="197" spans="1:5" s="2" customFormat="1" ht="19.5" hidden="1" customHeight="1">
      <c r="A197" s="15">
        <v>62</v>
      </c>
      <c r="B197" s="14" t="s">
        <v>36</v>
      </c>
      <c r="C197" s="13">
        <f t="shared" ref="C197:D197" si="27">C198</f>
        <v>0</v>
      </c>
      <c r="D197" s="13">
        <f t="shared" si="27"/>
        <v>0</v>
      </c>
      <c r="E197" s="52"/>
    </row>
    <row r="198" spans="1:5" s="2" customFormat="1" ht="19.5" hidden="1" customHeight="1">
      <c r="A198" s="12">
        <v>6202</v>
      </c>
      <c r="B198" s="11" t="s">
        <v>35</v>
      </c>
      <c r="C198" s="10"/>
      <c r="D198" s="10"/>
      <c r="E198" s="52"/>
    </row>
    <row r="199" spans="1:5" s="2" customFormat="1" ht="19.5" hidden="1" customHeight="1">
      <c r="A199" s="15">
        <v>64</v>
      </c>
      <c r="B199" s="14" t="s">
        <v>34</v>
      </c>
      <c r="C199" s="13">
        <f t="shared" ref="C199:D199" si="28">C200</f>
        <v>0</v>
      </c>
      <c r="D199" s="13">
        <f t="shared" si="28"/>
        <v>0</v>
      </c>
      <c r="E199" s="52"/>
    </row>
    <row r="200" spans="1:5" s="2" customFormat="1" ht="19.5" hidden="1" customHeight="1">
      <c r="A200" s="12">
        <v>6401</v>
      </c>
      <c r="B200" s="11" t="s">
        <v>33</v>
      </c>
      <c r="C200" s="10"/>
      <c r="D200" s="10"/>
      <c r="E200" s="52"/>
    </row>
    <row r="201" spans="1:5" s="2" customFormat="1" ht="19.5" hidden="1" customHeight="1">
      <c r="A201" s="15">
        <v>65</v>
      </c>
      <c r="B201" s="14" t="s">
        <v>32</v>
      </c>
      <c r="C201" s="13">
        <f t="shared" ref="C201:D201" si="29">SUM(C202:C204)</f>
        <v>0</v>
      </c>
      <c r="D201" s="13">
        <f t="shared" si="29"/>
        <v>0</v>
      </c>
      <c r="E201" s="52"/>
    </row>
    <row r="202" spans="1:5" s="2" customFormat="1" ht="19.5" hidden="1" customHeight="1">
      <c r="A202" s="12">
        <v>6504</v>
      </c>
      <c r="B202" s="11" t="s">
        <v>31</v>
      </c>
      <c r="C202" s="10"/>
      <c r="D202" s="10"/>
      <c r="E202" s="52"/>
    </row>
    <row r="203" spans="1:5" s="2" customFormat="1" ht="19.5" hidden="1" customHeight="1">
      <c r="A203" s="12">
        <v>6505</v>
      </c>
      <c r="B203" s="11" t="s">
        <v>30</v>
      </c>
      <c r="C203" s="10"/>
      <c r="D203" s="10"/>
      <c r="E203" s="52"/>
    </row>
    <row r="204" spans="1:5" s="2" customFormat="1" ht="19.5" hidden="1" customHeight="1">
      <c r="A204" s="12">
        <v>6506</v>
      </c>
      <c r="B204" s="11" t="s">
        <v>29</v>
      </c>
      <c r="C204" s="10"/>
      <c r="D204" s="10"/>
      <c r="E204" s="52"/>
    </row>
    <row r="205" spans="1:5" s="2" customFormat="1" ht="19.5" hidden="1" customHeight="1">
      <c r="A205" s="15">
        <v>66</v>
      </c>
      <c r="B205" s="14" t="s">
        <v>28</v>
      </c>
      <c r="C205" s="13">
        <f t="shared" ref="C205:D205" si="30">C206</f>
        <v>0</v>
      </c>
      <c r="D205" s="13">
        <f t="shared" si="30"/>
        <v>0</v>
      </c>
      <c r="E205" s="52"/>
    </row>
    <row r="206" spans="1:5" s="2" customFormat="1" ht="19.5" hidden="1" customHeight="1">
      <c r="A206" s="12">
        <v>6698</v>
      </c>
      <c r="B206" s="11" t="s">
        <v>0</v>
      </c>
      <c r="C206" s="10"/>
      <c r="D206" s="10"/>
      <c r="E206" s="52"/>
    </row>
    <row r="207" spans="1:5" s="2" customFormat="1" ht="19.5" hidden="1" customHeight="1">
      <c r="A207" s="15">
        <v>68</v>
      </c>
      <c r="B207" s="14" t="s">
        <v>27</v>
      </c>
      <c r="C207" s="13">
        <f t="shared" ref="C207:D207" si="31">SUM(C208:C212)</f>
        <v>0</v>
      </c>
      <c r="D207" s="13">
        <f t="shared" si="31"/>
        <v>0</v>
      </c>
      <c r="E207" s="52"/>
    </row>
    <row r="208" spans="1:5" s="2" customFormat="1" hidden="1">
      <c r="A208" s="12">
        <v>6801</v>
      </c>
      <c r="B208" s="11" t="s">
        <v>26</v>
      </c>
      <c r="C208" s="10"/>
      <c r="D208" s="10"/>
      <c r="E208" s="52"/>
    </row>
    <row r="209" spans="1:5" s="2" customFormat="1" ht="19.5" hidden="1" customHeight="1">
      <c r="A209" s="12">
        <v>6802</v>
      </c>
      <c r="B209" s="11" t="s">
        <v>25</v>
      </c>
      <c r="C209" s="10"/>
      <c r="D209" s="10"/>
      <c r="E209" s="52"/>
    </row>
    <row r="210" spans="1:5" s="2" customFormat="1" ht="19.5" hidden="1" customHeight="1">
      <c r="A210" s="12">
        <v>6803</v>
      </c>
      <c r="B210" s="11" t="s">
        <v>24</v>
      </c>
      <c r="C210" s="10"/>
      <c r="D210" s="10"/>
      <c r="E210" s="52"/>
    </row>
    <row r="211" spans="1:5" s="2" customFormat="1" hidden="1">
      <c r="A211" s="12">
        <v>6805</v>
      </c>
      <c r="B211" s="11" t="s">
        <v>23</v>
      </c>
      <c r="C211" s="10"/>
      <c r="D211" s="10"/>
      <c r="E211" s="52"/>
    </row>
    <row r="212" spans="1:5" s="2" customFormat="1" ht="19.5" hidden="1" customHeight="1">
      <c r="A212" s="12">
        <v>6898</v>
      </c>
      <c r="B212" s="11" t="s">
        <v>0</v>
      </c>
      <c r="C212" s="10"/>
      <c r="D212" s="10"/>
      <c r="E212" s="52"/>
    </row>
    <row r="213" spans="1:5" s="2" customFormat="1" ht="50.1" customHeight="1">
      <c r="A213" s="18">
        <v>7</v>
      </c>
      <c r="B213" s="17" t="s">
        <v>22</v>
      </c>
      <c r="C213" s="16">
        <f t="shared" ref="C213:D213" si="32">C214+C228+C236+C239+C244</f>
        <v>9</v>
      </c>
      <c r="D213" s="16">
        <f t="shared" si="32"/>
        <v>0</v>
      </c>
      <c r="E213" s="52"/>
    </row>
    <row r="214" spans="1:5" s="2" customFormat="1" ht="19.5" customHeight="1">
      <c r="A214" s="15">
        <v>71</v>
      </c>
      <c r="B214" s="14" t="s">
        <v>21</v>
      </c>
      <c r="C214" s="13">
        <f>C215+C216+C222</f>
        <v>0</v>
      </c>
      <c r="D214" s="13">
        <f>D215+D216+D222</f>
        <v>0</v>
      </c>
      <c r="E214" s="52"/>
    </row>
    <row r="215" spans="1:5" s="2" customFormat="1" ht="19.5" customHeight="1">
      <c r="A215" s="12">
        <v>7101</v>
      </c>
      <c r="B215" s="11" t="s">
        <v>20</v>
      </c>
      <c r="C215" s="10"/>
      <c r="D215" s="10"/>
      <c r="E215" s="52"/>
    </row>
    <row r="216" spans="1:5" s="2" customFormat="1" ht="19.5" customHeight="1">
      <c r="A216" s="59">
        <v>7102</v>
      </c>
      <c r="B216" s="49" t="s">
        <v>19</v>
      </c>
      <c r="C216" s="61">
        <f>SUM(C217:C221)</f>
        <v>0</v>
      </c>
      <c r="D216" s="61">
        <f>SUM(D217:D221)</f>
        <v>0</v>
      </c>
      <c r="E216" s="52"/>
    </row>
    <row r="217" spans="1:5" s="2" customFormat="1" ht="19.5" customHeight="1">
      <c r="A217" s="12"/>
      <c r="B217" s="41" t="s">
        <v>182</v>
      </c>
      <c r="C217" s="10"/>
      <c r="D217" s="10"/>
      <c r="E217" s="52"/>
    </row>
    <row r="218" spans="1:5" s="2" customFormat="1" ht="19.5" customHeight="1">
      <c r="A218" s="12"/>
      <c r="B218" s="41" t="s">
        <v>205</v>
      </c>
      <c r="C218" s="10"/>
      <c r="D218" s="10"/>
      <c r="E218" s="52"/>
    </row>
    <row r="219" spans="1:5" s="2" customFormat="1" ht="19.5" customHeight="1">
      <c r="A219" s="12"/>
      <c r="B219" s="41" t="s">
        <v>245</v>
      </c>
      <c r="C219" s="10"/>
      <c r="D219" s="10"/>
      <c r="E219" s="55"/>
    </row>
    <row r="220" spans="1:5" s="2" customFormat="1" ht="19.5" customHeight="1">
      <c r="A220" s="12"/>
      <c r="B220" s="27" t="s">
        <v>218</v>
      </c>
      <c r="C220" s="10"/>
      <c r="D220" s="10"/>
      <c r="E220" s="52"/>
    </row>
    <row r="221" spans="1:5" s="2" customFormat="1" ht="19.5" customHeight="1">
      <c r="A221" s="12"/>
      <c r="B221" s="41"/>
      <c r="C221" s="10"/>
      <c r="D221" s="10"/>
      <c r="E221" s="52"/>
    </row>
    <row r="222" spans="1:5" s="2" customFormat="1" ht="19.5" customHeight="1">
      <c r="A222" s="59">
        <v>7103</v>
      </c>
      <c r="B222" s="49" t="s">
        <v>18</v>
      </c>
      <c r="C222" s="61">
        <f>SUM(C223:C227)</f>
        <v>0</v>
      </c>
      <c r="D222" s="61">
        <f>SUM(D223:D227)</f>
        <v>0</v>
      </c>
      <c r="E222" s="52"/>
    </row>
    <row r="223" spans="1:5" s="2" customFormat="1" ht="19.5" customHeight="1">
      <c r="A223" s="12"/>
      <c r="B223" s="41" t="s">
        <v>183</v>
      </c>
      <c r="C223" s="10"/>
      <c r="D223" s="10"/>
      <c r="E223" s="52"/>
    </row>
    <row r="224" spans="1:5" s="2" customFormat="1" ht="19.5" customHeight="1">
      <c r="A224" s="12"/>
      <c r="B224" s="41" t="s">
        <v>184</v>
      </c>
      <c r="C224" s="10"/>
      <c r="D224" s="10"/>
      <c r="E224" s="52"/>
    </row>
    <row r="225" spans="1:5" s="2" customFormat="1" ht="19.5" customHeight="1">
      <c r="A225" s="12"/>
      <c r="B225" s="27" t="s">
        <v>230</v>
      </c>
      <c r="C225" s="10"/>
      <c r="D225" s="10"/>
      <c r="E225" s="52"/>
    </row>
    <row r="226" spans="1:5" s="2" customFormat="1" ht="19.5" customHeight="1">
      <c r="A226" s="12"/>
      <c r="B226" s="41"/>
      <c r="C226" s="10"/>
      <c r="D226" s="10"/>
      <c r="E226" s="52"/>
    </row>
    <row r="227" spans="1:5" s="2" customFormat="1" ht="19.5" customHeight="1">
      <c r="A227" s="12"/>
      <c r="B227" s="41"/>
      <c r="C227" s="10"/>
      <c r="D227" s="10"/>
      <c r="E227" s="52"/>
    </row>
    <row r="228" spans="1:5" s="2" customFormat="1" ht="19.5" customHeight="1">
      <c r="A228" s="15">
        <v>72</v>
      </c>
      <c r="B228" s="14" t="s">
        <v>17</v>
      </c>
      <c r="C228" s="13">
        <f>C229+C235</f>
        <v>9</v>
      </c>
      <c r="D228" s="13">
        <f>D229+D235</f>
        <v>0</v>
      </c>
      <c r="E228" s="52"/>
    </row>
    <row r="229" spans="1:5" s="2" customFormat="1" ht="19.5" customHeight="1">
      <c r="A229" s="59">
        <v>7206</v>
      </c>
      <c r="B229" s="49" t="s">
        <v>16</v>
      </c>
      <c r="C229" s="61">
        <f>SUM(C230:C234)</f>
        <v>9</v>
      </c>
      <c r="D229" s="61">
        <f>SUM(D230:D234)</f>
        <v>0</v>
      </c>
      <c r="E229" s="52"/>
    </row>
    <row r="230" spans="1:5" s="2" customFormat="1" ht="19.5" customHeight="1">
      <c r="A230" s="12"/>
      <c r="B230" s="41" t="s">
        <v>185</v>
      </c>
      <c r="C230" s="10"/>
      <c r="D230" s="10"/>
      <c r="E230" s="52"/>
    </row>
    <row r="231" spans="1:5" s="2" customFormat="1" ht="19.5" customHeight="1">
      <c r="A231" s="12"/>
      <c r="B231" s="41" t="s">
        <v>186</v>
      </c>
      <c r="C231" s="10"/>
      <c r="D231" s="10"/>
      <c r="E231" s="52"/>
    </row>
    <row r="232" spans="1:5" s="2" customFormat="1" ht="19.5" customHeight="1">
      <c r="A232" s="12"/>
      <c r="B232" s="41" t="s">
        <v>187</v>
      </c>
      <c r="C232" s="10"/>
      <c r="D232" s="10"/>
      <c r="E232" s="52"/>
    </row>
    <row r="233" spans="1:5" s="2" customFormat="1" ht="19.5" customHeight="1">
      <c r="A233" s="12"/>
      <c r="B233" s="27" t="s">
        <v>230</v>
      </c>
      <c r="C233" s="10">
        <v>9</v>
      </c>
      <c r="D233" s="10"/>
      <c r="E233" s="55" t="s">
        <v>356</v>
      </c>
    </row>
    <row r="234" spans="1:5" s="2" customFormat="1" ht="19.5" hidden="1" customHeight="1">
      <c r="A234" s="12"/>
      <c r="B234" s="41"/>
      <c r="C234" s="10"/>
      <c r="D234" s="10"/>
      <c r="E234" s="52"/>
    </row>
    <row r="235" spans="1:5" s="2" customFormat="1" ht="19.5" hidden="1" customHeight="1">
      <c r="A235" s="12">
        <v>7298</v>
      </c>
      <c r="B235" s="11" t="s">
        <v>0</v>
      </c>
      <c r="C235" s="10"/>
      <c r="D235" s="10"/>
      <c r="E235" s="52"/>
    </row>
    <row r="236" spans="1:5" s="2" customFormat="1" ht="19.5" hidden="1" customHeight="1">
      <c r="A236" s="15">
        <v>73</v>
      </c>
      <c r="B236" s="14" t="s">
        <v>15</v>
      </c>
      <c r="C236" s="13">
        <f t="shared" ref="C236:D236" si="33">SUM(C237:C238)</f>
        <v>0</v>
      </c>
      <c r="D236" s="13">
        <f t="shared" si="33"/>
        <v>0</v>
      </c>
      <c r="E236" s="52"/>
    </row>
    <row r="237" spans="1:5" s="2" customFormat="1" ht="19.5" hidden="1" customHeight="1">
      <c r="A237" s="12">
        <v>7304</v>
      </c>
      <c r="B237" s="11" t="s">
        <v>14</v>
      </c>
      <c r="C237" s="10"/>
      <c r="D237" s="10"/>
      <c r="E237" s="52"/>
    </row>
    <row r="238" spans="1:5" s="2" customFormat="1" ht="19.5" hidden="1" customHeight="1">
      <c r="A238" s="12">
        <v>7398</v>
      </c>
      <c r="B238" s="11" t="s">
        <v>13</v>
      </c>
      <c r="C238" s="10"/>
      <c r="D238" s="10"/>
      <c r="E238" s="52"/>
    </row>
    <row r="239" spans="1:5" s="2" customFormat="1" ht="50.1" hidden="1" customHeight="1">
      <c r="A239" s="15">
        <v>74</v>
      </c>
      <c r="B239" s="14" t="s">
        <v>12</v>
      </c>
      <c r="C239" s="13">
        <f t="shared" ref="C239:D239" si="34">SUM(C240:C243)</f>
        <v>0</v>
      </c>
      <c r="D239" s="13">
        <f t="shared" si="34"/>
        <v>0</v>
      </c>
      <c r="E239" s="52"/>
    </row>
    <row r="240" spans="1:5" s="2" customFormat="1" ht="19.5" hidden="1" customHeight="1">
      <c r="A240" s="12">
        <v>7401</v>
      </c>
      <c r="B240" s="11" t="s">
        <v>11</v>
      </c>
      <c r="C240" s="10"/>
      <c r="D240" s="10"/>
      <c r="E240" s="52"/>
    </row>
    <row r="241" spans="1:7" s="2" customFormat="1" ht="19.5" hidden="1" customHeight="1">
      <c r="A241" s="12">
        <v>7406</v>
      </c>
      <c r="B241" s="11" t="s">
        <v>10</v>
      </c>
      <c r="C241" s="10"/>
      <c r="D241" s="10"/>
      <c r="E241" s="52"/>
    </row>
    <row r="242" spans="1:7" s="2" customFormat="1" hidden="1">
      <c r="A242" s="12">
        <v>7407</v>
      </c>
      <c r="B242" s="11" t="s">
        <v>9</v>
      </c>
      <c r="C242" s="10"/>
      <c r="D242" s="10"/>
      <c r="E242" s="52"/>
    </row>
    <row r="243" spans="1:7" s="2" customFormat="1" ht="19.5" hidden="1" customHeight="1">
      <c r="A243" s="12">
        <v>7498</v>
      </c>
      <c r="B243" s="11" t="s">
        <v>0</v>
      </c>
      <c r="C243" s="10"/>
      <c r="D243" s="10"/>
      <c r="E243" s="52"/>
    </row>
    <row r="244" spans="1:7" s="2" customFormat="1" ht="19.5" hidden="1" customHeight="1">
      <c r="A244" s="15">
        <v>75</v>
      </c>
      <c r="B244" s="14" t="s">
        <v>8</v>
      </c>
      <c r="C244" s="13">
        <f t="shared" ref="C244:D244" si="35">SUM(C245:C246)</f>
        <v>0</v>
      </c>
      <c r="D244" s="13">
        <f t="shared" si="35"/>
        <v>0</v>
      </c>
      <c r="E244" s="52"/>
    </row>
    <row r="245" spans="1:7" s="2" customFormat="1" ht="19.5" hidden="1" customHeight="1">
      <c r="A245" s="12">
        <v>7501</v>
      </c>
      <c r="B245" s="11" t="s">
        <v>7</v>
      </c>
      <c r="C245" s="10"/>
      <c r="D245" s="10"/>
      <c r="E245" s="52"/>
    </row>
    <row r="246" spans="1:7" s="2" customFormat="1" ht="19.5" hidden="1" customHeight="1">
      <c r="A246" s="12">
        <v>7502</v>
      </c>
      <c r="B246" s="11" t="s">
        <v>6</v>
      </c>
      <c r="C246" s="10"/>
      <c r="D246" s="10"/>
      <c r="E246" s="52"/>
    </row>
    <row r="247" spans="1:7" s="2" customFormat="1" ht="19.5" hidden="1" customHeight="1">
      <c r="A247" s="18">
        <v>8</v>
      </c>
      <c r="B247" s="17" t="s">
        <v>5</v>
      </c>
      <c r="C247" s="16">
        <f t="shared" ref="C247:D247" si="36">C248</f>
        <v>0</v>
      </c>
      <c r="D247" s="16">
        <f t="shared" si="36"/>
        <v>0</v>
      </c>
      <c r="E247" s="52"/>
    </row>
    <row r="248" spans="1:7" s="2" customFormat="1" ht="19.5" hidden="1" customHeight="1">
      <c r="A248" s="15">
        <v>81</v>
      </c>
      <c r="B248" s="14" t="s">
        <v>4</v>
      </c>
      <c r="C248" s="13">
        <f t="shared" ref="C248:D248" si="37">SUM(C249:C250)</f>
        <v>0</v>
      </c>
      <c r="D248" s="13">
        <f t="shared" si="37"/>
        <v>0</v>
      </c>
      <c r="E248" s="52"/>
    </row>
    <row r="249" spans="1:7" s="2" customFormat="1" ht="19.5" hidden="1" customHeight="1">
      <c r="A249" s="12">
        <v>8106</v>
      </c>
      <c r="B249" s="11" t="s">
        <v>3</v>
      </c>
      <c r="C249" s="10"/>
      <c r="D249" s="10"/>
      <c r="E249" s="52"/>
    </row>
    <row r="250" spans="1:7" s="2" customFormat="1" ht="19.5" hidden="1" customHeight="1">
      <c r="A250" s="12">
        <v>8109</v>
      </c>
      <c r="B250" s="11" t="s">
        <v>2</v>
      </c>
      <c r="C250" s="10"/>
      <c r="D250" s="10"/>
      <c r="E250" s="52"/>
    </row>
    <row r="251" spans="1:7" s="2" customFormat="1" ht="19.5" hidden="1" customHeight="1">
      <c r="A251" s="18">
        <v>9</v>
      </c>
      <c r="B251" s="17" t="s">
        <v>181</v>
      </c>
      <c r="C251" s="16">
        <f t="shared" ref="C251:D251" si="38">SUM(C252)</f>
        <v>0</v>
      </c>
      <c r="D251" s="16">
        <f t="shared" si="38"/>
        <v>0</v>
      </c>
      <c r="E251" s="52"/>
    </row>
    <row r="252" spans="1:7" s="2" customFormat="1" ht="19.5" hidden="1" customHeight="1">
      <c r="A252" s="15">
        <v>91</v>
      </c>
      <c r="B252" s="14" t="s">
        <v>1</v>
      </c>
      <c r="C252" s="13">
        <f t="shared" ref="C252:D252" si="39">C253</f>
        <v>0</v>
      </c>
      <c r="D252" s="13">
        <f t="shared" si="39"/>
        <v>0</v>
      </c>
      <c r="E252" s="52"/>
    </row>
    <row r="253" spans="1:7" s="2" customFormat="1" ht="24.75" hidden="1" customHeight="1">
      <c r="A253" s="12">
        <v>9198</v>
      </c>
      <c r="B253" s="11" t="s">
        <v>0</v>
      </c>
      <c r="C253" s="10"/>
      <c r="D253" s="10"/>
      <c r="E253" s="52"/>
    </row>
    <row r="254" spans="1:7" s="2" customFormat="1" ht="21">
      <c r="A254" s="1"/>
      <c r="B254" s="3"/>
      <c r="C254" s="3"/>
      <c r="D254" s="3"/>
      <c r="E254" s="52"/>
      <c r="G254" s="4"/>
    </row>
    <row r="255" spans="1:7">
      <c r="A255" s="131" t="s">
        <v>420</v>
      </c>
    </row>
  </sheetData>
  <mergeCells count="3">
    <mergeCell ref="A1:D1"/>
    <mergeCell ref="D5:D6"/>
    <mergeCell ref="C5:C6"/>
  </mergeCells>
  <phoneticPr fontId="4" type="noConversion"/>
  <pageMargins left="0.70866141732283472" right="0.70866141732283472" top="0.74803149606299213" bottom="0.74803149606299213" header="0.31496062992125984" footer="0.31496062992125984"/>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A255" sqref="A255"/>
    </sheetView>
  </sheetViews>
  <sheetFormatPr defaultRowHeight="19.5"/>
  <cols>
    <col min="1" max="1" width="7.5" style="1" bestFit="1" customWidth="1"/>
    <col min="2" max="2" width="80.125" style="3" customWidth="1"/>
    <col min="3" max="4" width="14.375" style="3" customWidth="1"/>
    <col min="5" max="5" width="44.75" style="53" customWidth="1"/>
    <col min="6" max="6" width="3.375" style="2" customWidth="1"/>
    <col min="7" max="84" width="9" style="2"/>
    <col min="85" max="16384" width="9" style="1"/>
  </cols>
  <sheetData>
    <row r="1" spans="1:84" ht="21" customHeight="1">
      <c r="A1" s="722" t="s">
        <v>396</v>
      </c>
      <c r="B1" s="722"/>
      <c r="C1" s="722"/>
      <c r="D1" s="722"/>
    </row>
    <row r="2" spans="1:84" ht="20.100000000000001" customHeight="1">
      <c r="A2" s="39"/>
      <c r="B2" s="38" t="s">
        <v>179</v>
      </c>
      <c r="C2" s="100"/>
      <c r="D2" s="100"/>
    </row>
    <row r="3" spans="1:84" ht="20.100000000000001" customHeight="1">
      <c r="A3" s="39"/>
      <c r="B3" s="38" t="s">
        <v>178</v>
      </c>
      <c r="C3" s="101"/>
      <c r="D3" s="101" t="s">
        <v>177</v>
      </c>
    </row>
    <row r="4" spans="1:84" s="40" customFormat="1" ht="20.100000000000001" customHeight="1">
      <c r="A4" s="39"/>
      <c r="B4" s="38" t="s">
        <v>175</v>
      </c>
      <c r="C4" s="37">
        <v>510301</v>
      </c>
      <c r="D4" s="37">
        <v>510301</v>
      </c>
      <c r="E4" s="5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9"/>
      <c r="B5" s="38" t="s">
        <v>173</v>
      </c>
      <c r="C5" s="730" t="s">
        <v>383</v>
      </c>
      <c r="D5" s="730" t="s">
        <v>170</v>
      </c>
    </row>
    <row r="6" spans="1:84" ht="29.25" customHeight="1">
      <c r="A6" s="36" t="s">
        <v>172</v>
      </c>
      <c r="B6" s="44" t="s">
        <v>171</v>
      </c>
      <c r="C6" s="731"/>
      <c r="D6" s="731"/>
      <c r="E6" s="45" t="s">
        <v>214</v>
      </c>
    </row>
    <row r="7" spans="1:84" ht="18.75" hidden="1" customHeight="1">
      <c r="A7" s="36"/>
      <c r="B7" s="44"/>
      <c r="C7" s="34"/>
      <c r="D7" s="34"/>
    </row>
    <row r="8" spans="1:84" ht="19.5" customHeight="1">
      <c r="A8" s="33"/>
      <c r="B8" s="32" t="s">
        <v>167</v>
      </c>
      <c r="C8" s="31">
        <f>SUM(C9,C108,C136,C173,C196,C213,C247,C251)</f>
        <v>249</v>
      </c>
      <c r="D8" s="31">
        <f>SUM(D9,D108,D136,D173,D196,D213,D247,D251)</f>
        <v>0</v>
      </c>
      <c r="E8" s="57" t="s">
        <v>390</v>
      </c>
    </row>
    <row r="9" spans="1:84" s="2" customFormat="1" ht="19.5" customHeight="1">
      <c r="A9" s="18">
        <v>2</v>
      </c>
      <c r="B9" s="17" t="s">
        <v>135</v>
      </c>
      <c r="C9" s="16">
        <f>C10+C17+C21+C29+C34+C51+C61+C72+C101+C106</f>
        <v>151</v>
      </c>
      <c r="D9" s="16">
        <f>D10+D17+D21+D29+D34+D51+D61+D72+D101+D106</f>
        <v>0</v>
      </c>
      <c r="E9" s="52"/>
    </row>
    <row r="10" spans="1:84" s="2" customFormat="1" ht="19.5" customHeight="1">
      <c r="A10" s="15">
        <v>21</v>
      </c>
      <c r="B10" s="14" t="s">
        <v>334</v>
      </c>
      <c r="C10" s="13">
        <f t="shared" ref="C10:D10" si="0">SUM(C11:C16)</f>
        <v>0</v>
      </c>
      <c r="D10" s="13">
        <f t="shared" si="0"/>
        <v>0</v>
      </c>
      <c r="E10" s="52"/>
    </row>
    <row r="11" spans="1:84" s="2" customFormat="1" ht="19.5" customHeight="1">
      <c r="A11" s="12">
        <v>2101</v>
      </c>
      <c r="B11" s="11" t="s">
        <v>134</v>
      </c>
      <c r="C11" s="10"/>
      <c r="D11" s="10"/>
      <c r="E11" s="52"/>
    </row>
    <row r="12" spans="1:84" s="2" customFormat="1" ht="19.5" customHeight="1">
      <c r="A12" s="12">
        <v>2102</v>
      </c>
      <c r="B12" s="11" t="s">
        <v>314</v>
      </c>
      <c r="C12" s="10"/>
      <c r="D12" s="10"/>
      <c r="E12" s="52"/>
    </row>
    <row r="13" spans="1:84" s="2" customFormat="1" ht="19.5" customHeight="1">
      <c r="A13" s="12">
        <v>2103</v>
      </c>
      <c r="B13" s="11" t="s">
        <v>133</v>
      </c>
      <c r="C13" s="10"/>
      <c r="D13" s="10"/>
      <c r="E13" s="52"/>
    </row>
    <row r="14" spans="1:84" s="2" customFormat="1" ht="19.5" customHeight="1">
      <c r="A14" s="12">
        <v>2104</v>
      </c>
      <c r="B14" s="11" t="s">
        <v>132</v>
      </c>
      <c r="C14" s="10"/>
      <c r="D14" s="10"/>
      <c r="E14" s="52"/>
    </row>
    <row r="15" spans="1:84" s="2" customFormat="1" ht="19.5" customHeight="1">
      <c r="A15" s="12">
        <v>2105</v>
      </c>
      <c r="B15" s="11" t="s">
        <v>131</v>
      </c>
      <c r="C15" s="10"/>
      <c r="D15" s="10"/>
      <c r="E15" s="52"/>
    </row>
    <row r="16" spans="1:84" s="2" customFormat="1" ht="19.5" customHeight="1">
      <c r="A16" s="12">
        <v>2106</v>
      </c>
      <c r="B16" s="11" t="s">
        <v>130</v>
      </c>
      <c r="C16" s="10"/>
      <c r="D16" s="10"/>
      <c r="E16" s="52"/>
    </row>
    <row r="17" spans="1:5" s="2" customFormat="1" ht="19.5" customHeight="1">
      <c r="A17" s="15">
        <v>22</v>
      </c>
      <c r="B17" s="14" t="s">
        <v>335</v>
      </c>
      <c r="C17" s="13">
        <f t="shared" ref="C17:D17" si="1">SUM(C18:C20)</f>
        <v>0</v>
      </c>
      <c r="D17" s="13">
        <f t="shared" si="1"/>
        <v>0</v>
      </c>
      <c r="E17" s="52"/>
    </row>
    <row r="18" spans="1:5" s="2" customFormat="1" ht="19.5" customHeight="1">
      <c r="A18" s="12">
        <v>2201</v>
      </c>
      <c r="B18" s="11" t="s">
        <v>315</v>
      </c>
      <c r="C18" s="10"/>
      <c r="D18" s="10"/>
      <c r="E18" s="52"/>
    </row>
    <row r="19" spans="1:5" s="2" customFormat="1" ht="19.5" customHeight="1">
      <c r="A19" s="12">
        <v>2202</v>
      </c>
      <c r="B19" s="11" t="s">
        <v>129</v>
      </c>
      <c r="C19" s="10"/>
      <c r="D19" s="10"/>
      <c r="E19" s="52"/>
    </row>
    <row r="20" spans="1:5" s="2" customFormat="1" ht="19.5" customHeight="1">
      <c r="A20" s="12">
        <v>2204</v>
      </c>
      <c r="B20" s="11" t="s">
        <v>128</v>
      </c>
      <c r="C20" s="10"/>
      <c r="D20" s="10"/>
      <c r="E20" s="52"/>
    </row>
    <row r="21" spans="1:5" s="2" customFormat="1" ht="19.5" customHeight="1">
      <c r="A21" s="15">
        <v>23</v>
      </c>
      <c r="B21" s="14" t="s">
        <v>127</v>
      </c>
      <c r="C21" s="13">
        <f t="shared" ref="C21:D21" si="2">SUM(C22:C28)</f>
        <v>23</v>
      </c>
      <c r="D21" s="13">
        <f t="shared" si="2"/>
        <v>0</v>
      </c>
      <c r="E21" s="52"/>
    </row>
    <row r="22" spans="1:5" s="2" customFormat="1" ht="19.5" customHeight="1">
      <c r="A22" s="12">
        <v>2301</v>
      </c>
      <c r="B22" s="11" t="s">
        <v>330</v>
      </c>
      <c r="C22" s="10">
        <v>23</v>
      </c>
      <c r="D22" s="10"/>
      <c r="E22" s="57" t="s">
        <v>391</v>
      </c>
    </row>
    <row r="23" spans="1:5" s="2" customFormat="1" ht="19.5" customHeight="1">
      <c r="A23" s="12">
        <v>2302</v>
      </c>
      <c r="B23" s="11" t="s">
        <v>328</v>
      </c>
      <c r="C23" s="10"/>
      <c r="D23" s="10"/>
      <c r="E23" s="52"/>
    </row>
    <row r="24" spans="1:5" s="2" customFormat="1" ht="19.5" customHeight="1">
      <c r="A24" s="12">
        <v>2303</v>
      </c>
      <c r="B24" s="11" t="s">
        <v>329</v>
      </c>
      <c r="C24" s="10"/>
      <c r="D24" s="10"/>
      <c r="E24" s="52"/>
    </row>
    <row r="25" spans="1:5" s="2" customFormat="1" ht="19.5" customHeight="1">
      <c r="A25" s="12">
        <v>2304</v>
      </c>
      <c r="B25" s="11" t="s">
        <v>126</v>
      </c>
      <c r="C25" s="10"/>
      <c r="D25" s="10"/>
      <c r="E25" s="52"/>
    </row>
    <row r="26" spans="1:5" s="2" customFormat="1" ht="19.5" customHeight="1">
      <c r="A26" s="12">
        <v>2305</v>
      </c>
      <c r="B26" s="11" t="s">
        <v>125</v>
      </c>
      <c r="C26" s="10"/>
      <c r="D26" s="10"/>
      <c r="E26" s="52"/>
    </row>
    <row r="27" spans="1:5" s="2" customFormat="1" ht="19.5" customHeight="1">
      <c r="A27" s="12">
        <v>2306</v>
      </c>
      <c r="B27" s="11" t="s">
        <v>124</v>
      </c>
      <c r="C27" s="10"/>
      <c r="D27" s="10"/>
      <c r="E27" s="52"/>
    </row>
    <row r="28" spans="1:5" s="2" customFormat="1" ht="19.5" customHeight="1">
      <c r="A28" s="12">
        <v>2398</v>
      </c>
      <c r="B28" s="11" t="s">
        <v>123</v>
      </c>
      <c r="C28" s="10"/>
      <c r="D28" s="10"/>
      <c r="E28" s="52"/>
    </row>
    <row r="29" spans="1:5" s="2" customFormat="1" ht="19.5" customHeight="1">
      <c r="A29" s="15">
        <v>24</v>
      </c>
      <c r="B29" s="14" t="s">
        <v>331</v>
      </c>
      <c r="C29" s="13">
        <f t="shared" ref="C29:D29" si="3">SUM(C30:C33)</f>
        <v>0</v>
      </c>
      <c r="D29" s="13">
        <f t="shared" si="3"/>
        <v>0</v>
      </c>
      <c r="E29" s="52"/>
    </row>
    <row r="30" spans="1:5" s="2" customFormat="1" ht="19.5" customHeight="1">
      <c r="A30" s="12">
        <v>2401</v>
      </c>
      <c r="B30" s="11" t="s">
        <v>332</v>
      </c>
      <c r="C30" s="10"/>
      <c r="D30" s="10"/>
      <c r="E30" s="52"/>
    </row>
    <row r="31" spans="1:5" s="2" customFormat="1" ht="19.5" customHeight="1">
      <c r="A31" s="12">
        <v>2402</v>
      </c>
      <c r="B31" s="27" t="s">
        <v>336</v>
      </c>
      <c r="C31" s="10"/>
      <c r="D31" s="10"/>
      <c r="E31" s="52"/>
    </row>
    <row r="32" spans="1:5" s="2" customFormat="1">
      <c r="A32" s="12">
        <v>2404</v>
      </c>
      <c r="B32" s="11" t="s">
        <v>122</v>
      </c>
      <c r="C32" s="10"/>
      <c r="D32" s="10"/>
    </row>
    <row r="33" spans="1:5" s="2" customFormat="1" ht="21" customHeight="1">
      <c r="A33" s="12">
        <v>2405</v>
      </c>
      <c r="B33" s="82" t="s">
        <v>333</v>
      </c>
      <c r="C33" s="10"/>
      <c r="D33" s="10"/>
      <c r="E33" s="52"/>
    </row>
    <row r="34" spans="1:5" s="2" customFormat="1" ht="19.5" customHeight="1">
      <c r="A34" s="15">
        <v>25</v>
      </c>
      <c r="B34" s="14" t="s">
        <v>121</v>
      </c>
      <c r="C34" s="13">
        <f t="shared" ref="C34:D34" si="4">C35+C36+C37+C38+C39+C49+C50</f>
        <v>10</v>
      </c>
      <c r="D34" s="13">
        <f t="shared" si="4"/>
        <v>0</v>
      </c>
      <c r="E34" s="52"/>
    </row>
    <row r="35" spans="1:5" s="2" customFormat="1" ht="19.5" customHeight="1">
      <c r="A35" s="12">
        <v>2501</v>
      </c>
      <c r="B35" s="11" t="s">
        <v>120</v>
      </c>
      <c r="C35" s="10"/>
      <c r="D35" s="10"/>
      <c r="E35" s="54"/>
    </row>
    <row r="36" spans="1:5" s="2" customFormat="1" ht="19.5" customHeight="1">
      <c r="A36" s="12">
        <v>2502</v>
      </c>
      <c r="B36" s="11" t="s">
        <v>119</v>
      </c>
      <c r="C36" s="10"/>
      <c r="D36" s="10"/>
      <c r="E36" s="54"/>
    </row>
    <row r="37" spans="1:5" s="2" customFormat="1" ht="19.5" customHeight="1">
      <c r="A37" s="12">
        <v>2503</v>
      </c>
      <c r="B37" s="11" t="s">
        <v>118</v>
      </c>
      <c r="C37" s="10"/>
      <c r="D37" s="10"/>
      <c r="E37" s="54"/>
    </row>
    <row r="38" spans="1:5" s="2" customFormat="1" ht="19.5" customHeight="1">
      <c r="A38" s="12">
        <v>2504</v>
      </c>
      <c r="B38" s="11" t="s">
        <v>117</v>
      </c>
      <c r="C38" s="10"/>
      <c r="D38" s="10"/>
      <c r="E38" s="54"/>
    </row>
    <row r="39" spans="1:5" s="2" customFormat="1">
      <c r="A39" s="46">
        <v>2505</v>
      </c>
      <c r="B39" s="60" t="s">
        <v>116</v>
      </c>
      <c r="C39" s="47">
        <f>SUM(C40:C48)</f>
        <v>0</v>
      </c>
      <c r="D39" s="47">
        <f>SUM(D40:D48)</f>
        <v>0</v>
      </c>
      <c r="E39" s="54"/>
    </row>
    <row r="40" spans="1:5" s="2" customFormat="1" ht="19.5" customHeight="1">
      <c r="A40" s="12"/>
      <c r="B40" s="42" t="s">
        <v>189</v>
      </c>
      <c r="C40" s="43"/>
      <c r="D40" s="43"/>
      <c r="E40" s="54"/>
    </row>
    <row r="41" spans="1:5" s="2" customFormat="1" ht="19.5" customHeight="1">
      <c r="A41" s="12"/>
      <c r="B41" s="42" t="s">
        <v>190</v>
      </c>
      <c r="C41" s="43"/>
      <c r="D41" s="43"/>
      <c r="E41" s="54"/>
    </row>
    <row r="42" spans="1:5" s="2" customFormat="1" ht="19.5" customHeight="1">
      <c r="A42" s="12"/>
      <c r="B42" s="42" t="s">
        <v>191</v>
      </c>
      <c r="C42" s="43"/>
      <c r="D42" s="43"/>
      <c r="E42" s="54"/>
    </row>
    <row r="43" spans="1:5" s="2" customFormat="1" ht="19.5" customHeight="1">
      <c r="A43" s="12"/>
      <c r="B43" s="42" t="s">
        <v>192</v>
      </c>
      <c r="C43" s="43"/>
      <c r="D43" s="43"/>
      <c r="E43" s="54"/>
    </row>
    <row r="44" spans="1:5" s="2" customFormat="1" ht="21" customHeight="1">
      <c r="A44" s="12"/>
      <c r="B44" s="27" t="s">
        <v>218</v>
      </c>
      <c r="C44" s="10"/>
      <c r="D44" s="10"/>
      <c r="E44" s="54"/>
    </row>
    <row r="45" spans="1:5" s="2" customFormat="1" ht="19.5" customHeight="1">
      <c r="A45" s="12"/>
      <c r="B45" s="27"/>
      <c r="C45" s="10"/>
      <c r="D45" s="10"/>
      <c r="E45" s="54"/>
    </row>
    <row r="46" spans="1:5" s="2" customFormat="1" ht="19.5" customHeight="1">
      <c r="A46" s="12"/>
      <c r="B46" s="27"/>
      <c r="C46" s="10"/>
      <c r="D46" s="10"/>
      <c r="E46" s="54"/>
    </row>
    <row r="47" spans="1:5" s="2" customFormat="1" ht="19.5" customHeight="1">
      <c r="A47" s="12"/>
      <c r="B47" s="11"/>
      <c r="C47" s="10"/>
      <c r="D47" s="10"/>
      <c r="E47" s="54"/>
    </row>
    <row r="48" spans="1:5" s="2" customFormat="1" ht="19.5" customHeight="1">
      <c r="A48" s="12"/>
      <c r="B48" s="11"/>
      <c r="C48" s="10"/>
      <c r="D48" s="10"/>
      <c r="E48" s="54"/>
    </row>
    <row r="49" spans="1:5" s="2" customFormat="1" ht="19.5" customHeight="1">
      <c r="A49" s="12">
        <v>2506</v>
      </c>
      <c r="B49" s="11" t="s">
        <v>115</v>
      </c>
      <c r="C49" s="10"/>
      <c r="D49" s="10"/>
      <c r="E49" s="54"/>
    </row>
    <row r="50" spans="1:5" s="2" customFormat="1" ht="19.5" customHeight="1">
      <c r="A50" s="12">
        <v>2507</v>
      </c>
      <c r="B50" s="11" t="s">
        <v>114</v>
      </c>
      <c r="C50" s="10">
        <v>10</v>
      </c>
      <c r="D50" s="10"/>
      <c r="E50" s="54"/>
    </row>
    <row r="51" spans="1:5" s="2" customFormat="1" ht="19.5" customHeight="1">
      <c r="A51" s="15">
        <v>26</v>
      </c>
      <c r="B51" s="14" t="s">
        <v>113</v>
      </c>
      <c r="C51" s="13">
        <f t="shared" ref="C51:D51" si="5">SUM(C52:C60)</f>
        <v>12</v>
      </c>
      <c r="D51" s="13">
        <f t="shared" si="5"/>
        <v>0</v>
      </c>
      <c r="E51" s="54"/>
    </row>
    <row r="52" spans="1:5" s="2" customFormat="1" ht="19.5" customHeight="1">
      <c r="A52" s="12">
        <v>2601</v>
      </c>
      <c r="B52" s="11" t="s">
        <v>112</v>
      </c>
      <c r="C52" s="10"/>
      <c r="D52" s="10"/>
      <c r="E52" s="54"/>
    </row>
    <row r="53" spans="1:5" s="2" customFormat="1" ht="19.5" customHeight="1">
      <c r="A53" s="12">
        <v>2602</v>
      </c>
      <c r="B53" s="11" t="s">
        <v>111</v>
      </c>
      <c r="C53" s="10"/>
      <c r="D53" s="10"/>
      <c r="E53" s="54"/>
    </row>
    <row r="54" spans="1:5" s="2" customFormat="1" ht="19.5" customHeight="1">
      <c r="A54" s="12">
        <v>2603</v>
      </c>
      <c r="B54" s="11" t="s">
        <v>110</v>
      </c>
      <c r="C54" s="10"/>
      <c r="D54" s="10"/>
      <c r="E54" s="54"/>
    </row>
    <row r="55" spans="1:5" s="2" customFormat="1" ht="19.5" customHeight="1">
      <c r="A55" s="12">
        <v>2604</v>
      </c>
      <c r="B55" s="11" t="s">
        <v>109</v>
      </c>
      <c r="C55" s="10"/>
      <c r="D55" s="10"/>
      <c r="E55" s="54"/>
    </row>
    <row r="56" spans="1:5" s="2" customFormat="1" ht="19.5" customHeight="1">
      <c r="A56" s="12">
        <v>2605</v>
      </c>
      <c r="B56" s="11" t="s">
        <v>108</v>
      </c>
      <c r="C56" s="10"/>
      <c r="D56" s="10"/>
      <c r="E56" s="54"/>
    </row>
    <row r="57" spans="1:5" s="2" customFormat="1" ht="19.5" customHeight="1">
      <c r="A57" s="26">
        <v>266</v>
      </c>
      <c r="B57" s="25" t="s">
        <v>107</v>
      </c>
      <c r="C57" s="10"/>
      <c r="D57" s="10"/>
      <c r="E57" s="54"/>
    </row>
    <row r="58" spans="1:5" s="2" customFormat="1" ht="19.5" customHeight="1">
      <c r="A58" s="12">
        <v>2606</v>
      </c>
      <c r="B58" s="11" t="s">
        <v>106</v>
      </c>
      <c r="C58" s="10"/>
      <c r="D58" s="10"/>
      <c r="E58" s="54"/>
    </row>
    <row r="59" spans="1:5" s="2" customFormat="1" ht="19.5" customHeight="1">
      <c r="A59" s="12">
        <v>2607</v>
      </c>
      <c r="B59" s="11" t="s">
        <v>105</v>
      </c>
      <c r="C59" s="10"/>
      <c r="D59" s="10"/>
      <c r="E59" s="54"/>
    </row>
    <row r="60" spans="1:5" s="2" customFormat="1" ht="19.5" customHeight="1">
      <c r="A60" s="12">
        <v>2698</v>
      </c>
      <c r="B60" s="11" t="s">
        <v>104</v>
      </c>
      <c r="C60" s="10">
        <v>12</v>
      </c>
      <c r="D60" s="10"/>
      <c r="E60" s="54"/>
    </row>
    <row r="61" spans="1:5" s="2" customFormat="1" ht="19.5" customHeight="1">
      <c r="A61" s="15">
        <v>27</v>
      </c>
      <c r="B61" s="14" t="s">
        <v>337</v>
      </c>
      <c r="C61" s="13">
        <f t="shared" ref="C61:D61" si="6">SUM(C62:C71)</f>
        <v>0</v>
      </c>
      <c r="D61" s="13">
        <f t="shared" si="6"/>
        <v>0</v>
      </c>
      <c r="E61" s="54"/>
    </row>
    <row r="62" spans="1:5" s="2" customFormat="1" ht="19.5" customHeight="1">
      <c r="A62" s="12">
        <v>2702</v>
      </c>
      <c r="B62" s="11" t="s">
        <v>316</v>
      </c>
      <c r="C62" s="10"/>
      <c r="D62" s="10"/>
      <c r="E62" s="54"/>
    </row>
    <row r="63" spans="1:5" s="2" customFormat="1" ht="19.5" customHeight="1">
      <c r="A63" s="12">
        <v>2705</v>
      </c>
      <c r="B63" s="11" t="s">
        <v>317</v>
      </c>
      <c r="C63" s="10"/>
      <c r="D63" s="10"/>
      <c r="E63" s="54"/>
    </row>
    <row r="64" spans="1:5" s="2" customFormat="1" ht="39">
      <c r="A64" s="12">
        <v>2706</v>
      </c>
      <c r="B64" s="11" t="s">
        <v>318</v>
      </c>
      <c r="C64" s="10"/>
      <c r="D64" s="10"/>
      <c r="E64" s="54"/>
    </row>
    <row r="65" spans="1:5" s="2" customFormat="1" ht="19.5" customHeight="1">
      <c r="A65" s="12">
        <v>2707</v>
      </c>
      <c r="B65" s="11" t="s">
        <v>319</v>
      </c>
      <c r="C65" s="10"/>
      <c r="D65" s="10"/>
      <c r="E65" s="54"/>
    </row>
    <row r="66" spans="1:5" s="2" customFormat="1" ht="19.5" customHeight="1">
      <c r="A66" s="12">
        <v>2708</v>
      </c>
      <c r="B66" s="11" t="s">
        <v>320</v>
      </c>
      <c r="C66" s="10"/>
      <c r="D66" s="10"/>
      <c r="E66" s="54"/>
    </row>
    <row r="67" spans="1:5" s="2" customFormat="1" ht="19.5" customHeight="1">
      <c r="A67" s="12">
        <v>2709</v>
      </c>
      <c r="B67" s="11" t="s">
        <v>321</v>
      </c>
      <c r="C67" s="10"/>
      <c r="D67" s="10"/>
      <c r="E67" s="54"/>
    </row>
    <row r="68" spans="1:5" s="2" customFormat="1" ht="19.5" customHeight="1">
      <c r="A68" s="12">
        <v>2710</v>
      </c>
      <c r="B68" s="11" t="s">
        <v>322</v>
      </c>
      <c r="C68" s="10"/>
      <c r="D68" s="10"/>
      <c r="E68" s="54"/>
    </row>
    <row r="69" spans="1:5" s="2" customFormat="1" ht="19.5" customHeight="1">
      <c r="A69" s="12">
        <v>2711</v>
      </c>
      <c r="B69" s="11" t="s">
        <v>323</v>
      </c>
      <c r="C69" s="10"/>
      <c r="D69" s="10"/>
      <c r="E69" s="54"/>
    </row>
    <row r="70" spans="1:5" s="2" customFormat="1" ht="19.5" customHeight="1">
      <c r="A70" s="12">
        <v>2713</v>
      </c>
      <c r="B70" s="11" t="s">
        <v>342</v>
      </c>
      <c r="C70" s="10"/>
      <c r="D70" s="10"/>
      <c r="E70" s="54"/>
    </row>
    <row r="71" spans="1:5" s="2" customFormat="1" ht="19.5" customHeight="1">
      <c r="A71" s="12">
        <v>2714</v>
      </c>
      <c r="B71" s="11" t="s">
        <v>343</v>
      </c>
      <c r="C71" s="10"/>
      <c r="D71" s="10"/>
      <c r="E71" s="54"/>
    </row>
    <row r="72" spans="1:5" s="2" customFormat="1" ht="19.5" customHeight="1">
      <c r="A72" s="15">
        <v>28</v>
      </c>
      <c r="B72" s="14" t="s">
        <v>103</v>
      </c>
      <c r="C72" s="13">
        <f>C73+C74+C75+C76+C77+C78+C79+C80+C81+C82+C100</f>
        <v>47</v>
      </c>
      <c r="D72" s="13">
        <f>D73+D74+D75+D76+D77+D78+D79+D80+D81+D82+D100</f>
        <v>0</v>
      </c>
      <c r="E72" s="54"/>
    </row>
    <row r="73" spans="1:5" s="2" customFormat="1" ht="19.5" customHeight="1">
      <c r="A73" s="12">
        <v>2801</v>
      </c>
      <c r="B73" s="11" t="s">
        <v>102</v>
      </c>
      <c r="C73" s="10"/>
      <c r="D73" s="10"/>
      <c r="E73" s="54"/>
    </row>
    <row r="74" spans="1:5" s="2" customFormat="1" ht="19.5" customHeight="1">
      <c r="A74" s="12">
        <v>2802</v>
      </c>
      <c r="B74" s="11" t="s">
        <v>344</v>
      </c>
      <c r="C74" s="10"/>
      <c r="D74" s="10"/>
      <c r="E74" s="54"/>
    </row>
    <row r="75" spans="1:5" s="2" customFormat="1" ht="19.5" customHeight="1">
      <c r="A75" s="12">
        <v>2803</v>
      </c>
      <c r="B75" s="11" t="s">
        <v>101</v>
      </c>
      <c r="C75" s="10"/>
      <c r="D75" s="10"/>
      <c r="E75" s="54"/>
    </row>
    <row r="76" spans="1:5" s="2" customFormat="1" ht="19.5" customHeight="1">
      <c r="A76" s="12">
        <v>2804</v>
      </c>
      <c r="B76" s="11" t="s">
        <v>345</v>
      </c>
      <c r="C76" s="10"/>
      <c r="D76" s="10"/>
      <c r="E76" s="54"/>
    </row>
    <row r="77" spans="1:5" s="2" customFormat="1">
      <c r="A77" s="12">
        <v>2805</v>
      </c>
      <c r="B77" s="11" t="s">
        <v>100</v>
      </c>
      <c r="C77" s="10">
        <v>35</v>
      </c>
      <c r="D77" s="10"/>
      <c r="E77" s="54" t="s">
        <v>237</v>
      </c>
    </row>
    <row r="78" spans="1:5" s="2" customFormat="1" ht="19.5" customHeight="1">
      <c r="A78" s="12">
        <v>2806</v>
      </c>
      <c r="B78" s="11" t="s">
        <v>346</v>
      </c>
      <c r="C78" s="10"/>
      <c r="D78" s="10"/>
      <c r="E78" s="54"/>
    </row>
    <row r="79" spans="1:5" s="2" customFormat="1">
      <c r="A79" s="12">
        <v>2807</v>
      </c>
      <c r="B79" s="11" t="s">
        <v>99</v>
      </c>
      <c r="C79" s="10"/>
      <c r="D79" s="10"/>
      <c r="E79" s="54"/>
    </row>
    <row r="80" spans="1:5" s="2" customFormat="1" ht="19.5" customHeight="1">
      <c r="A80" s="12">
        <v>2808</v>
      </c>
      <c r="B80" s="11" t="s">
        <v>98</v>
      </c>
      <c r="C80" s="10"/>
      <c r="D80" s="10"/>
      <c r="E80" s="54"/>
    </row>
    <row r="81" spans="1:5" s="2" customFormat="1" ht="19.5" customHeight="1">
      <c r="A81" s="12">
        <v>2809</v>
      </c>
      <c r="B81" s="11" t="s">
        <v>97</v>
      </c>
      <c r="C81" s="10"/>
      <c r="D81" s="10"/>
      <c r="E81" s="54"/>
    </row>
    <row r="82" spans="1:5" s="2" customFormat="1" ht="19.5" customHeight="1">
      <c r="A82" s="59">
        <v>2810</v>
      </c>
      <c r="B82" s="11" t="s">
        <v>96</v>
      </c>
      <c r="C82" s="61">
        <f>SUM(C83:C99)</f>
        <v>12</v>
      </c>
      <c r="D82" s="61">
        <f>SUM(D83:D99)</f>
        <v>0</v>
      </c>
      <c r="E82" s="54"/>
    </row>
    <row r="83" spans="1:5" s="2" customFormat="1" ht="19.5" customHeight="1">
      <c r="A83" s="12"/>
      <c r="B83" s="11" t="s">
        <v>358</v>
      </c>
      <c r="C83" s="10">
        <v>12</v>
      </c>
      <c r="D83" s="10"/>
      <c r="E83" s="54" t="s">
        <v>357</v>
      </c>
    </row>
    <row r="84" spans="1:5" s="2" customFormat="1" ht="19.5" hidden="1" customHeight="1">
      <c r="A84" s="12"/>
      <c r="B84" s="41" t="s">
        <v>193</v>
      </c>
      <c r="C84" s="10"/>
      <c r="D84" s="10"/>
      <c r="E84" s="54"/>
    </row>
    <row r="85" spans="1:5" s="2" customFormat="1" ht="19.5" hidden="1" customHeight="1">
      <c r="A85" s="12"/>
      <c r="B85" s="41" t="s">
        <v>195</v>
      </c>
      <c r="C85" s="10"/>
      <c r="D85" s="10"/>
      <c r="E85" s="54"/>
    </row>
    <row r="86" spans="1:5" s="2" customFormat="1" ht="19.5" hidden="1" customHeight="1">
      <c r="A86" s="12"/>
      <c r="B86" s="41" t="s">
        <v>194</v>
      </c>
      <c r="C86" s="10"/>
      <c r="D86" s="10"/>
      <c r="E86" s="54"/>
    </row>
    <row r="87" spans="1:5" s="2" customFormat="1" ht="19.5" hidden="1" customHeight="1">
      <c r="A87" s="12"/>
      <c r="B87" s="41" t="s">
        <v>196</v>
      </c>
      <c r="C87" s="10"/>
      <c r="D87" s="10"/>
      <c r="E87" s="54"/>
    </row>
    <row r="88" spans="1:5" s="2" customFormat="1" ht="19.5" hidden="1" customHeight="1">
      <c r="A88" s="12"/>
      <c r="B88" s="41" t="s">
        <v>197</v>
      </c>
      <c r="C88" s="10"/>
      <c r="D88" s="10"/>
      <c r="E88" s="54"/>
    </row>
    <row r="89" spans="1:5" s="2" customFormat="1" ht="19.5" hidden="1" customHeight="1">
      <c r="A89" s="12"/>
      <c r="B89" s="41" t="s">
        <v>201</v>
      </c>
      <c r="C89" s="10"/>
      <c r="D89" s="10"/>
      <c r="E89" s="54"/>
    </row>
    <row r="90" spans="1:5" s="2" customFormat="1" ht="19.5" hidden="1" customHeight="1">
      <c r="A90" s="12"/>
      <c r="B90" s="41" t="s">
        <v>202</v>
      </c>
      <c r="C90" s="10"/>
      <c r="D90" s="10"/>
      <c r="E90" s="54"/>
    </row>
    <row r="91" spans="1:5" s="2" customFormat="1" ht="19.5" hidden="1" customHeight="1">
      <c r="A91" s="12"/>
      <c r="B91" s="41" t="s">
        <v>206</v>
      </c>
      <c r="C91" s="10"/>
      <c r="D91" s="10"/>
      <c r="E91" s="54"/>
    </row>
    <row r="92" spans="1:5" s="2" customFormat="1" ht="19.5" hidden="1" customHeight="1">
      <c r="A92" s="12"/>
      <c r="B92" s="41" t="s">
        <v>281</v>
      </c>
      <c r="C92" s="10"/>
      <c r="D92" s="10"/>
      <c r="E92" s="54"/>
    </row>
    <row r="93" spans="1:5" s="2" customFormat="1" ht="19.5" hidden="1" customHeight="1">
      <c r="A93" s="12"/>
      <c r="B93" s="41" t="s">
        <v>246</v>
      </c>
      <c r="C93" s="10"/>
      <c r="D93" s="10"/>
      <c r="E93" s="54" t="s">
        <v>247</v>
      </c>
    </row>
    <row r="94" spans="1:5" s="2" customFormat="1" ht="19.5" customHeight="1">
      <c r="A94" s="12"/>
      <c r="B94" s="27" t="s">
        <v>218</v>
      </c>
      <c r="C94" s="10"/>
      <c r="D94" s="10"/>
      <c r="E94" s="55"/>
    </row>
    <row r="95" spans="1:5" s="2" customFormat="1" ht="19.5" customHeight="1">
      <c r="A95" s="12"/>
      <c r="B95" s="27"/>
      <c r="C95" s="10"/>
      <c r="D95" s="10"/>
      <c r="E95" s="55"/>
    </row>
    <row r="96" spans="1:5" s="2" customFormat="1" ht="19.5" customHeight="1">
      <c r="A96" s="12"/>
      <c r="B96" s="27"/>
      <c r="C96" s="10"/>
      <c r="D96" s="10"/>
      <c r="E96" s="55"/>
    </row>
    <row r="97" spans="1:139" s="2" customFormat="1" ht="19.5" customHeight="1">
      <c r="A97" s="12"/>
      <c r="B97" s="27"/>
      <c r="C97" s="10"/>
      <c r="D97" s="10"/>
      <c r="E97" s="55"/>
    </row>
    <row r="98" spans="1:139" s="2" customFormat="1" ht="19.5" customHeight="1">
      <c r="A98" s="12"/>
      <c r="B98" s="11"/>
      <c r="C98" s="10"/>
      <c r="D98" s="10"/>
      <c r="E98" s="55"/>
    </row>
    <row r="99" spans="1:139" s="2" customFormat="1" ht="19.5" customHeight="1">
      <c r="A99" s="12"/>
      <c r="B99" s="11"/>
      <c r="C99" s="10"/>
      <c r="D99" s="10"/>
      <c r="E99" s="55"/>
    </row>
    <row r="100" spans="1:139" s="2" customFormat="1" ht="19.5" customHeight="1">
      <c r="A100" s="12">
        <v>2898</v>
      </c>
      <c r="B100" s="11" t="s">
        <v>0</v>
      </c>
      <c r="C100" s="10"/>
      <c r="D100" s="10"/>
      <c r="E100" s="55"/>
    </row>
    <row r="101" spans="1:139" s="2" customFormat="1" ht="19.5" customHeight="1">
      <c r="A101" s="15">
        <v>29</v>
      </c>
      <c r="B101" s="14" t="s">
        <v>347</v>
      </c>
      <c r="C101" s="13">
        <f t="shared" ref="C101:D101" si="7">C102</f>
        <v>0</v>
      </c>
      <c r="D101" s="13">
        <f t="shared" si="7"/>
        <v>0</v>
      </c>
      <c r="E101" s="55"/>
    </row>
    <row r="102" spans="1:139" s="2" customFormat="1" ht="19.5" customHeight="1">
      <c r="A102" s="12">
        <v>2901</v>
      </c>
      <c r="B102" s="11" t="s">
        <v>324</v>
      </c>
      <c r="C102" s="10"/>
      <c r="D102" s="10"/>
      <c r="E102" s="55"/>
    </row>
    <row r="103" spans="1:139" s="2" customFormat="1" ht="19.5" customHeight="1">
      <c r="A103" s="12">
        <v>2902</v>
      </c>
      <c r="B103" s="11" t="s">
        <v>325</v>
      </c>
      <c r="C103" s="10"/>
      <c r="D103" s="10"/>
      <c r="E103" s="55"/>
    </row>
    <row r="104" spans="1:139" s="2" customFormat="1" ht="19.5" customHeight="1">
      <c r="A104" s="94" t="s">
        <v>363</v>
      </c>
      <c r="B104" s="95" t="s">
        <v>364</v>
      </c>
      <c r="C104" s="10"/>
      <c r="D104" s="10"/>
      <c r="E104" s="55"/>
    </row>
    <row r="105" spans="1:139" s="2" customFormat="1" ht="19.5" customHeight="1">
      <c r="A105" s="28" t="s">
        <v>365</v>
      </c>
      <c r="B105" s="27" t="s">
        <v>366</v>
      </c>
      <c r="C105" s="10"/>
      <c r="D105" s="10"/>
      <c r="E105" s="55"/>
    </row>
    <row r="106" spans="1:139" ht="19.5" customHeight="1">
      <c r="A106" s="94" t="s">
        <v>359</v>
      </c>
      <c r="B106" s="95" t="s">
        <v>360</v>
      </c>
      <c r="C106" s="13">
        <f>C107</f>
        <v>59</v>
      </c>
      <c r="D106" s="13">
        <f>D107</f>
        <v>0</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7"/>
      <c r="AG106" s="7"/>
      <c r="AH106" s="7"/>
      <c r="AI106" s="7"/>
      <c r="AJ106" s="7"/>
      <c r="AK106" s="7"/>
      <c r="AL106" s="5" t="e">
        <f>#REF!+AC106</f>
        <v>#REF!</v>
      </c>
      <c r="AM106" s="5">
        <f t="shared" ref="AM106" si="8">L106</f>
        <v>0</v>
      </c>
      <c r="AN106" s="5">
        <f t="shared" ref="AN106" si="9">T106</f>
        <v>0</v>
      </c>
      <c r="AO106" s="6"/>
      <c r="AP106" s="5">
        <f>D106+E106+M106+U106</f>
        <v>0</v>
      </c>
      <c r="AQ106" s="5">
        <f t="shared" ref="AQ106" si="10">F106+N106+V106</f>
        <v>0</v>
      </c>
      <c r="AR106" s="5">
        <f t="shared" ref="AR106" si="11">W106</f>
        <v>0</v>
      </c>
      <c r="AS106" s="5" t="e">
        <f>#REF!+G106+O106+X106</f>
        <v>#REF!</v>
      </c>
      <c r="AT106" s="5" t="e">
        <f>#REF!+H106+P106+Y106</f>
        <v>#REF!</v>
      </c>
      <c r="AU106" s="5" t="e">
        <f>#REF!+I106+Q106+Z106</f>
        <v>#REF!</v>
      </c>
      <c r="AV106" s="5" t="e">
        <f>#REF!+J106+R106+AA106</f>
        <v>#REF!</v>
      </c>
      <c r="AW106" s="5" t="e">
        <f>#REF!+K106+S106+AB106</f>
        <v>#REF!</v>
      </c>
      <c r="AX106" s="6"/>
      <c r="AY106" s="5">
        <f t="shared" ref="AY106" si="12">AP106+AQ106+AR106</f>
        <v>0</v>
      </c>
      <c r="AZ106" s="5" t="e">
        <f t="shared" ref="AZ106" si="13">AS106+AT106</f>
        <v>#REF!</v>
      </c>
      <c r="BA106" s="5" t="e">
        <f t="shared" ref="BA106:BC106" si="14">AU106</f>
        <v>#REF!</v>
      </c>
      <c r="BB106" s="5" t="e">
        <f t="shared" si="14"/>
        <v>#REF!</v>
      </c>
      <c r="BC106" s="5" t="e">
        <f t="shared" si="14"/>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361</v>
      </c>
      <c r="B107" s="27" t="s">
        <v>362</v>
      </c>
      <c r="C107" s="10">
        <v>59</v>
      </c>
      <c r="D107" s="10"/>
      <c r="E107" s="57" t="s">
        <v>392</v>
      </c>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5">C109+C116</f>
        <v>80</v>
      </c>
      <c r="D108" s="16">
        <f t="shared" si="15"/>
        <v>0</v>
      </c>
      <c r="E108" s="55"/>
    </row>
    <row r="109" spans="1:139" s="2" customFormat="1" ht="19.5" customHeight="1">
      <c r="A109" s="15">
        <v>31</v>
      </c>
      <c r="B109" s="14" t="s">
        <v>94</v>
      </c>
      <c r="C109" s="13">
        <f t="shared" ref="C109:D109" si="16">SUM(C110:C115)</f>
        <v>0</v>
      </c>
      <c r="D109" s="13">
        <f t="shared" si="16"/>
        <v>0</v>
      </c>
      <c r="E109" s="55"/>
    </row>
    <row r="110" spans="1:139" s="2" customFormat="1" ht="19.5" customHeight="1">
      <c r="A110" s="12">
        <v>3101</v>
      </c>
      <c r="B110" s="11" t="s">
        <v>93</v>
      </c>
      <c r="C110" s="10"/>
      <c r="D110" s="10"/>
      <c r="E110" s="55"/>
    </row>
    <row r="111" spans="1:139" s="2" customFormat="1" ht="19.5" customHeight="1">
      <c r="A111" s="12">
        <v>3102</v>
      </c>
      <c r="B111" s="11" t="s">
        <v>92</v>
      </c>
      <c r="C111" s="10"/>
      <c r="D111" s="10"/>
      <c r="E111" s="55"/>
    </row>
    <row r="112" spans="1:139" s="2" customFormat="1" ht="19.5" customHeight="1">
      <c r="A112" s="12">
        <v>3103</v>
      </c>
      <c r="B112" s="11" t="s">
        <v>91</v>
      </c>
      <c r="C112" s="10"/>
      <c r="D112" s="10"/>
      <c r="E112" s="55"/>
    </row>
    <row r="113" spans="1:5" s="2" customFormat="1" ht="19.5" customHeight="1">
      <c r="A113" s="12">
        <v>3104</v>
      </c>
      <c r="B113" s="11" t="s">
        <v>90</v>
      </c>
      <c r="C113" s="10"/>
      <c r="D113" s="10"/>
      <c r="E113" s="55"/>
    </row>
    <row r="114" spans="1:5" s="2" customFormat="1" ht="19.5" customHeight="1">
      <c r="A114" s="12">
        <v>3105</v>
      </c>
      <c r="B114" s="11" t="s">
        <v>89</v>
      </c>
      <c r="C114" s="10"/>
      <c r="D114" s="10"/>
      <c r="E114" s="55"/>
    </row>
    <row r="115" spans="1:5" s="2" customFormat="1" ht="19.5" customHeight="1">
      <c r="A115" s="12">
        <v>3106</v>
      </c>
      <c r="B115" s="11" t="s">
        <v>88</v>
      </c>
      <c r="C115" s="10"/>
      <c r="D115" s="10"/>
      <c r="E115" s="55"/>
    </row>
    <row r="116" spans="1:5" s="2" customFormat="1" ht="19.5" customHeight="1">
      <c r="A116" s="15">
        <v>32</v>
      </c>
      <c r="B116" s="14" t="s">
        <v>348</v>
      </c>
      <c r="C116" s="13">
        <f>C117+C118+C129+C130+C132+C133+C134+C135</f>
        <v>80</v>
      </c>
      <c r="D116" s="13">
        <f>D117+D118+D129+D130+D132+D133+D134+D135</f>
        <v>0</v>
      </c>
      <c r="E116" s="55"/>
    </row>
    <row r="117" spans="1:5" s="2" customFormat="1" ht="19.5" customHeight="1">
      <c r="A117" s="12">
        <v>3201</v>
      </c>
      <c r="B117" s="11" t="s">
        <v>87</v>
      </c>
      <c r="C117" s="10">
        <v>20</v>
      </c>
      <c r="D117" s="10"/>
      <c r="E117" s="55"/>
    </row>
    <row r="118" spans="1:5" s="2" customFormat="1" ht="19.5" customHeight="1">
      <c r="A118" s="59">
        <v>3202</v>
      </c>
      <c r="B118" s="49" t="s">
        <v>86</v>
      </c>
      <c r="C118" s="61">
        <f>SUM(C119:C128)</f>
        <v>0</v>
      </c>
      <c r="D118" s="61"/>
      <c r="E118" s="55"/>
    </row>
    <row r="119" spans="1:5" s="2" customFormat="1" ht="19.5" hidden="1" customHeight="1">
      <c r="A119" s="12"/>
      <c r="B119" s="41" t="s">
        <v>217</v>
      </c>
      <c r="C119" s="10"/>
      <c r="D119" s="10"/>
      <c r="E119" s="55"/>
    </row>
    <row r="120" spans="1:5" s="2" customFormat="1" ht="19.5" hidden="1" customHeight="1">
      <c r="A120" s="12"/>
      <c r="B120" s="41" t="s">
        <v>207</v>
      </c>
      <c r="C120" s="10"/>
      <c r="D120" s="10"/>
      <c r="E120" s="55"/>
    </row>
    <row r="121" spans="1:5" s="2" customFormat="1" ht="19.5" hidden="1" customHeight="1">
      <c r="A121" s="12"/>
      <c r="B121" s="41" t="s">
        <v>208</v>
      </c>
      <c r="C121" s="10"/>
      <c r="D121" s="10"/>
      <c r="E121" s="55"/>
    </row>
    <row r="122" spans="1:5" s="2" customFormat="1" ht="19.5" hidden="1" customHeight="1">
      <c r="A122" s="12"/>
      <c r="B122" s="41" t="s">
        <v>209</v>
      </c>
      <c r="C122" s="10"/>
      <c r="D122" s="10"/>
      <c r="E122" s="55"/>
    </row>
    <row r="123" spans="1:5" s="2" customFormat="1" ht="19.5" hidden="1" customHeight="1">
      <c r="A123" s="12"/>
      <c r="B123" s="41" t="s">
        <v>282</v>
      </c>
      <c r="C123" s="10"/>
      <c r="D123" s="10"/>
      <c r="E123" s="55"/>
    </row>
    <row r="124" spans="1:5" s="2" customFormat="1" ht="19.5" customHeight="1">
      <c r="A124" s="12"/>
      <c r="B124" s="27" t="s">
        <v>218</v>
      </c>
      <c r="C124" s="10"/>
      <c r="D124" s="10"/>
      <c r="E124" s="55"/>
    </row>
    <row r="125" spans="1:5" s="2" customFormat="1" ht="19.5" hidden="1" customHeight="1">
      <c r="A125" s="12"/>
      <c r="B125" s="27"/>
      <c r="C125" s="10"/>
      <c r="D125" s="10"/>
      <c r="E125" s="55"/>
    </row>
    <row r="126" spans="1:5" s="2" customFormat="1" ht="19.5" hidden="1" customHeight="1">
      <c r="A126" s="12"/>
      <c r="B126" s="27"/>
      <c r="C126" s="10"/>
      <c r="D126" s="10"/>
      <c r="E126" s="55"/>
    </row>
    <row r="127" spans="1:5" s="2" customFormat="1" ht="19.5" hidden="1" customHeight="1">
      <c r="A127" s="12"/>
      <c r="B127" s="41"/>
      <c r="C127" s="10"/>
      <c r="D127" s="10"/>
      <c r="E127" s="55"/>
    </row>
    <row r="128" spans="1:5" s="2" customFormat="1" ht="19.5" hidden="1" customHeight="1">
      <c r="A128" s="12"/>
      <c r="B128" s="11"/>
      <c r="C128" s="10"/>
      <c r="D128" s="10"/>
      <c r="E128" s="55"/>
    </row>
    <row r="129" spans="1:5" s="2" customFormat="1">
      <c r="A129" s="12">
        <v>3203</v>
      </c>
      <c r="B129" s="11" t="s">
        <v>85</v>
      </c>
      <c r="C129" s="10"/>
      <c r="D129" s="10"/>
      <c r="E129" s="55"/>
    </row>
    <row r="130" spans="1:5" s="2" customFormat="1" ht="19.5" customHeight="1">
      <c r="A130" s="12">
        <v>3204</v>
      </c>
      <c r="B130" s="11" t="s">
        <v>84</v>
      </c>
      <c r="C130" s="10"/>
      <c r="D130" s="10"/>
      <c r="E130" s="55"/>
    </row>
    <row r="131" spans="1:5" s="2" customFormat="1" ht="19.5" customHeight="1">
      <c r="A131" s="12">
        <v>3205</v>
      </c>
      <c r="B131" s="11" t="s">
        <v>83</v>
      </c>
      <c r="C131" s="10"/>
      <c r="D131" s="10"/>
      <c r="E131" s="55"/>
    </row>
    <row r="132" spans="1:5" s="2" customFormat="1" ht="66">
      <c r="A132" s="12">
        <v>3206</v>
      </c>
      <c r="B132" s="11" t="s">
        <v>82</v>
      </c>
      <c r="C132" s="10">
        <v>40</v>
      </c>
      <c r="D132" s="10"/>
      <c r="E132" s="62" t="s">
        <v>238</v>
      </c>
    </row>
    <row r="133" spans="1:5" s="2" customFormat="1" ht="19.5" customHeight="1">
      <c r="A133" s="12">
        <v>3207</v>
      </c>
      <c r="B133" s="11" t="s">
        <v>81</v>
      </c>
      <c r="C133" s="10"/>
      <c r="D133" s="10"/>
      <c r="E133" s="62"/>
    </row>
    <row r="134" spans="1:5" s="2" customFormat="1">
      <c r="A134" s="12">
        <v>3208</v>
      </c>
      <c r="B134" s="11" t="s">
        <v>80</v>
      </c>
      <c r="C134" s="10"/>
      <c r="D134" s="10"/>
      <c r="E134" s="62"/>
    </row>
    <row r="135" spans="1:5" s="2" customFormat="1" ht="49.5">
      <c r="A135" s="12">
        <v>3298</v>
      </c>
      <c r="B135" s="11" t="s">
        <v>0</v>
      </c>
      <c r="C135" s="10">
        <v>20</v>
      </c>
      <c r="D135" s="10"/>
      <c r="E135" s="62" t="s">
        <v>239</v>
      </c>
    </row>
    <row r="136" spans="1:5" s="2" customFormat="1">
      <c r="A136" s="18">
        <v>4</v>
      </c>
      <c r="B136" s="17" t="s">
        <v>79</v>
      </c>
      <c r="C136" s="16">
        <f t="shared" ref="C136:D136" si="17">C137+C140+C143+C150+C155+C171</f>
        <v>18</v>
      </c>
      <c r="D136" s="16">
        <f t="shared" si="17"/>
        <v>0</v>
      </c>
      <c r="E136" s="55"/>
    </row>
    <row r="137" spans="1:5" s="2" customFormat="1" ht="19.5" customHeight="1">
      <c r="A137" s="15">
        <v>41</v>
      </c>
      <c r="B137" s="14" t="s">
        <v>78</v>
      </c>
      <c r="C137" s="13">
        <f t="shared" ref="C137:D137" si="18">SUM(C138:C139)</f>
        <v>0</v>
      </c>
      <c r="D137" s="13">
        <f t="shared" si="18"/>
        <v>0</v>
      </c>
      <c r="E137" s="55"/>
    </row>
    <row r="138" spans="1:5" s="2" customFormat="1" ht="19.5" customHeight="1">
      <c r="A138" s="12">
        <v>4101</v>
      </c>
      <c r="B138" s="11" t="s">
        <v>77</v>
      </c>
      <c r="C138" s="10"/>
      <c r="D138" s="10"/>
      <c r="E138" s="55"/>
    </row>
    <row r="139" spans="1:5" s="2" customFormat="1" ht="19.5" customHeight="1">
      <c r="A139" s="12">
        <v>4103</v>
      </c>
      <c r="B139" s="11" t="s">
        <v>76</v>
      </c>
      <c r="C139" s="10"/>
      <c r="D139" s="10"/>
      <c r="E139" s="55"/>
    </row>
    <row r="140" spans="1:5" s="2" customFormat="1" ht="19.5" customHeight="1">
      <c r="A140" s="15">
        <v>42</v>
      </c>
      <c r="B140" s="14" t="s">
        <v>75</v>
      </c>
      <c r="C140" s="13">
        <f t="shared" ref="C140:D140" si="19">SUM(C141:C142)</f>
        <v>0</v>
      </c>
      <c r="D140" s="13">
        <f t="shared" si="19"/>
        <v>0</v>
      </c>
      <c r="E140" s="55"/>
    </row>
    <row r="141" spans="1:5" s="2" customFormat="1" ht="19.5" customHeight="1">
      <c r="A141" s="12">
        <v>4201</v>
      </c>
      <c r="B141" s="11" t="s">
        <v>74</v>
      </c>
      <c r="C141" s="10"/>
      <c r="D141" s="10"/>
      <c r="E141" s="55"/>
    </row>
    <row r="142" spans="1:5" s="2" customFormat="1" ht="19.5" customHeight="1">
      <c r="A142" s="12">
        <v>4202</v>
      </c>
      <c r="B142" s="11" t="s">
        <v>73</v>
      </c>
      <c r="C142" s="10"/>
      <c r="D142" s="10"/>
      <c r="E142" s="55"/>
    </row>
    <row r="143" spans="1:5" s="2" customFormat="1" ht="19.5" customHeight="1">
      <c r="A143" s="15">
        <v>43</v>
      </c>
      <c r="B143" s="14" t="s">
        <v>72</v>
      </c>
      <c r="C143" s="13">
        <f>C144+C149</f>
        <v>0</v>
      </c>
      <c r="D143" s="13">
        <f>D144+D149</f>
        <v>0</v>
      </c>
      <c r="E143" s="55"/>
    </row>
    <row r="144" spans="1:5" s="2" customFormat="1" ht="19.5" customHeight="1">
      <c r="A144" s="48">
        <v>4301</v>
      </c>
      <c r="B144" s="49" t="s">
        <v>71</v>
      </c>
      <c r="C144" s="50">
        <f>SUM(C145:C148)</f>
        <v>0</v>
      </c>
      <c r="D144" s="50">
        <f>SUM(D145:D148)</f>
        <v>0</v>
      </c>
      <c r="E144" s="55"/>
    </row>
    <row r="145" spans="1:5" s="2" customFormat="1" ht="19.5" customHeight="1">
      <c r="A145" s="12"/>
      <c r="B145" s="41" t="s">
        <v>188</v>
      </c>
      <c r="C145" s="10"/>
      <c r="D145" s="10"/>
      <c r="E145" s="55"/>
    </row>
    <row r="146" spans="1:5" s="2" customFormat="1" ht="19.5" customHeight="1">
      <c r="A146" s="12"/>
      <c r="B146" s="27" t="s">
        <v>218</v>
      </c>
      <c r="C146" s="10"/>
      <c r="D146" s="10"/>
      <c r="E146" s="55"/>
    </row>
    <row r="147" spans="1:5" s="2" customFormat="1" ht="19.5" customHeight="1">
      <c r="A147" s="12"/>
      <c r="B147" s="11"/>
      <c r="C147" s="10"/>
      <c r="D147" s="10"/>
      <c r="E147" s="55"/>
    </row>
    <row r="148" spans="1:5" s="2" customFormat="1" ht="19.5" customHeight="1">
      <c r="A148" s="12"/>
      <c r="B148" s="11"/>
      <c r="C148" s="10"/>
      <c r="D148" s="10"/>
      <c r="E148" s="55"/>
    </row>
    <row r="149" spans="1:5" s="2" customFormat="1" ht="19.5" customHeight="1">
      <c r="A149" s="12">
        <v>4302</v>
      </c>
      <c r="B149" s="11" t="s">
        <v>70</v>
      </c>
      <c r="C149" s="10"/>
      <c r="D149" s="10"/>
      <c r="E149" s="55"/>
    </row>
    <row r="150" spans="1:5" s="2" customFormat="1" ht="19.5" customHeight="1">
      <c r="A150" s="15">
        <v>44</v>
      </c>
      <c r="B150" s="24" t="s">
        <v>69</v>
      </c>
      <c r="C150" s="13">
        <f t="shared" ref="C150:D150" si="20">SUM(C151:C154)</f>
        <v>0</v>
      </c>
      <c r="D150" s="13">
        <f t="shared" si="20"/>
        <v>0</v>
      </c>
      <c r="E150" s="55"/>
    </row>
    <row r="151" spans="1:5" s="2" customFormat="1" ht="19.5" customHeight="1">
      <c r="A151" s="12">
        <v>4401</v>
      </c>
      <c r="B151" s="11" t="s">
        <v>68</v>
      </c>
      <c r="C151" s="10"/>
      <c r="D151" s="10"/>
      <c r="E151" s="55"/>
    </row>
    <row r="152" spans="1:5" s="2" customFormat="1" ht="19.5" customHeight="1">
      <c r="A152" s="12">
        <v>4402</v>
      </c>
      <c r="B152" s="11" t="s">
        <v>67</v>
      </c>
      <c r="C152" s="10"/>
      <c r="D152" s="10"/>
      <c r="E152" s="55"/>
    </row>
    <row r="153" spans="1:5" s="2" customFormat="1" ht="19.5" customHeight="1">
      <c r="A153" s="12">
        <v>4403</v>
      </c>
      <c r="B153" s="11" t="s">
        <v>66</v>
      </c>
      <c r="C153" s="10"/>
      <c r="D153" s="10"/>
      <c r="E153" s="55"/>
    </row>
    <row r="154" spans="1:5" s="2" customFormat="1" ht="19.5" customHeight="1">
      <c r="A154" s="12">
        <v>4406</v>
      </c>
      <c r="B154" s="11" t="s">
        <v>65</v>
      </c>
      <c r="C154" s="10"/>
      <c r="D154" s="10"/>
      <c r="E154" s="55"/>
    </row>
    <row r="155" spans="1:5" s="2" customFormat="1" ht="19.5" customHeight="1">
      <c r="A155" s="15">
        <v>45</v>
      </c>
      <c r="B155" s="14" t="s">
        <v>64</v>
      </c>
      <c r="C155" s="13">
        <f t="shared" ref="C155:D155" si="21">C156</f>
        <v>18</v>
      </c>
      <c r="D155" s="13">
        <f t="shared" si="21"/>
        <v>0</v>
      </c>
      <c r="E155" s="55"/>
    </row>
    <row r="156" spans="1:5" s="2" customFormat="1" ht="19.5" customHeight="1">
      <c r="A156" s="48">
        <v>4501</v>
      </c>
      <c r="B156" s="49" t="s">
        <v>63</v>
      </c>
      <c r="C156" s="50">
        <f>SUM(C157:C170)</f>
        <v>18</v>
      </c>
      <c r="D156" s="50">
        <f>SUM(D157:D170)</f>
        <v>0</v>
      </c>
      <c r="E156" s="55"/>
    </row>
    <row r="157" spans="1:5" s="2" customFormat="1" ht="19.5" customHeight="1">
      <c r="A157" s="12"/>
      <c r="B157" s="41" t="s">
        <v>198</v>
      </c>
      <c r="C157" s="10">
        <v>18</v>
      </c>
      <c r="D157" s="10"/>
      <c r="E157" s="55" t="s">
        <v>232</v>
      </c>
    </row>
    <row r="158" spans="1:5" s="2" customFormat="1" ht="19.5" hidden="1" customHeight="1">
      <c r="A158" s="12"/>
      <c r="B158" s="41" t="s">
        <v>199</v>
      </c>
      <c r="C158" s="10"/>
      <c r="D158" s="10"/>
      <c r="E158" s="55"/>
    </row>
    <row r="159" spans="1:5" s="2" customFormat="1" ht="19.5" hidden="1" customHeight="1">
      <c r="A159" s="12"/>
      <c r="B159" s="41" t="s">
        <v>200</v>
      </c>
      <c r="C159" s="10"/>
      <c r="D159" s="10"/>
      <c r="E159" s="55"/>
    </row>
    <row r="160" spans="1:5" s="2" customFormat="1" ht="19.5" hidden="1" customHeight="1">
      <c r="A160" s="12"/>
      <c r="B160" s="41" t="s">
        <v>203</v>
      </c>
      <c r="C160" s="10"/>
      <c r="D160" s="10"/>
      <c r="E160" s="55"/>
    </row>
    <row r="161" spans="1:5" s="2" customFormat="1" ht="19.5" hidden="1" customHeight="1">
      <c r="A161" s="12"/>
      <c r="B161" s="41" t="s">
        <v>204</v>
      </c>
      <c r="C161" s="10"/>
      <c r="D161" s="10"/>
      <c r="E161" s="55"/>
    </row>
    <row r="162" spans="1:5" s="2" customFormat="1" ht="19.5" hidden="1" customHeight="1">
      <c r="A162" s="12"/>
      <c r="B162" s="41" t="s">
        <v>210</v>
      </c>
      <c r="C162" s="10"/>
      <c r="D162" s="10"/>
      <c r="E162" s="55"/>
    </row>
    <row r="163" spans="1:5" s="2" customFormat="1" ht="19.5" hidden="1" customHeight="1">
      <c r="A163" s="12"/>
      <c r="B163" s="41" t="s">
        <v>213</v>
      </c>
      <c r="C163" s="10"/>
      <c r="D163" s="10"/>
      <c r="E163" s="55"/>
    </row>
    <row r="164" spans="1:5" s="2" customFormat="1" ht="19.5" hidden="1" customHeight="1">
      <c r="A164" s="12"/>
      <c r="B164" s="41" t="s">
        <v>211</v>
      </c>
      <c r="C164" s="10"/>
      <c r="D164" s="10"/>
      <c r="E164" s="55"/>
    </row>
    <row r="165" spans="1:5" s="2" customFormat="1" ht="19.5" hidden="1" customHeight="1">
      <c r="A165" s="12"/>
      <c r="B165" s="41" t="s">
        <v>212</v>
      </c>
      <c r="C165" s="10"/>
      <c r="D165" s="10"/>
      <c r="E165" s="55"/>
    </row>
    <row r="166" spans="1:5" s="2" customFormat="1" ht="19.5" customHeight="1">
      <c r="A166" s="12"/>
      <c r="B166" s="27" t="s">
        <v>218</v>
      </c>
      <c r="C166" s="10"/>
      <c r="D166" s="10"/>
      <c r="E166" s="55"/>
    </row>
    <row r="167" spans="1:5" s="2" customFormat="1" ht="19.5" hidden="1" customHeight="1">
      <c r="A167" s="12"/>
      <c r="B167" s="27"/>
      <c r="C167" s="10"/>
      <c r="D167" s="10"/>
      <c r="E167" s="55"/>
    </row>
    <row r="168" spans="1:5" s="2" customFormat="1" ht="19.5" hidden="1" customHeight="1">
      <c r="A168" s="12"/>
      <c r="B168" s="27"/>
      <c r="C168" s="10"/>
      <c r="D168" s="10"/>
      <c r="E168" s="55"/>
    </row>
    <row r="169" spans="1:5" s="2" customFormat="1" ht="19.5" hidden="1" customHeight="1">
      <c r="A169" s="12"/>
      <c r="B169" s="11"/>
      <c r="C169" s="10"/>
      <c r="D169" s="10"/>
      <c r="E169" s="55"/>
    </row>
    <row r="170" spans="1:5" s="2" customFormat="1" ht="19.5" hidden="1" customHeight="1">
      <c r="A170" s="12"/>
      <c r="B170" s="11"/>
      <c r="C170" s="10"/>
      <c r="D170" s="10"/>
      <c r="E170" s="55"/>
    </row>
    <row r="171" spans="1:5" s="2" customFormat="1" ht="19.5" hidden="1" customHeight="1">
      <c r="A171" s="15">
        <v>46</v>
      </c>
      <c r="B171" s="14" t="s">
        <v>62</v>
      </c>
      <c r="C171" s="13">
        <f t="shared" ref="C171:D171" si="22">C172</f>
        <v>0</v>
      </c>
      <c r="D171" s="13">
        <f t="shared" si="22"/>
        <v>0</v>
      </c>
      <c r="E171" s="55"/>
    </row>
    <row r="172" spans="1:5" s="2" customFormat="1" ht="19.5" hidden="1" customHeight="1">
      <c r="A172" s="12">
        <v>4698</v>
      </c>
      <c r="B172" s="11" t="s">
        <v>61</v>
      </c>
      <c r="C172" s="10"/>
      <c r="D172" s="10"/>
      <c r="E172" s="55"/>
    </row>
    <row r="173" spans="1:5" s="2" customFormat="1" ht="19.5" hidden="1" customHeight="1">
      <c r="A173" s="18">
        <v>5</v>
      </c>
      <c r="B173" s="17" t="s">
        <v>60</v>
      </c>
      <c r="C173" s="16">
        <f t="shared" ref="C173:D173" si="23">C174+C182+C184+C187+C189+C193</f>
        <v>0</v>
      </c>
      <c r="D173" s="16">
        <f t="shared" si="23"/>
        <v>0</v>
      </c>
      <c r="E173" s="55"/>
    </row>
    <row r="174" spans="1:5" s="2" customFormat="1" ht="19.5" hidden="1" customHeight="1">
      <c r="A174" s="21">
        <v>51</v>
      </c>
      <c r="B174" s="20" t="s">
        <v>59</v>
      </c>
      <c r="C174" s="13">
        <f t="shared" ref="C174:D174" si="24">SUM(C175:C181)</f>
        <v>0</v>
      </c>
      <c r="D174" s="13">
        <f t="shared" si="24"/>
        <v>0</v>
      </c>
      <c r="E174" s="55"/>
    </row>
    <row r="175" spans="1:5" s="2" customFormat="1" ht="19.5" hidden="1" customHeight="1">
      <c r="A175" s="19">
        <v>5111</v>
      </c>
      <c r="B175" s="11" t="s">
        <v>58</v>
      </c>
      <c r="C175" s="10"/>
      <c r="D175" s="10"/>
      <c r="E175" s="55"/>
    </row>
    <row r="176" spans="1:5" s="2" customFormat="1" ht="19.5" hidden="1" customHeight="1">
      <c r="A176" s="19">
        <v>5121</v>
      </c>
      <c r="B176" s="11" t="s">
        <v>57</v>
      </c>
      <c r="C176" s="10"/>
      <c r="D176" s="10"/>
      <c r="E176" s="55"/>
    </row>
    <row r="177" spans="1:5" s="2" customFormat="1" ht="19.5" hidden="1" customHeight="1">
      <c r="A177" s="19">
        <v>5122</v>
      </c>
      <c r="B177" s="11" t="s">
        <v>56</v>
      </c>
      <c r="C177" s="10"/>
      <c r="D177" s="10"/>
      <c r="E177" s="55"/>
    </row>
    <row r="178" spans="1:5" s="2" customFormat="1" ht="19.5" hidden="1" customHeight="1">
      <c r="A178" s="19">
        <v>5123</v>
      </c>
      <c r="B178" s="11" t="s">
        <v>55</v>
      </c>
      <c r="C178" s="10"/>
      <c r="D178" s="10"/>
      <c r="E178" s="55"/>
    </row>
    <row r="179" spans="1:5" s="2" customFormat="1" ht="19.5" hidden="1" customHeight="1">
      <c r="A179" s="19">
        <v>5131</v>
      </c>
      <c r="B179" s="11" t="s">
        <v>54</v>
      </c>
      <c r="C179" s="10"/>
      <c r="D179" s="10"/>
      <c r="E179" s="55"/>
    </row>
    <row r="180" spans="1:5" s="2" customFormat="1" ht="19.5" hidden="1" customHeight="1">
      <c r="A180" s="19">
        <v>5141</v>
      </c>
      <c r="B180" s="11" t="s">
        <v>53</v>
      </c>
      <c r="C180" s="10"/>
      <c r="D180" s="10"/>
      <c r="E180" s="55"/>
    </row>
    <row r="181" spans="1:5" s="2" customFormat="1" ht="19.5" hidden="1" customHeight="1">
      <c r="A181" s="19">
        <v>5151</v>
      </c>
      <c r="B181" s="11" t="s">
        <v>52</v>
      </c>
      <c r="C181" s="10"/>
      <c r="D181" s="10"/>
      <c r="E181" s="55"/>
    </row>
    <row r="182" spans="1:5" s="2" customFormat="1" ht="19.5" hidden="1" customHeight="1">
      <c r="A182" s="21">
        <v>52</v>
      </c>
      <c r="B182" s="20" t="s">
        <v>51</v>
      </c>
      <c r="C182" s="13">
        <f t="shared" ref="C182:D182" si="25">C183</f>
        <v>0</v>
      </c>
      <c r="D182" s="13">
        <f t="shared" si="25"/>
        <v>0</v>
      </c>
      <c r="E182" s="55"/>
    </row>
    <row r="183" spans="1:5" s="2" customFormat="1" ht="19.5" hidden="1" customHeight="1">
      <c r="A183" s="19">
        <v>5201</v>
      </c>
      <c r="B183" s="11" t="s">
        <v>50</v>
      </c>
      <c r="C183" s="10"/>
      <c r="D183" s="10"/>
      <c r="E183" s="55"/>
    </row>
    <row r="184" spans="1:5" s="2" customFormat="1" ht="19.5" hidden="1" customHeight="1">
      <c r="A184" s="21">
        <v>53</v>
      </c>
      <c r="B184" s="20" t="s">
        <v>49</v>
      </c>
      <c r="C184" s="13">
        <f t="shared" ref="C184:D184" si="26">SUM(C185:C186)</f>
        <v>0</v>
      </c>
      <c r="D184" s="13">
        <f t="shared" si="26"/>
        <v>0</v>
      </c>
      <c r="E184" s="55"/>
    </row>
    <row r="185" spans="1:5" s="2" customFormat="1" ht="19.5" hidden="1" customHeight="1">
      <c r="A185" s="19">
        <v>5301</v>
      </c>
      <c r="B185" s="11" t="s">
        <v>48</v>
      </c>
      <c r="C185" s="10"/>
      <c r="D185" s="10"/>
      <c r="E185" s="55"/>
    </row>
    <row r="186" spans="1:5" s="2" customFormat="1" ht="19.5" hidden="1" customHeight="1">
      <c r="A186" s="19">
        <v>5302</v>
      </c>
      <c r="B186" s="11" t="s">
        <v>47</v>
      </c>
      <c r="C186" s="10"/>
      <c r="D186" s="10"/>
      <c r="E186" s="55"/>
    </row>
    <row r="187" spans="1:5" s="2" customFormat="1" ht="19.5" hidden="1" customHeight="1">
      <c r="A187" s="21">
        <v>57</v>
      </c>
      <c r="B187" s="20" t="s">
        <v>46</v>
      </c>
      <c r="C187" s="13">
        <f t="shared" ref="C187:D187" si="27">C188</f>
        <v>0</v>
      </c>
      <c r="D187" s="13">
        <f t="shared" si="27"/>
        <v>0</v>
      </c>
      <c r="E187" s="55"/>
    </row>
    <row r="188" spans="1:5" s="2" customFormat="1" ht="19.5" hidden="1" customHeight="1">
      <c r="A188" s="19">
        <v>5701</v>
      </c>
      <c r="B188" s="11" t="s">
        <v>45</v>
      </c>
      <c r="C188" s="10"/>
      <c r="D188" s="10"/>
      <c r="E188" s="55"/>
    </row>
    <row r="189" spans="1:5" s="2" customFormat="1" ht="19.5" hidden="1" customHeight="1">
      <c r="A189" s="21">
        <v>58</v>
      </c>
      <c r="B189" s="20" t="s">
        <v>44</v>
      </c>
      <c r="C189" s="13">
        <f t="shared" ref="C189:D189" si="28">SUM(C190:C192)</f>
        <v>0</v>
      </c>
      <c r="D189" s="13">
        <f t="shared" si="28"/>
        <v>0</v>
      </c>
      <c r="E189" s="55"/>
    </row>
    <row r="190" spans="1:5" s="2" customFormat="1" ht="19.5" hidden="1" customHeight="1">
      <c r="A190" s="19">
        <v>5801</v>
      </c>
      <c r="B190" s="11" t="s">
        <v>43</v>
      </c>
      <c r="C190" s="10"/>
      <c r="D190" s="10"/>
      <c r="E190" s="55"/>
    </row>
    <row r="191" spans="1:5" s="2" customFormat="1" ht="19.5" hidden="1" customHeight="1">
      <c r="A191" s="23">
        <v>592</v>
      </c>
      <c r="B191" s="22" t="s">
        <v>42</v>
      </c>
      <c r="C191" s="10"/>
      <c r="D191" s="10"/>
      <c r="E191" s="55"/>
    </row>
    <row r="192" spans="1:5" s="2" customFormat="1" ht="19.5" hidden="1" customHeight="1">
      <c r="A192" s="23">
        <v>593</v>
      </c>
      <c r="B192" s="22" t="s">
        <v>41</v>
      </c>
      <c r="C192" s="10"/>
      <c r="D192" s="10"/>
      <c r="E192" s="55"/>
    </row>
    <row r="193" spans="1:5" s="2" customFormat="1" ht="19.5" hidden="1" customHeight="1">
      <c r="A193" s="21">
        <v>59</v>
      </c>
      <c r="B193" s="20" t="s">
        <v>40</v>
      </c>
      <c r="C193" s="13">
        <f t="shared" ref="C193:D193" si="29">SUM(C194:C195)</f>
        <v>0</v>
      </c>
      <c r="D193" s="13">
        <f t="shared" si="29"/>
        <v>0</v>
      </c>
      <c r="E193" s="55"/>
    </row>
    <row r="194" spans="1:5" s="2" customFormat="1" ht="19.5" hidden="1" customHeight="1">
      <c r="A194" s="19">
        <v>5903</v>
      </c>
      <c r="B194" s="11" t="s">
        <v>39</v>
      </c>
      <c r="C194" s="10"/>
      <c r="D194" s="10"/>
      <c r="E194" s="55"/>
    </row>
    <row r="195" spans="1:5" s="2" customFormat="1" ht="19.5" hidden="1" customHeight="1">
      <c r="A195" s="19">
        <v>5998</v>
      </c>
      <c r="B195" s="11" t="s">
        <v>38</v>
      </c>
      <c r="C195" s="10"/>
      <c r="D195" s="10"/>
      <c r="E195" s="55"/>
    </row>
    <row r="196" spans="1:5" s="2" customFormat="1" ht="19.5" hidden="1" customHeight="1">
      <c r="A196" s="18">
        <v>6</v>
      </c>
      <c r="B196" s="17" t="s">
        <v>37</v>
      </c>
      <c r="C196" s="16">
        <f t="shared" ref="C196:D196" si="30">C197+C199+C201+C205+C207</f>
        <v>0</v>
      </c>
      <c r="D196" s="16">
        <f t="shared" si="30"/>
        <v>0</v>
      </c>
      <c r="E196" s="55"/>
    </row>
    <row r="197" spans="1:5" s="2" customFormat="1" ht="19.5" hidden="1" customHeight="1">
      <c r="A197" s="15">
        <v>62</v>
      </c>
      <c r="B197" s="14" t="s">
        <v>36</v>
      </c>
      <c r="C197" s="13">
        <f t="shared" ref="C197:D197" si="31">C198</f>
        <v>0</v>
      </c>
      <c r="D197" s="13">
        <f t="shared" si="31"/>
        <v>0</v>
      </c>
      <c r="E197" s="55"/>
    </row>
    <row r="198" spans="1:5" s="2" customFormat="1" ht="19.5" hidden="1" customHeight="1">
      <c r="A198" s="12">
        <v>6202</v>
      </c>
      <c r="B198" s="11" t="s">
        <v>35</v>
      </c>
      <c r="C198" s="10"/>
      <c r="D198" s="10"/>
      <c r="E198" s="55"/>
    </row>
    <row r="199" spans="1:5" s="2" customFormat="1" ht="19.5" hidden="1" customHeight="1">
      <c r="A199" s="15">
        <v>64</v>
      </c>
      <c r="B199" s="14" t="s">
        <v>34</v>
      </c>
      <c r="C199" s="13">
        <f t="shared" ref="C199:D199" si="32">C200</f>
        <v>0</v>
      </c>
      <c r="D199" s="13">
        <f t="shared" si="32"/>
        <v>0</v>
      </c>
      <c r="E199" s="55"/>
    </row>
    <row r="200" spans="1:5" s="2" customFormat="1" ht="19.5" hidden="1" customHeight="1">
      <c r="A200" s="12">
        <v>6401</v>
      </c>
      <c r="B200" s="11" t="s">
        <v>33</v>
      </c>
      <c r="C200" s="10"/>
      <c r="D200" s="10"/>
      <c r="E200" s="55"/>
    </row>
    <row r="201" spans="1:5" s="2" customFormat="1" ht="19.5" hidden="1" customHeight="1">
      <c r="A201" s="15">
        <v>65</v>
      </c>
      <c r="B201" s="14" t="s">
        <v>32</v>
      </c>
      <c r="C201" s="13">
        <f t="shared" ref="C201:D201" si="33">SUM(C202:C204)</f>
        <v>0</v>
      </c>
      <c r="D201" s="13">
        <f t="shared" si="33"/>
        <v>0</v>
      </c>
      <c r="E201" s="55"/>
    </row>
    <row r="202" spans="1:5" s="2" customFormat="1" ht="19.5" hidden="1" customHeight="1">
      <c r="A202" s="12">
        <v>6504</v>
      </c>
      <c r="B202" s="11" t="s">
        <v>31</v>
      </c>
      <c r="C202" s="10"/>
      <c r="D202" s="10"/>
      <c r="E202" s="55"/>
    </row>
    <row r="203" spans="1:5" s="2" customFormat="1" ht="19.5" hidden="1" customHeight="1">
      <c r="A203" s="12">
        <v>6505</v>
      </c>
      <c r="B203" s="11" t="s">
        <v>30</v>
      </c>
      <c r="C203" s="10"/>
      <c r="D203" s="10"/>
      <c r="E203" s="55"/>
    </row>
    <row r="204" spans="1:5" s="2" customFormat="1" ht="19.5" hidden="1" customHeight="1">
      <c r="A204" s="12">
        <v>6506</v>
      </c>
      <c r="B204" s="11" t="s">
        <v>29</v>
      </c>
      <c r="C204" s="10"/>
      <c r="D204" s="10"/>
      <c r="E204" s="55"/>
    </row>
    <row r="205" spans="1:5" s="2" customFormat="1" ht="19.5" hidden="1" customHeight="1">
      <c r="A205" s="15">
        <v>66</v>
      </c>
      <c r="B205" s="14" t="s">
        <v>28</v>
      </c>
      <c r="C205" s="13">
        <f t="shared" ref="C205:D205" si="34">C206</f>
        <v>0</v>
      </c>
      <c r="D205" s="13">
        <f t="shared" si="34"/>
        <v>0</v>
      </c>
      <c r="E205" s="55"/>
    </row>
    <row r="206" spans="1:5" s="2" customFormat="1" ht="19.5" hidden="1" customHeight="1">
      <c r="A206" s="12">
        <v>6698</v>
      </c>
      <c r="B206" s="11" t="s">
        <v>0</v>
      </c>
      <c r="C206" s="10"/>
      <c r="D206" s="10"/>
      <c r="E206" s="55"/>
    </row>
    <row r="207" spans="1:5" s="2" customFormat="1" ht="19.5" hidden="1" customHeight="1">
      <c r="A207" s="15">
        <v>68</v>
      </c>
      <c r="B207" s="14" t="s">
        <v>27</v>
      </c>
      <c r="C207" s="13">
        <f t="shared" ref="C207:D207" si="35">SUM(C208:C212)</f>
        <v>0</v>
      </c>
      <c r="D207" s="13">
        <f t="shared" si="35"/>
        <v>0</v>
      </c>
      <c r="E207" s="55"/>
    </row>
    <row r="208" spans="1:5" s="2" customFormat="1" hidden="1">
      <c r="A208" s="12">
        <v>6801</v>
      </c>
      <c r="B208" s="11" t="s">
        <v>26</v>
      </c>
      <c r="C208" s="10"/>
      <c r="D208" s="10"/>
      <c r="E208" s="55"/>
    </row>
    <row r="209" spans="1:5" s="2" customFormat="1" ht="19.5" hidden="1" customHeight="1">
      <c r="A209" s="12">
        <v>6802</v>
      </c>
      <c r="B209" s="11" t="s">
        <v>25</v>
      </c>
      <c r="C209" s="10"/>
      <c r="D209" s="10"/>
      <c r="E209" s="55"/>
    </row>
    <row r="210" spans="1:5" s="2" customFormat="1" ht="19.5" hidden="1" customHeight="1">
      <c r="A210" s="12">
        <v>6803</v>
      </c>
      <c r="B210" s="11" t="s">
        <v>24</v>
      </c>
      <c r="C210" s="10"/>
      <c r="D210" s="10"/>
      <c r="E210" s="58"/>
    </row>
    <row r="211" spans="1:5" s="2" customFormat="1" hidden="1">
      <c r="A211" s="12">
        <v>6805</v>
      </c>
      <c r="B211" s="11" t="s">
        <v>23</v>
      </c>
      <c r="C211" s="10"/>
      <c r="D211" s="10"/>
      <c r="E211" s="55"/>
    </row>
    <row r="212" spans="1:5" s="2" customFormat="1" ht="19.5" hidden="1" customHeight="1">
      <c r="A212" s="12">
        <v>6898</v>
      </c>
      <c r="B212" s="11" t="s">
        <v>0</v>
      </c>
      <c r="C212" s="10"/>
      <c r="D212" s="10"/>
      <c r="E212" s="55"/>
    </row>
    <row r="213" spans="1:5" s="2" customFormat="1" ht="50.1" hidden="1" customHeight="1">
      <c r="A213" s="18">
        <v>7</v>
      </c>
      <c r="B213" s="17" t="s">
        <v>22</v>
      </c>
      <c r="C213" s="16">
        <f t="shared" ref="C213:D213" si="36">C214+C228+C236+C239+C244</f>
        <v>0</v>
      </c>
      <c r="D213" s="16">
        <f t="shared" si="36"/>
        <v>0</v>
      </c>
      <c r="E213" s="55"/>
    </row>
    <row r="214" spans="1:5" s="2" customFormat="1" ht="19.5" hidden="1" customHeight="1">
      <c r="A214" s="15">
        <v>71</v>
      </c>
      <c r="B214" s="14" t="s">
        <v>21</v>
      </c>
      <c r="C214" s="13">
        <f>C215+C216+C222</f>
        <v>0</v>
      </c>
      <c r="D214" s="13">
        <f>D215+D216+D222</f>
        <v>0</v>
      </c>
      <c r="E214" s="55"/>
    </row>
    <row r="215" spans="1:5" s="2" customFormat="1" ht="19.5" hidden="1" customHeight="1">
      <c r="A215" s="12">
        <v>7101</v>
      </c>
      <c r="B215" s="11" t="s">
        <v>20</v>
      </c>
      <c r="C215" s="10"/>
      <c r="D215" s="10"/>
      <c r="E215" s="55"/>
    </row>
    <row r="216" spans="1:5" s="2" customFormat="1" ht="19.5" hidden="1" customHeight="1">
      <c r="A216" s="59">
        <v>7102</v>
      </c>
      <c r="B216" s="49" t="s">
        <v>19</v>
      </c>
      <c r="C216" s="61">
        <f>SUM(C217:C221)</f>
        <v>0</v>
      </c>
      <c r="D216" s="61">
        <f>SUM(D217:D221)</f>
        <v>0</v>
      </c>
      <c r="E216" s="55"/>
    </row>
    <row r="217" spans="1:5" s="2" customFormat="1" ht="19.5" hidden="1" customHeight="1">
      <c r="A217" s="12"/>
      <c r="B217" s="41" t="s">
        <v>182</v>
      </c>
      <c r="C217" s="10"/>
      <c r="D217" s="10"/>
      <c r="E217" s="55"/>
    </row>
    <row r="218" spans="1:5" s="2" customFormat="1" ht="19.5" hidden="1" customHeight="1">
      <c r="A218" s="12"/>
      <c r="B218" s="41" t="s">
        <v>205</v>
      </c>
      <c r="C218" s="10"/>
      <c r="D218" s="10"/>
      <c r="E218" s="55"/>
    </row>
    <row r="219" spans="1:5" s="2" customFormat="1" ht="19.5" hidden="1" customHeight="1">
      <c r="A219" s="12"/>
      <c r="B219" s="41" t="s">
        <v>245</v>
      </c>
      <c r="C219" s="10"/>
      <c r="D219" s="10"/>
      <c r="E219" s="55"/>
    </row>
    <row r="220" spans="1:5" s="2" customFormat="1" ht="19.5" hidden="1" customHeight="1">
      <c r="A220" s="12"/>
      <c r="B220" s="27" t="s">
        <v>218</v>
      </c>
      <c r="C220" s="10"/>
      <c r="D220" s="10"/>
      <c r="E220" s="55"/>
    </row>
    <row r="221" spans="1:5" s="2" customFormat="1" ht="19.5" hidden="1" customHeight="1">
      <c r="A221" s="12"/>
      <c r="B221" s="41"/>
      <c r="C221" s="10"/>
      <c r="D221" s="10"/>
      <c r="E221" s="55"/>
    </row>
    <row r="222" spans="1:5" s="2" customFormat="1" ht="19.5" hidden="1" customHeight="1">
      <c r="A222" s="59">
        <v>7103</v>
      </c>
      <c r="B222" s="49" t="s">
        <v>18</v>
      </c>
      <c r="C222" s="61">
        <f>SUM(C223:C227)</f>
        <v>0</v>
      </c>
      <c r="D222" s="61">
        <f>SUM(D223:D227)</f>
        <v>0</v>
      </c>
      <c r="E222" s="55"/>
    </row>
    <row r="223" spans="1:5" s="2" customFormat="1" ht="19.5" hidden="1" customHeight="1">
      <c r="A223" s="12"/>
      <c r="B223" s="41" t="s">
        <v>183</v>
      </c>
      <c r="C223" s="10"/>
      <c r="D223" s="10"/>
      <c r="E223" s="55"/>
    </row>
    <row r="224" spans="1:5" s="2" customFormat="1" ht="19.5" hidden="1" customHeight="1">
      <c r="A224" s="12"/>
      <c r="B224" s="41" t="s">
        <v>184</v>
      </c>
      <c r="C224" s="10"/>
      <c r="D224" s="10"/>
      <c r="E224" s="55"/>
    </row>
    <row r="225" spans="1:5" s="2" customFormat="1" ht="19.5" hidden="1" customHeight="1">
      <c r="A225" s="12"/>
      <c r="B225" s="27" t="s">
        <v>230</v>
      </c>
      <c r="C225" s="10"/>
      <c r="D225" s="10"/>
      <c r="E225" s="55"/>
    </row>
    <row r="226" spans="1:5" s="2" customFormat="1" ht="19.5" hidden="1" customHeight="1">
      <c r="A226" s="12"/>
      <c r="B226" s="41"/>
      <c r="C226" s="10"/>
      <c r="D226" s="10"/>
      <c r="E226" s="55"/>
    </row>
    <row r="227" spans="1:5" s="2" customFormat="1" ht="19.5" hidden="1" customHeight="1">
      <c r="A227" s="12"/>
      <c r="B227" s="41"/>
      <c r="C227" s="10"/>
      <c r="D227" s="10"/>
      <c r="E227" s="55"/>
    </row>
    <row r="228" spans="1:5" s="2" customFormat="1" ht="19.5" hidden="1" customHeight="1">
      <c r="A228" s="15">
        <v>72</v>
      </c>
      <c r="B228" s="14" t="s">
        <v>17</v>
      </c>
      <c r="C228" s="13">
        <f>C229+C235</f>
        <v>0</v>
      </c>
      <c r="D228" s="13">
        <f>D229+D235</f>
        <v>0</v>
      </c>
      <c r="E228" s="55"/>
    </row>
    <row r="229" spans="1:5" s="2" customFormat="1" ht="19.5" hidden="1" customHeight="1">
      <c r="A229" s="59">
        <v>7206</v>
      </c>
      <c r="B229" s="49" t="s">
        <v>16</v>
      </c>
      <c r="C229" s="61">
        <f>SUM(C230:C234)</f>
        <v>0</v>
      </c>
      <c r="D229" s="61">
        <f>SUM(D230:D234)</f>
        <v>0</v>
      </c>
      <c r="E229" s="55"/>
    </row>
    <row r="230" spans="1:5" s="2" customFormat="1" ht="19.5" hidden="1" customHeight="1">
      <c r="A230" s="12"/>
      <c r="B230" s="41" t="s">
        <v>185</v>
      </c>
      <c r="C230" s="10"/>
      <c r="D230" s="10"/>
      <c r="E230" s="55"/>
    </row>
    <row r="231" spans="1:5" s="2" customFormat="1" ht="19.5" hidden="1" customHeight="1">
      <c r="A231" s="12"/>
      <c r="B231" s="41" t="s">
        <v>186</v>
      </c>
      <c r="C231" s="10"/>
      <c r="D231" s="10"/>
      <c r="E231" s="55"/>
    </row>
    <row r="232" spans="1:5" s="2" customFormat="1" ht="19.5" hidden="1" customHeight="1">
      <c r="A232" s="12"/>
      <c r="B232" s="41" t="s">
        <v>187</v>
      </c>
      <c r="C232" s="10"/>
      <c r="D232" s="10"/>
      <c r="E232" s="55"/>
    </row>
    <row r="233" spans="1:5" s="2" customFormat="1" ht="19.5" hidden="1" customHeight="1">
      <c r="A233" s="12"/>
      <c r="B233" s="27" t="s">
        <v>230</v>
      </c>
      <c r="C233" s="10"/>
      <c r="D233" s="10"/>
      <c r="E233" s="55"/>
    </row>
    <row r="234" spans="1:5" s="2" customFormat="1" ht="19.5" hidden="1" customHeight="1">
      <c r="A234" s="12"/>
      <c r="B234" s="41"/>
      <c r="C234" s="10"/>
      <c r="D234" s="10"/>
      <c r="E234" s="55"/>
    </row>
    <row r="235" spans="1:5" s="2" customFormat="1" ht="19.5" hidden="1" customHeight="1">
      <c r="A235" s="12">
        <v>7298</v>
      </c>
      <c r="B235" s="11" t="s">
        <v>0</v>
      </c>
      <c r="C235" s="10"/>
      <c r="D235" s="10"/>
      <c r="E235" s="55"/>
    </row>
    <row r="236" spans="1:5" s="2" customFormat="1" ht="19.5" hidden="1" customHeight="1">
      <c r="A236" s="15">
        <v>73</v>
      </c>
      <c r="B236" s="14" t="s">
        <v>15</v>
      </c>
      <c r="C236" s="13">
        <f t="shared" ref="C236:D236" si="37">SUM(C237:C238)</f>
        <v>0</v>
      </c>
      <c r="D236" s="13">
        <f t="shared" si="37"/>
        <v>0</v>
      </c>
      <c r="E236" s="55"/>
    </row>
    <row r="237" spans="1:5" s="2" customFormat="1" ht="19.5" hidden="1" customHeight="1">
      <c r="A237" s="12">
        <v>7304</v>
      </c>
      <c r="B237" s="11" t="s">
        <v>14</v>
      </c>
      <c r="C237" s="10"/>
      <c r="D237" s="10"/>
      <c r="E237" s="55"/>
    </row>
    <row r="238" spans="1:5" s="2" customFormat="1" ht="19.5" hidden="1" customHeight="1">
      <c r="A238" s="12">
        <v>7398</v>
      </c>
      <c r="B238" s="11" t="s">
        <v>13</v>
      </c>
      <c r="C238" s="10"/>
      <c r="D238" s="10"/>
      <c r="E238" s="55"/>
    </row>
    <row r="239" spans="1:5" s="2" customFormat="1" ht="50.1" hidden="1" customHeight="1">
      <c r="A239" s="15">
        <v>74</v>
      </c>
      <c r="B239" s="14" t="s">
        <v>12</v>
      </c>
      <c r="C239" s="13">
        <f t="shared" ref="C239:D239" si="38">SUM(C240:C243)</f>
        <v>0</v>
      </c>
      <c r="D239" s="13">
        <f t="shared" si="38"/>
        <v>0</v>
      </c>
      <c r="E239" s="55"/>
    </row>
    <row r="240" spans="1:5" s="2" customFormat="1" ht="19.5" hidden="1" customHeight="1">
      <c r="A240" s="12">
        <v>7401</v>
      </c>
      <c r="B240" s="11" t="s">
        <v>11</v>
      </c>
      <c r="C240" s="10"/>
      <c r="D240" s="10"/>
      <c r="E240" s="55"/>
    </row>
    <row r="241" spans="1:7" s="2" customFormat="1" ht="19.5" hidden="1" customHeight="1">
      <c r="A241" s="12">
        <v>7406</v>
      </c>
      <c r="B241" s="11" t="s">
        <v>10</v>
      </c>
      <c r="C241" s="10"/>
      <c r="D241" s="10"/>
      <c r="E241" s="55"/>
    </row>
    <row r="242" spans="1:7" s="2" customFormat="1" hidden="1">
      <c r="A242" s="12">
        <v>7407</v>
      </c>
      <c r="B242" s="11" t="s">
        <v>9</v>
      </c>
      <c r="C242" s="10"/>
      <c r="D242" s="10"/>
      <c r="E242" s="55"/>
    </row>
    <row r="243" spans="1:7" s="2" customFormat="1" ht="19.5" hidden="1" customHeight="1">
      <c r="A243" s="12">
        <v>7498</v>
      </c>
      <c r="B243" s="11" t="s">
        <v>0</v>
      </c>
      <c r="C243" s="10"/>
      <c r="D243" s="10"/>
      <c r="E243" s="55"/>
    </row>
    <row r="244" spans="1:7" s="2" customFormat="1" ht="19.5" hidden="1" customHeight="1">
      <c r="A244" s="15">
        <v>75</v>
      </c>
      <c r="B244" s="14" t="s">
        <v>8</v>
      </c>
      <c r="C244" s="13">
        <f t="shared" ref="C244:D244" si="39">SUM(C245:C246)</f>
        <v>0</v>
      </c>
      <c r="D244" s="13">
        <f t="shared" si="39"/>
        <v>0</v>
      </c>
      <c r="E244" s="55"/>
    </row>
    <row r="245" spans="1:7" s="2" customFormat="1" ht="19.5" hidden="1" customHeight="1">
      <c r="A245" s="12">
        <v>7501</v>
      </c>
      <c r="B245" s="11" t="s">
        <v>7</v>
      </c>
      <c r="C245" s="10"/>
      <c r="D245" s="10"/>
      <c r="E245" s="55"/>
    </row>
    <row r="246" spans="1:7" s="2" customFormat="1" ht="19.5" hidden="1" customHeight="1">
      <c r="A246" s="12">
        <v>7502</v>
      </c>
      <c r="B246" s="11" t="s">
        <v>6</v>
      </c>
      <c r="C246" s="10"/>
      <c r="D246" s="10"/>
      <c r="E246" s="55"/>
    </row>
    <row r="247" spans="1:7" s="2" customFormat="1" ht="19.5" hidden="1" customHeight="1">
      <c r="A247" s="18">
        <v>8</v>
      </c>
      <c r="B247" s="17" t="s">
        <v>5</v>
      </c>
      <c r="C247" s="16">
        <f t="shared" ref="C247:D247" si="40">C248</f>
        <v>0</v>
      </c>
      <c r="D247" s="16">
        <f t="shared" si="40"/>
        <v>0</v>
      </c>
      <c r="E247" s="55"/>
    </row>
    <row r="248" spans="1:7" s="2" customFormat="1" ht="19.5" hidden="1" customHeight="1">
      <c r="A248" s="15">
        <v>81</v>
      </c>
      <c r="B248" s="14" t="s">
        <v>4</v>
      </c>
      <c r="C248" s="13">
        <f t="shared" ref="C248:D248" si="41">SUM(C249:C250)</f>
        <v>0</v>
      </c>
      <c r="D248" s="13">
        <f t="shared" si="41"/>
        <v>0</v>
      </c>
      <c r="E248" s="55"/>
    </row>
    <row r="249" spans="1:7" s="2" customFormat="1" ht="19.5" hidden="1" customHeight="1">
      <c r="A249" s="12">
        <v>8106</v>
      </c>
      <c r="B249" s="11" t="s">
        <v>3</v>
      </c>
      <c r="C249" s="10"/>
      <c r="D249" s="10"/>
      <c r="E249" s="55"/>
    </row>
    <row r="250" spans="1:7" s="2" customFormat="1" ht="19.5" hidden="1" customHeight="1">
      <c r="A250" s="12">
        <v>8109</v>
      </c>
      <c r="B250" s="11" t="s">
        <v>2</v>
      </c>
      <c r="C250" s="10"/>
      <c r="D250" s="10"/>
      <c r="E250" s="55"/>
    </row>
    <row r="251" spans="1:7" s="2" customFormat="1" ht="19.5" hidden="1" customHeight="1">
      <c r="A251" s="18">
        <v>9</v>
      </c>
      <c r="B251" s="17" t="s">
        <v>181</v>
      </c>
      <c r="C251" s="16">
        <f t="shared" ref="C251:D251" si="42">SUM(C252)</f>
        <v>0</v>
      </c>
      <c r="D251" s="16">
        <f t="shared" si="42"/>
        <v>0</v>
      </c>
      <c r="E251" s="55"/>
    </row>
    <row r="252" spans="1:7" s="2" customFormat="1" ht="19.5" hidden="1" customHeight="1">
      <c r="A252" s="15">
        <v>91</v>
      </c>
      <c r="B252" s="14" t="s">
        <v>1</v>
      </c>
      <c r="C252" s="13">
        <f t="shared" ref="C252:D252" si="43">C253</f>
        <v>0</v>
      </c>
      <c r="D252" s="13">
        <f t="shared" si="43"/>
        <v>0</v>
      </c>
      <c r="E252" s="55"/>
    </row>
    <row r="253" spans="1:7" s="2" customFormat="1" ht="19.5" hidden="1" customHeight="1">
      <c r="A253" s="12">
        <v>9198</v>
      </c>
      <c r="B253" s="11" t="s">
        <v>0</v>
      </c>
      <c r="C253" s="10"/>
      <c r="D253" s="10"/>
      <c r="E253" s="55"/>
    </row>
    <row r="254" spans="1:7" s="2" customFormat="1" ht="21">
      <c r="A254" s="1"/>
      <c r="B254" s="3"/>
      <c r="C254" s="3"/>
      <c r="D254" s="3"/>
      <c r="E254" s="55"/>
      <c r="G254" s="4"/>
    </row>
    <row r="255" spans="1:7">
      <c r="A255" s="131" t="s">
        <v>420</v>
      </c>
    </row>
  </sheetData>
  <mergeCells count="3">
    <mergeCell ref="A1:D1"/>
    <mergeCell ref="D5:D6"/>
    <mergeCell ref="C5:C6"/>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EJ255"/>
  <sheetViews>
    <sheetView zoomScale="86" zoomScaleNormal="86" workbookViewId="0">
      <pane xSplit="2" ySplit="8" topLeftCell="C9" activePane="bottomRight" state="frozen"/>
      <selection pane="topRight" activeCell="C1" sqref="C1"/>
      <selection pane="bottomLeft" activeCell="A9" sqref="A9"/>
      <selection pane="bottomRight" activeCell="F271" sqref="F271"/>
    </sheetView>
  </sheetViews>
  <sheetFormatPr defaultRowHeight="19.5"/>
  <cols>
    <col min="1" max="1" width="7.5" style="1" bestFit="1" customWidth="1"/>
    <col min="2" max="2" width="80.125" style="3" customWidth="1"/>
    <col min="3" max="3" width="10.5" style="1" bestFit="1" customWidth="1"/>
    <col min="4" max="4" width="14.375" style="3" customWidth="1"/>
    <col min="5" max="5" width="14.375" style="1" customWidth="1"/>
    <col min="6" max="6" width="17.25" style="1" customWidth="1"/>
    <col min="7" max="7" width="26.25" style="53" customWidth="1"/>
    <col min="8" max="85" width="9" style="2"/>
    <col min="86" max="16384" width="9" style="1"/>
  </cols>
  <sheetData>
    <row r="1" spans="1:85" ht="21" customHeight="1">
      <c r="A1" s="722" t="s">
        <v>388</v>
      </c>
      <c r="B1" s="722"/>
      <c r="C1" s="722"/>
      <c r="D1" s="722"/>
      <c r="E1" s="722"/>
      <c r="F1" s="722"/>
    </row>
    <row r="2" spans="1:85" ht="20.100000000000001" customHeight="1">
      <c r="A2" s="39"/>
      <c r="B2" s="38" t="s">
        <v>179</v>
      </c>
      <c r="C2" s="63"/>
      <c r="D2" s="732"/>
      <c r="E2" s="725"/>
      <c r="F2" s="725"/>
    </row>
    <row r="3" spans="1:85" ht="20.100000000000001" customHeight="1">
      <c r="A3" s="39"/>
      <c r="B3" s="38" t="s">
        <v>178</v>
      </c>
      <c r="C3" s="63"/>
      <c r="D3" s="733" t="s">
        <v>177</v>
      </c>
      <c r="E3" s="726"/>
      <c r="F3" s="726"/>
    </row>
    <row r="4" spans="1:85" s="40" customFormat="1" ht="20.100000000000001" customHeight="1">
      <c r="A4" s="39"/>
      <c r="B4" s="38" t="s">
        <v>175</v>
      </c>
      <c r="C4" s="37"/>
      <c r="D4" s="37">
        <v>510301</v>
      </c>
      <c r="E4" s="37">
        <v>513001</v>
      </c>
      <c r="F4" s="730" t="s">
        <v>174</v>
      </c>
      <c r="G4" s="5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ht="29.25" customHeight="1">
      <c r="A5" s="39"/>
      <c r="B5" s="38" t="s">
        <v>173</v>
      </c>
      <c r="C5" s="730" t="s">
        <v>383</v>
      </c>
      <c r="D5" s="730" t="s">
        <v>170</v>
      </c>
      <c r="E5" s="730" t="s">
        <v>169</v>
      </c>
      <c r="F5" s="734"/>
    </row>
    <row r="6" spans="1:85" ht="29.25" customHeight="1">
      <c r="A6" s="36" t="s">
        <v>172</v>
      </c>
      <c r="B6" s="44" t="s">
        <v>171</v>
      </c>
      <c r="C6" s="731"/>
      <c r="D6" s="731"/>
      <c r="E6" s="731"/>
      <c r="F6" s="731"/>
      <c r="G6" s="45" t="s">
        <v>214</v>
      </c>
    </row>
    <row r="7" spans="1:85" ht="18.75" hidden="1" customHeight="1">
      <c r="A7" s="36"/>
      <c r="B7" s="44"/>
      <c r="C7" s="34"/>
      <c r="D7" s="34"/>
      <c r="E7" s="34"/>
      <c r="F7" s="34"/>
    </row>
    <row r="8" spans="1:85" ht="19.5" customHeight="1">
      <c r="A8" s="33"/>
      <c r="B8" s="32" t="s">
        <v>167</v>
      </c>
      <c r="C8" s="31">
        <v>2711</v>
      </c>
      <c r="D8" s="31">
        <f>SUM(,D9,D108,D136,D173,D196,D213,D247,D251)</f>
        <v>0</v>
      </c>
      <c r="E8" s="31">
        <f t="shared" ref="E8:F8" si="0">SUM(,E9,E108,E136,E173,E196,E213,E247,E251)</f>
        <v>0</v>
      </c>
      <c r="F8" s="31">
        <f t="shared" si="0"/>
        <v>0</v>
      </c>
      <c r="G8" s="57" t="s">
        <v>385</v>
      </c>
    </row>
    <row r="9" spans="1:85" s="2" customFormat="1" ht="19.5" customHeight="1">
      <c r="A9" s="18">
        <v>2</v>
      </c>
      <c r="B9" s="17" t="s">
        <v>135</v>
      </c>
      <c r="C9" s="16">
        <v>581</v>
      </c>
      <c r="D9" s="16">
        <f>D10+D17+D21+D29+D34+D51+D61+D72+D101+D106</f>
        <v>0</v>
      </c>
      <c r="E9" s="16">
        <f>E10+E17+E21+E29+E34+E51+E61+E72+E101+E106</f>
        <v>0</v>
      </c>
      <c r="F9" s="16">
        <f>F10+F17+F21+F29+F34+F51+F61+F72+F101+F106</f>
        <v>0</v>
      </c>
      <c r="G9" s="52"/>
    </row>
    <row r="10" spans="1:85" s="2" customFormat="1" ht="19.5" customHeight="1">
      <c r="A10" s="15">
        <v>21</v>
      </c>
      <c r="B10" s="14" t="s">
        <v>334</v>
      </c>
      <c r="C10" s="13">
        <v>3</v>
      </c>
      <c r="D10" s="13">
        <f t="shared" ref="D10:F10" si="1">SUM(D11:D16)</f>
        <v>0</v>
      </c>
      <c r="E10" s="13">
        <f t="shared" si="1"/>
        <v>0</v>
      </c>
      <c r="F10" s="13">
        <f t="shared" si="1"/>
        <v>0</v>
      </c>
      <c r="G10" s="52"/>
    </row>
    <row r="11" spans="1:85" s="2" customFormat="1" ht="19.5" customHeight="1">
      <c r="A11" s="12">
        <v>2101</v>
      </c>
      <c r="B11" s="11" t="s">
        <v>134</v>
      </c>
      <c r="C11" s="9">
        <v>0</v>
      </c>
      <c r="D11" s="10"/>
      <c r="E11" s="10"/>
      <c r="F11" s="9">
        <f>D11+E11</f>
        <v>0</v>
      </c>
      <c r="G11" s="52"/>
    </row>
    <row r="12" spans="1:85" s="2" customFormat="1" ht="19.5" customHeight="1">
      <c r="A12" s="12">
        <v>2102</v>
      </c>
      <c r="B12" s="11" t="s">
        <v>314</v>
      </c>
      <c r="C12" s="9">
        <v>0</v>
      </c>
      <c r="D12" s="10"/>
      <c r="E12" s="10"/>
      <c r="F12" s="9">
        <f t="shared" ref="F12:F16" si="2">D12+E12</f>
        <v>0</v>
      </c>
      <c r="G12" s="52"/>
    </row>
    <row r="13" spans="1:85" s="2" customFormat="1" ht="19.5" customHeight="1">
      <c r="A13" s="12">
        <v>2103</v>
      </c>
      <c r="B13" s="11" t="s">
        <v>133</v>
      </c>
      <c r="C13" s="9">
        <v>0</v>
      </c>
      <c r="D13" s="10"/>
      <c r="E13" s="10"/>
      <c r="F13" s="9">
        <f t="shared" si="2"/>
        <v>0</v>
      </c>
      <c r="G13" s="52"/>
    </row>
    <row r="14" spans="1:85" s="2" customFormat="1" ht="19.5" customHeight="1">
      <c r="A14" s="12">
        <v>2104</v>
      </c>
      <c r="B14" s="11" t="s">
        <v>132</v>
      </c>
      <c r="C14" s="9">
        <v>0</v>
      </c>
      <c r="D14" s="10"/>
      <c r="E14" s="10"/>
      <c r="F14" s="9">
        <f t="shared" si="2"/>
        <v>0</v>
      </c>
      <c r="G14" s="52"/>
    </row>
    <row r="15" spans="1:85" s="2" customFormat="1" ht="19.5" customHeight="1">
      <c r="A15" s="12">
        <v>2105</v>
      </c>
      <c r="B15" s="11" t="s">
        <v>131</v>
      </c>
      <c r="C15" s="9">
        <v>0</v>
      </c>
      <c r="D15" s="10"/>
      <c r="E15" s="10"/>
      <c r="F15" s="9">
        <f t="shared" si="2"/>
        <v>0</v>
      </c>
      <c r="G15" s="52"/>
    </row>
    <row r="16" spans="1:85" s="2" customFormat="1" ht="19.5" customHeight="1">
      <c r="A16" s="12">
        <v>2106</v>
      </c>
      <c r="B16" s="11" t="s">
        <v>130</v>
      </c>
      <c r="C16" s="9">
        <v>3</v>
      </c>
      <c r="D16" s="10"/>
      <c r="E16" s="10"/>
      <c r="F16" s="9">
        <f t="shared" si="2"/>
        <v>0</v>
      </c>
      <c r="G16" s="52" t="s">
        <v>279</v>
      </c>
    </row>
    <row r="17" spans="1:7" s="2" customFormat="1" ht="19.5" customHeight="1">
      <c r="A17" s="15">
        <v>22</v>
      </c>
      <c r="B17" s="14" t="s">
        <v>335</v>
      </c>
      <c r="C17" s="13">
        <v>56</v>
      </c>
      <c r="D17" s="13">
        <f t="shared" ref="D17:F17" si="3">SUM(D18:D20)</f>
        <v>0</v>
      </c>
      <c r="E17" s="13">
        <f t="shared" si="3"/>
        <v>0</v>
      </c>
      <c r="F17" s="13">
        <f t="shared" si="3"/>
        <v>0</v>
      </c>
      <c r="G17" s="52"/>
    </row>
    <row r="18" spans="1:7" s="2" customFormat="1" ht="19.5" customHeight="1">
      <c r="A18" s="12">
        <v>2201</v>
      </c>
      <c r="B18" s="11" t="s">
        <v>315</v>
      </c>
      <c r="C18" s="9">
        <v>56</v>
      </c>
      <c r="D18" s="10"/>
      <c r="E18" s="10"/>
      <c r="F18" s="9">
        <f>D18+E18</f>
        <v>0</v>
      </c>
      <c r="G18" s="52" t="s">
        <v>280</v>
      </c>
    </row>
    <row r="19" spans="1:7" s="2" customFormat="1" ht="19.5" customHeight="1">
      <c r="A19" s="12">
        <v>2202</v>
      </c>
      <c r="B19" s="11" t="s">
        <v>129</v>
      </c>
      <c r="C19" s="9">
        <v>0</v>
      </c>
      <c r="D19" s="10"/>
      <c r="E19" s="10"/>
      <c r="F19" s="9">
        <f t="shared" ref="F19:F20" si="4">D19+E19</f>
        <v>0</v>
      </c>
      <c r="G19" s="52"/>
    </row>
    <row r="20" spans="1:7" s="2" customFormat="1" ht="19.5" customHeight="1">
      <c r="A20" s="12">
        <v>2204</v>
      </c>
      <c r="B20" s="11" t="s">
        <v>128</v>
      </c>
      <c r="C20" s="9">
        <v>0</v>
      </c>
      <c r="D20" s="10"/>
      <c r="E20" s="10"/>
      <c r="F20" s="9">
        <f t="shared" si="4"/>
        <v>0</v>
      </c>
      <c r="G20" s="52"/>
    </row>
    <row r="21" spans="1:7" s="2" customFormat="1" ht="19.5" customHeight="1">
      <c r="A21" s="15">
        <v>23</v>
      </c>
      <c r="B21" s="14" t="s">
        <v>127</v>
      </c>
      <c r="C21" s="13">
        <v>297</v>
      </c>
      <c r="D21" s="13">
        <f t="shared" ref="D21:F21" si="5">SUM(D22:D28)</f>
        <v>0</v>
      </c>
      <c r="E21" s="13">
        <f t="shared" si="5"/>
        <v>0</v>
      </c>
      <c r="F21" s="13">
        <f t="shared" si="5"/>
        <v>0</v>
      </c>
      <c r="G21" s="52"/>
    </row>
    <row r="22" spans="1:7" s="2" customFormat="1" ht="19.5" customHeight="1">
      <c r="A22" s="12">
        <v>2301</v>
      </c>
      <c r="B22" s="11" t="s">
        <v>330</v>
      </c>
      <c r="C22" s="9">
        <v>268</v>
      </c>
      <c r="D22" s="10"/>
      <c r="E22" s="10"/>
      <c r="F22" s="9">
        <f>D22+E22</f>
        <v>0</v>
      </c>
      <c r="G22" s="57" t="s">
        <v>386</v>
      </c>
    </row>
    <row r="23" spans="1:7" s="2" customFormat="1" ht="19.5" customHeight="1">
      <c r="A23" s="12">
        <v>2302</v>
      </c>
      <c r="B23" s="11" t="s">
        <v>328</v>
      </c>
      <c r="C23" s="9">
        <v>0</v>
      </c>
      <c r="D23" s="10"/>
      <c r="E23" s="10"/>
      <c r="F23" s="9">
        <f t="shared" ref="F23:F28" si="6">D23+E23</f>
        <v>0</v>
      </c>
      <c r="G23" s="52"/>
    </row>
    <row r="24" spans="1:7" s="2" customFormat="1" ht="19.5" customHeight="1">
      <c r="A24" s="12">
        <v>2303</v>
      </c>
      <c r="B24" s="11" t="s">
        <v>329</v>
      </c>
      <c r="C24" s="9">
        <v>0</v>
      </c>
      <c r="D24" s="10"/>
      <c r="E24" s="10"/>
      <c r="F24" s="9">
        <f t="shared" si="6"/>
        <v>0</v>
      </c>
      <c r="G24" s="52"/>
    </row>
    <row r="25" spans="1:7" s="2" customFormat="1" ht="19.5" customHeight="1">
      <c r="A25" s="12">
        <v>2304</v>
      </c>
      <c r="B25" s="11" t="s">
        <v>126</v>
      </c>
      <c r="C25" s="9">
        <v>0</v>
      </c>
      <c r="D25" s="10"/>
      <c r="E25" s="10"/>
      <c r="F25" s="9">
        <f t="shared" si="6"/>
        <v>0</v>
      </c>
      <c r="G25" s="52"/>
    </row>
    <row r="26" spans="1:7" s="2" customFormat="1" ht="19.5" customHeight="1">
      <c r="A26" s="12">
        <v>2305</v>
      </c>
      <c r="B26" s="11" t="s">
        <v>125</v>
      </c>
      <c r="C26" s="9">
        <v>29</v>
      </c>
      <c r="D26" s="10"/>
      <c r="E26" s="10"/>
      <c r="F26" s="9">
        <f t="shared" si="6"/>
        <v>0</v>
      </c>
      <c r="G26" s="52"/>
    </row>
    <row r="27" spans="1:7" s="2" customFormat="1" ht="19.5" customHeight="1">
      <c r="A27" s="12">
        <v>2306</v>
      </c>
      <c r="B27" s="11" t="s">
        <v>124</v>
      </c>
      <c r="C27" s="9">
        <v>0</v>
      </c>
      <c r="D27" s="10"/>
      <c r="E27" s="10"/>
      <c r="F27" s="9">
        <f t="shared" si="6"/>
        <v>0</v>
      </c>
      <c r="G27" s="52"/>
    </row>
    <row r="28" spans="1:7" s="2" customFormat="1" ht="19.5" customHeight="1">
      <c r="A28" s="12">
        <v>2398</v>
      </c>
      <c r="B28" s="11" t="s">
        <v>123</v>
      </c>
      <c r="C28" s="9">
        <v>0</v>
      </c>
      <c r="D28" s="10"/>
      <c r="E28" s="10"/>
      <c r="F28" s="9">
        <f t="shared" si="6"/>
        <v>0</v>
      </c>
      <c r="G28" s="52"/>
    </row>
    <row r="29" spans="1:7" s="2" customFormat="1" ht="19.5" customHeight="1">
      <c r="A29" s="15">
        <v>24</v>
      </c>
      <c r="B29" s="14" t="s">
        <v>331</v>
      </c>
      <c r="C29" s="13">
        <v>30</v>
      </c>
      <c r="D29" s="13">
        <f t="shared" ref="D29:F29" si="7">SUM(D30:D33)</f>
        <v>0</v>
      </c>
      <c r="E29" s="13">
        <f t="shared" si="7"/>
        <v>0</v>
      </c>
      <c r="F29" s="13">
        <f t="shared" si="7"/>
        <v>0</v>
      </c>
      <c r="G29" s="52"/>
    </row>
    <row r="30" spans="1:7" s="2" customFormat="1" ht="19.5" customHeight="1">
      <c r="A30" s="12">
        <v>2401</v>
      </c>
      <c r="B30" s="11" t="s">
        <v>332</v>
      </c>
      <c r="C30" s="9">
        <v>30</v>
      </c>
      <c r="D30" s="10"/>
      <c r="E30" s="10"/>
      <c r="F30" s="9">
        <f t="shared" ref="F30:F33" si="8">D30+E30</f>
        <v>0</v>
      </c>
      <c r="G30" s="52"/>
    </row>
    <row r="31" spans="1:7" s="2" customFormat="1" ht="19.5" customHeight="1">
      <c r="A31" s="12">
        <v>2402</v>
      </c>
      <c r="B31" s="27" t="s">
        <v>336</v>
      </c>
      <c r="C31" s="9">
        <v>0</v>
      </c>
      <c r="D31" s="10"/>
      <c r="E31" s="10"/>
      <c r="F31" s="9">
        <f t="shared" si="8"/>
        <v>0</v>
      </c>
      <c r="G31" s="52"/>
    </row>
    <row r="32" spans="1:7" s="2" customFormat="1" ht="24.75" customHeight="1">
      <c r="A32" s="12">
        <v>2404</v>
      </c>
      <c r="B32" s="11" t="s">
        <v>122</v>
      </c>
      <c r="C32" s="9">
        <v>0</v>
      </c>
      <c r="D32" s="10"/>
      <c r="E32" s="10"/>
      <c r="F32" s="9">
        <f t="shared" si="8"/>
        <v>0</v>
      </c>
      <c r="G32" s="52"/>
    </row>
    <row r="33" spans="1:7" s="2" customFormat="1" ht="21" customHeight="1">
      <c r="A33" s="12">
        <v>2405</v>
      </c>
      <c r="B33" s="82" t="s">
        <v>333</v>
      </c>
      <c r="C33" s="9">
        <v>0</v>
      </c>
      <c r="D33" s="10"/>
      <c r="E33" s="10"/>
      <c r="F33" s="9">
        <f t="shared" si="8"/>
        <v>0</v>
      </c>
      <c r="G33" s="52"/>
    </row>
    <row r="34" spans="1:7" s="2" customFormat="1" ht="19.5" customHeight="1">
      <c r="A34" s="15">
        <v>25</v>
      </c>
      <c r="B34" s="14" t="s">
        <v>121</v>
      </c>
      <c r="C34" s="13">
        <v>100</v>
      </c>
      <c r="D34" s="13">
        <f t="shared" ref="D34:E34" si="9">D35+D36+D37+D38+D39+D49+D50</f>
        <v>0</v>
      </c>
      <c r="E34" s="13">
        <f t="shared" si="9"/>
        <v>0</v>
      </c>
      <c r="F34" s="13">
        <f>D34+E34</f>
        <v>0</v>
      </c>
      <c r="G34" s="52"/>
    </row>
    <row r="35" spans="1:7" s="2" customFormat="1" ht="19.5" customHeight="1">
      <c r="A35" s="12">
        <v>2501</v>
      </c>
      <c r="B35" s="11" t="s">
        <v>120</v>
      </c>
      <c r="C35" s="9">
        <v>0</v>
      </c>
      <c r="D35" s="10"/>
      <c r="E35" s="10"/>
      <c r="F35" s="9">
        <f t="shared" ref="F35:F102" si="10">D35+E35</f>
        <v>0</v>
      </c>
      <c r="G35" s="52"/>
    </row>
    <row r="36" spans="1:7" s="2" customFormat="1" ht="19.5" customHeight="1">
      <c r="A36" s="12">
        <v>2502</v>
      </c>
      <c r="B36" s="11" t="s">
        <v>119</v>
      </c>
      <c r="C36" s="9">
        <v>0</v>
      </c>
      <c r="D36" s="10"/>
      <c r="E36" s="10"/>
      <c r="F36" s="9">
        <f t="shared" si="10"/>
        <v>0</v>
      </c>
      <c r="G36" s="52"/>
    </row>
    <row r="37" spans="1:7" s="2" customFormat="1" ht="19.5" customHeight="1">
      <c r="A37" s="12">
        <v>2503</v>
      </c>
      <c r="B37" s="11" t="s">
        <v>118</v>
      </c>
      <c r="C37" s="9">
        <v>0</v>
      </c>
      <c r="D37" s="10"/>
      <c r="E37" s="10"/>
      <c r="F37" s="9">
        <f t="shared" si="10"/>
        <v>0</v>
      </c>
      <c r="G37" s="52"/>
    </row>
    <row r="38" spans="1:7" s="2" customFormat="1" ht="19.5" customHeight="1">
      <c r="A38" s="12">
        <v>2504</v>
      </c>
      <c r="B38" s="11" t="s">
        <v>117</v>
      </c>
      <c r="C38" s="9">
        <v>0</v>
      </c>
      <c r="D38" s="10"/>
      <c r="E38" s="10"/>
      <c r="F38" s="9">
        <f t="shared" si="10"/>
        <v>0</v>
      </c>
      <c r="G38" s="52"/>
    </row>
    <row r="39" spans="1:7" s="2" customFormat="1">
      <c r="A39" s="46">
        <v>2505</v>
      </c>
      <c r="B39" s="60" t="s">
        <v>116</v>
      </c>
      <c r="C39" s="47">
        <v>50</v>
      </c>
      <c r="D39" s="47">
        <f>SUM(D40:D48)</f>
        <v>0</v>
      </c>
      <c r="E39" s="47">
        <f t="shared" ref="E39" si="11">SUM(E40:E48)</f>
        <v>0</v>
      </c>
      <c r="F39" s="47">
        <f t="shared" si="10"/>
        <v>0</v>
      </c>
      <c r="G39" s="52"/>
    </row>
    <row r="40" spans="1:7" s="2" customFormat="1" ht="19.5" hidden="1" customHeight="1">
      <c r="A40" s="12"/>
      <c r="B40" s="42" t="s">
        <v>189</v>
      </c>
      <c r="C40" s="9">
        <v>0</v>
      </c>
      <c r="D40" s="43"/>
      <c r="E40" s="43"/>
      <c r="F40" s="9">
        <f t="shared" si="10"/>
        <v>0</v>
      </c>
      <c r="G40" s="58"/>
    </row>
    <row r="41" spans="1:7" s="2" customFormat="1" ht="19.5" hidden="1" customHeight="1">
      <c r="A41" s="12"/>
      <c r="B41" s="42" t="s">
        <v>190</v>
      </c>
      <c r="C41" s="9">
        <v>0</v>
      </c>
      <c r="D41" s="43"/>
      <c r="E41" s="43"/>
      <c r="F41" s="9">
        <f t="shared" si="10"/>
        <v>0</v>
      </c>
      <c r="G41" s="58"/>
    </row>
    <row r="42" spans="1:7" s="2" customFormat="1" ht="19.5" hidden="1" customHeight="1">
      <c r="A42" s="12"/>
      <c r="B42" s="42" t="s">
        <v>191</v>
      </c>
      <c r="C42" s="9">
        <v>0</v>
      </c>
      <c r="D42" s="43"/>
      <c r="E42" s="43"/>
      <c r="F42" s="9">
        <f t="shared" si="10"/>
        <v>0</v>
      </c>
      <c r="G42" s="58"/>
    </row>
    <row r="43" spans="1:7" s="2" customFormat="1" ht="19.5" hidden="1" customHeight="1">
      <c r="A43" s="12"/>
      <c r="B43" s="42" t="s">
        <v>192</v>
      </c>
      <c r="C43" s="9">
        <v>0</v>
      </c>
      <c r="D43" s="43"/>
      <c r="E43" s="43"/>
      <c r="F43" s="9">
        <f t="shared" si="10"/>
        <v>0</v>
      </c>
      <c r="G43" s="55"/>
    </row>
    <row r="44" spans="1:7" s="2" customFormat="1" ht="21" customHeight="1">
      <c r="A44" s="12"/>
      <c r="B44" s="27" t="s">
        <v>218</v>
      </c>
      <c r="C44" s="9">
        <v>50</v>
      </c>
      <c r="D44" s="10"/>
      <c r="E44" s="10"/>
      <c r="F44" s="9">
        <f t="shared" si="10"/>
        <v>0</v>
      </c>
      <c r="G44" s="55"/>
    </row>
    <row r="45" spans="1:7" s="2" customFormat="1" ht="19.5" hidden="1" customHeight="1">
      <c r="A45" s="12"/>
      <c r="B45" s="27"/>
      <c r="C45" s="9">
        <v>0</v>
      </c>
      <c r="D45" s="10"/>
      <c r="E45" s="10"/>
      <c r="F45" s="9">
        <f t="shared" si="10"/>
        <v>0</v>
      </c>
      <c r="G45" s="55"/>
    </row>
    <row r="46" spans="1:7" s="2" customFormat="1" ht="19.5" hidden="1" customHeight="1">
      <c r="A46" s="12"/>
      <c r="B46" s="27"/>
      <c r="C46" s="9">
        <v>0</v>
      </c>
      <c r="D46" s="10"/>
      <c r="E46" s="10"/>
      <c r="F46" s="9">
        <f t="shared" si="10"/>
        <v>0</v>
      </c>
      <c r="G46" s="55"/>
    </row>
    <row r="47" spans="1:7" s="2" customFormat="1" ht="19.5" hidden="1" customHeight="1">
      <c r="A47" s="12"/>
      <c r="B47" s="11"/>
      <c r="C47" s="9">
        <v>0</v>
      </c>
      <c r="D47" s="10"/>
      <c r="E47" s="10"/>
      <c r="F47" s="9">
        <f t="shared" si="10"/>
        <v>0</v>
      </c>
      <c r="G47" s="55"/>
    </row>
    <row r="48" spans="1:7" s="2" customFormat="1" ht="19.5" hidden="1" customHeight="1">
      <c r="A48" s="12"/>
      <c r="B48" s="11"/>
      <c r="C48" s="9">
        <v>0</v>
      </c>
      <c r="D48" s="10"/>
      <c r="E48" s="10"/>
      <c r="F48" s="9">
        <f t="shared" si="10"/>
        <v>0</v>
      </c>
      <c r="G48" s="55"/>
    </row>
    <row r="49" spans="1:7" s="2" customFormat="1" ht="19.5" customHeight="1">
      <c r="A49" s="12">
        <v>2506</v>
      </c>
      <c r="B49" s="11" t="s">
        <v>115</v>
      </c>
      <c r="C49" s="9">
        <v>0</v>
      </c>
      <c r="D49" s="10"/>
      <c r="E49" s="10"/>
      <c r="F49" s="9">
        <f t="shared" si="10"/>
        <v>0</v>
      </c>
      <c r="G49" s="55"/>
    </row>
    <row r="50" spans="1:7" s="2" customFormat="1" ht="19.5" customHeight="1">
      <c r="A50" s="12">
        <v>2507</v>
      </c>
      <c r="B50" s="11" t="s">
        <v>114</v>
      </c>
      <c r="C50" s="9">
        <v>50</v>
      </c>
      <c r="D50" s="10"/>
      <c r="E50" s="10"/>
      <c r="F50" s="9">
        <f t="shared" si="10"/>
        <v>0</v>
      </c>
      <c r="G50" s="55"/>
    </row>
    <row r="51" spans="1:7" s="2" customFormat="1" ht="19.5" customHeight="1">
      <c r="A51" s="15">
        <v>26</v>
      </c>
      <c r="B51" s="14" t="s">
        <v>113</v>
      </c>
      <c r="C51" s="13">
        <v>10</v>
      </c>
      <c r="D51" s="13">
        <f t="shared" ref="D51:F51" si="12">SUM(D52:D60)</f>
        <v>0</v>
      </c>
      <c r="E51" s="13">
        <f t="shared" si="12"/>
        <v>0</v>
      </c>
      <c r="F51" s="13">
        <f t="shared" si="12"/>
        <v>0</v>
      </c>
      <c r="G51" s="55"/>
    </row>
    <row r="52" spans="1:7" s="2" customFormat="1" ht="19.5" customHeight="1">
      <c r="A52" s="12">
        <v>2601</v>
      </c>
      <c r="B52" s="11" t="s">
        <v>112</v>
      </c>
      <c r="C52" s="9">
        <v>0</v>
      </c>
      <c r="D52" s="10"/>
      <c r="E52" s="10"/>
      <c r="F52" s="9">
        <f t="shared" si="10"/>
        <v>0</v>
      </c>
      <c r="G52" s="55"/>
    </row>
    <row r="53" spans="1:7" s="2" customFormat="1" ht="19.5" customHeight="1">
      <c r="A53" s="12">
        <v>2602</v>
      </c>
      <c r="B53" s="11" t="s">
        <v>111</v>
      </c>
      <c r="C53" s="9">
        <v>0</v>
      </c>
      <c r="D53" s="10"/>
      <c r="E53" s="10"/>
      <c r="F53" s="9">
        <f t="shared" si="10"/>
        <v>0</v>
      </c>
      <c r="G53" s="55"/>
    </row>
    <row r="54" spans="1:7" s="2" customFormat="1" ht="19.5" customHeight="1">
      <c r="A54" s="12">
        <v>2603</v>
      </c>
      <c r="B54" s="11" t="s">
        <v>110</v>
      </c>
      <c r="C54" s="9">
        <v>0</v>
      </c>
      <c r="D54" s="10"/>
      <c r="E54" s="10"/>
      <c r="F54" s="9">
        <f t="shared" si="10"/>
        <v>0</v>
      </c>
      <c r="G54" s="55"/>
    </row>
    <row r="55" spans="1:7" s="2" customFormat="1" ht="19.5" customHeight="1">
      <c r="A55" s="12">
        <v>2604</v>
      </c>
      <c r="B55" s="11" t="s">
        <v>109</v>
      </c>
      <c r="C55" s="9">
        <v>0</v>
      </c>
      <c r="D55" s="10"/>
      <c r="E55" s="10"/>
      <c r="F55" s="9">
        <f t="shared" si="10"/>
        <v>0</v>
      </c>
      <c r="G55" s="55"/>
    </row>
    <row r="56" spans="1:7" s="2" customFormat="1" ht="19.5" customHeight="1">
      <c r="A56" s="12">
        <v>2605</v>
      </c>
      <c r="B56" s="11" t="s">
        <v>108</v>
      </c>
      <c r="C56" s="9">
        <v>0</v>
      </c>
      <c r="D56" s="10"/>
      <c r="E56" s="10"/>
      <c r="F56" s="9">
        <f t="shared" si="10"/>
        <v>0</v>
      </c>
      <c r="G56" s="55"/>
    </row>
    <row r="57" spans="1:7" s="2" customFormat="1" ht="19.5" customHeight="1">
      <c r="A57" s="26">
        <v>266</v>
      </c>
      <c r="B57" s="25" t="s">
        <v>107</v>
      </c>
      <c r="C57" s="9">
        <v>0</v>
      </c>
      <c r="D57" s="10"/>
      <c r="E57" s="10"/>
      <c r="F57" s="9">
        <f t="shared" si="10"/>
        <v>0</v>
      </c>
      <c r="G57" s="55"/>
    </row>
    <row r="58" spans="1:7" s="2" customFormat="1" ht="19.5" customHeight="1">
      <c r="A58" s="12">
        <v>2606</v>
      </c>
      <c r="B58" s="11" t="s">
        <v>106</v>
      </c>
      <c r="C58" s="9">
        <v>0</v>
      </c>
      <c r="D58" s="10"/>
      <c r="E58" s="10"/>
      <c r="F58" s="9">
        <f t="shared" si="10"/>
        <v>0</v>
      </c>
      <c r="G58" s="55"/>
    </row>
    <row r="59" spans="1:7" s="2" customFormat="1" ht="19.5" customHeight="1">
      <c r="A59" s="12">
        <v>2607</v>
      </c>
      <c r="B59" s="11" t="s">
        <v>105</v>
      </c>
      <c r="C59" s="9">
        <v>0</v>
      </c>
      <c r="D59" s="10"/>
      <c r="E59" s="10"/>
      <c r="F59" s="9">
        <f t="shared" si="10"/>
        <v>0</v>
      </c>
      <c r="G59" s="55"/>
    </row>
    <row r="60" spans="1:7" s="2" customFormat="1" ht="19.5" customHeight="1">
      <c r="A60" s="12">
        <v>2698</v>
      </c>
      <c r="B60" s="11" t="s">
        <v>104</v>
      </c>
      <c r="C60" s="9">
        <v>10</v>
      </c>
      <c r="D60" s="10"/>
      <c r="E60" s="10"/>
      <c r="F60" s="9">
        <f t="shared" si="10"/>
        <v>0</v>
      </c>
      <c r="G60" s="55"/>
    </row>
    <row r="61" spans="1:7" s="2" customFormat="1" ht="19.5" customHeight="1">
      <c r="A61" s="15">
        <v>27</v>
      </c>
      <c r="B61" s="14" t="s">
        <v>337</v>
      </c>
      <c r="C61" s="13">
        <v>0</v>
      </c>
      <c r="D61" s="13">
        <f t="shared" ref="D61:F61" si="13">SUM(D62:D71)</f>
        <v>0</v>
      </c>
      <c r="E61" s="13">
        <f t="shared" si="13"/>
        <v>0</v>
      </c>
      <c r="F61" s="13">
        <f t="shared" si="13"/>
        <v>0</v>
      </c>
      <c r="G61" s="55"/>
    </row>
    <row r="62" spans="1:7" s="2" customFormat="1" ht="19.5" customHeight="1">
      <c r="A62" s="12">
        <v>2702</v>
      </c>
      <c r="B62" s="11" t="s">
        <v>316</v>
      </c>
      <c r="C62" s="9">
        <v>0</v>
      </c>
      <c r="D62" s="10"/>
      <c r="E62" s="10"/>
      <c r="F62" s="9">
        <f t="shared" si="10"/>
        <v>0</v>
      </c>
      <c r="G62" s="55"/>
    </row>
    <row r="63" spans="1:7" s="2" customFormat="1" ht="19.5" customHeight="1">
      <c r="A63" s="12">
        <v>2705</v>
      </c>
      <c r="B63" s="11" t="s">
        <v>317</v>
      </c>
      <c r="C63" s="9">
        <v>0</v>
      </c>
      <c r="D63" s="10"/>
      <c r="E63" s="10"/>
      <c r="F63" s="9">
        <f t="shared" si="10"/>
        <v>0</v>
      </c>
      <c r="G63" s="55"/>
    </row>
    <row r="64" spans="1:7" s="2" customFormat="1" ht="39">
      <c r="A64" s="12">
        <v>2706</v>
      </c>
      <c r="B64" s="11" t="s">
        <v>318</v>
      </c>
      <c r="C64" s="9">
        <v>0</v>
      </c>
      <c r="D64" s="10"/>
      <c r="E64" s="10"/>
      <c r="F64" s="9">
        <f t="shared" si="10"/>
        <v>0</v>
      </c>
      <c r="G64" s="55"/>
    </row>
    <row r="65" spans="1:7" s="2" customFormat="1" ht="19.5" customHeight="1">
      <c r="A65" s="12">
        <v>2707</v>
      </c>
      <c r="B65" s="11" t="s">
        <v>319</v>
      </c>
      <c r="C65" s="9">
        <v>0</v>
      </c>
      <c r="D65" s="10"/>
      <c r="E65" s="10"/>
      <c r="F65" s="9">
        <f t="shared" si="10"/>
        <v>0</v>
      </c>
      <c r="G65" s="55"/>
    </row>
    <row r="66" spans="1:7" s="2" customFormat="1" ht="19.5" customHeight="1">
      <c r="A66" s="12">
        <v>2708</v>
      </c>
      <c r="B66" s="11" t="s">
        <v>320</v>
      </c>
      <c r="C66" s="9">
        <v>0</v>
      </c>
      <c r="D66" s="10"/>
      <c r="E66" s="10"/>
      <c r="F66" s="9">
        <f t="shared" si="10"/>
        <v>0</v>
      </c>
      <c r="G66" s="55"/>
    </row>
    <row r="67" spans="1:7" s="2" customFormat="1" ht="19.5" customHeight="1">
      <c r="A67" s="12">
        <v>2709</v>
      </c>
      <c r="B67" s="11" t="s">
        <v>321</v>
      </c>
      <c r="C67" s="9">
        <v>0</v>
      </c>
      <c r="D67" s="10"/>
      <c r="E67" s="10"/>
      <c r="F67" s="9">
        <f t="shared" si="10"/>
        <v>0</v>
      </c>
      <c r="G67" s="55"/>
    </row>
    <row r="68" spans="1:7" s="2" customFormat="1" ht="19.5" customHeight="1">
      <c r="A68" s="12">
        <v>2710</v>
      </c>
      <c r="B68" s="11" t="s">
        <v>322</v>
      </c>
      <c r="C68" s="9">
        <v>0</v>
      </c>
      <c r="D68" s="10"/>
      <c r="E68" s="10"/>
      <c r="F68" s="9">
        <f t="shared" si="10"/>
        <v>0</v>
      </c>
      <c r="G68" s="55"/>
    </row>
    <row r="69" spans="1:7" s="2" customFormat="1" ht="19.5" customHeight="1">
      <c r="A69" s="12">
        <v>2711</v>
      </c>
      <c r="B69" s="11" t="s">
        <v>323</v>
      </c>
      <c r="C69" s="9">
        <v>0</v>
      </c>
      <c r="D69" s="10"/>
      <c r="E69" s="10"/>
      <c r="F69" s="9">
        <f t="shared" si="10"/>
        <v>0</v>
      </c>
      <c r="G69" s="55"/>
    </row>
    <row r="70" spans="1:7" s="2" customFormat="1" ht="19.5" customHeight="1">
      <c r="A70" s="12">
        <v>2713</v>
      </c>
      <c r="B70" s="11" t="s">
        <v>342</v>
      </c>
      <c r="C70" s="9">
        <v>0</v>
      </c>
      <c r="D70" s="10"/>
      <c r="E70" s="10"/>
      <c r="F70" s="9">
        <f t="shared" si="10"/>
        <v>0</v>
      </c>
      <c r="G70" s="55"/>
    </row>
    <row r="71" spans="1:7" s="2" customFormat="1" ht="19.5" customHeight="1">
      <c r="A71" s="12">
        <v>2714</v>
      </c>
      <c r="B71" s="11" t="s">
        <v>343</v>
      </c>
      <c r="C71" s="9">
        <v>0</v>
      </c>
      <c r="D71" s="10"/>
      <c r="E71" s="10"/>
      <c r="F71" s="9">
        <f t="shared" si="10"/>
        <v>0</v>
      </c>
      <c r="G71" s="55"/>
    </row>
    <row r="72" spans="1:7" s="2" customFormat="1" ht="19.5" customHeight="1">
      <c r="A72" s="15">
        <v>28</v>
      </c>
      <c r="B72" s="14" t="s">
        <v>103</v>
      </c>
      <c r="C72" s="13">
        <v>85</v>
      </c>
      <c r="D72" s="13">
        <f t="shared" ref="D72:E72" si="14">D73+D74+D75+D76+D77+D78+D79+D80+D81+D82+D100</f>
        <v>0</v>
      </c>
      <c r="E72" s="13">
        <f t="shared" si="14"/>
        <v>0</v>
      </c>
      <c r="F72" s="13">
        <f>D72+E72</f>
        <v>0</v>
      </c>
      <c r="G72" s="55"/>
    </row>
    <row r="73" spans="1:7" s="2" customFormat="1" ht="19.5" customHeight="1">
      <c r="A73" s="12">
        <v>2801</v>
      </c>
      <c r="B73" s="11" t="s">
        <v>102</v>
      </c>
      <c r="C73" s="9">
        <v>0</v>
      </c>
      <c r="D73" s="10"/>
      <c r="E73" s="10"/>
      <c r="F73" s="9">
        <f t="shared" si="10"/>
        <v>0</v>
      </c>
      <c r="G73" s="55"/>
    </row>
    <row r="74" spans="1:7" s="2" customFormat="1" ht="19.5" customHeight="1">
      <c r="A74" s="12">
        <v>2802</v>
      </c>
      <c r="B74" s="11" t="s">
        <v>344</v>
      </c>
      <c r="C74" s="9">
        <v>0</v>
      </c>
      <c r="D74" s="10"/>
      <c r="E74" s="10"/>
      <c r="F74" s="9">
        <f t="shared" si="10"/>
        <v>0</v>
      </c>
      <c r="G74" s="55"/>
    </row>
    <row r="75" spans="1:7" s="2" customFormat="1" ht="19.5" customHeight="1">
      <c r="A75" s="12">
        <v>2803</v>
      </c>
      <c r="B75" s="11" t="s">
        <v>101</v>
      </c>
      <c r="C75" s="9">
        <v>0</v>
      </c>
      <c r="D75" s="10"/>
      <c r="E75" s="10"/>
      <c r="F75" s="9">
        <f t="shared" si="10"/>
        <v>0</v>
      </c>
      <c r="G75" s="55"/>
    </row>
    <row r="76" spans="1:7" s="2" customFormat="1" ht="19.5" customHeight="1">
      <c r="A76" s="12">
        <v>2804</v>
      </c>
      <c r="B76" s="11" t="s">
        <v>345</v>
      </c>
      <c r="C76" s="9">
        <v>0</v>
      </c>
      <c r="D76" s="10"/>
      <c r="E76" s="10"/>
      <c r="F76" s="9">
        <f t="shared" si="10"/>
        <v>0</v>
      </c>
      <c r="G76" s="55"/>
    </row>
    <row r="77" spans="1:7" s="2" customFormat="1">
      <c r="A77" s="12">
        <v>2805</v>
      </c>
      <c r="B77" s="11" t="s">
        <v>100</v>
      </c>
      <c r="C77" s="9">
        <v>10</v>
      </c>
      <c r="D77" s="10"/>
      <c r="E77" s="10"/>
      <c r="F77" s="9">
        <f t="shared" si="10"/>
        <v>0</v>
      </c>
      <c r="G77" s="55"/>
    </row>
    <row r="78" spans="1:7" s="2" customFormat="1" ht="19.5" customHeight="1">
      <c r="A78" s="12">
        <v>2806</v>
      </c>
      <c r="B78" s="11" t="s">
        <v>346</v>
      </c>
      <c r="C78" s="9">
        <v>0</v>
      </c>
      <c r="D78" s="10"/>
      <c r="E78" s="10"/>
      <c r="F78" s="9">
        <f t="shared" si="10"/>
        <v>0</v>
      </c>
      <c r="G78" s="55"/>
    </row>
    <row r="79" spans="1:7" s="2" customFormat="1">
      <c r="A79" s="12">
        <v>2807</v>
      </c>
      <c r="B79" s="11" t="s">
        <v>99</v>
      </c>
      <c r="C79" s="9">
        <v>0</v>
      </c>
      <c r="D79" s="10"/>
      <c r="E79" s="10"/>
      <c r="F79" s="9">
        <f t="shared" si="10"/>
        <v>0</v>
      </c>
      <c r="G79" s="55"/>
    </row>
    <row r="80" spans="1:7" s="2" customFormat="1" ht="19.5" customHeight="1">
      <c r="A80" s="12">
        <v>2808</v>
      </c>
      <c r="B80" s="11" t="s">
        <v>98</v>
      </c>
      <c r="C80" s="9">
        <v>0</v>
      </c>
      <c r="D80" s="10"/>
      <c r="E80" s="10"/>
      <c r="F80" s="9">
        <f t="shared" si="10"/>
        <v>0</v>
      </c>
      <c r="G80" s="55"/>
    </row>
    <row r="81" spans="1:7" s="2" customFormat="1" ht="19.5" customHeight="1">
      <c r="A81" s="12">
        <v>2809</v>
      </c>
      <c r="B81" s="11" t="s">
        <v>97</v>
      </c>
      <c r="C81" s="9">
        <v>0</v>
      </c>
      <c r="D81" s="10"/>
      <c r="E81" s="10"/>
      <c r="F81" s="9">
        <f t="shared" si="10"/>
        <v>0</v>
      </c>
      <c r="G81" s="55"/>
    </row>
    <row r="82" spans="1:7" s="2" customFormat="1" ht="19.5" customHeight="1">
      <c r="A82" s="59">
        <v>2810</v>
      </c>
      <c r="B82" s="11" t="s">
        <v>96</v>
      </c>
      <c r="C82" s="9">
        <v>75</v>
      </c>
      <c r="D82" s="61">
        <f>SUM(D83:D99)</f>
        <v>0</v>
      </c>
      <c r="E82" s="61">
        <f>SUM(E83:E99)</f>
        <v>0</v>
      </c>
      <c r="F82" s="9">
        <f t="shared" si="10"/>
        <v>0</v>
      </c>
      <c r="G82" s="55"/>
    </row>
    <row r="83" spans="1:7" s="2" customFormat="1" ht="19.5" hidden="1" customHeight="1">
      <c r="A83" s="12"/>
      <c r="B83" s="11" t="s">
        <v>358</v>
      </c>
      <c r="C83" s="9">
        <v>0</v>
      </c>
      <c r="D83" s="10"/>
      <c r="E83" s="10"/>
      <c r="F83" s="9">
        <f t="shared" si="10"/>
        <v>0</v>
      </c>
      <c r="G83" s="55"/>
    </row>
    <row r="84" spans="1:7" s="2" customFormat="1" ht="19.5" hidden="1" customHeight="1">
      <c r="A84" s="12"/>
      <c r="B84" s="41" t="s">
        <v>193</v>
      </c>
      <c r="C84" s="9">
        <v>0</v>
      </c>
      <c r="D84" s="10"/>
      <c r="E84" s="10"/>
      <c r="F84" s="9">
        <f t="shared" si="10"/>
        <v>0</v>
      </c>
      <c r="G84" s="55"/>
    </row>
    <row r="85" spans="1:7" s="2" customFormat="1" ht="19.5" hidden="1" customHeight="1">
      <c r="A85" s="12"/>
      <c r="B85" s="41" t="s">
        <v>195</v>
      </c>
      <c r="C85" s="9">
        <v>0</v>
      </c>
      <c r="D85" s="10"/>
      <c r="E85" s="10"/>
      <c r="F85" s="9">
        <f t="shared" si="10"/>
        <v>0</v>
      </c>
      <c r="G85" s="55"/>
    </row>
    <row r="86" spans="1:7" s="2" customFormat="1" ht="19.5" hidden="1" customHeight="1">
      <c r="A86" s="12"/>
      <c r="B86" s="41" t="s">
        <v>194</v>
      </c>
      <c r="C86" s="9">
        <v>0</v>
      </c>
      <c r="D86" s="10"/>
      <c r="E86" s="10"/>
      <c r="F86" s="9">
        <f t="shared" si="10"/>
        <v>0</v>
      </c>
      <c r="G86" s="55"/>
    </row>
    <row r="87" spans="1:7" s="2" customFormat="1" ht="19.5" hidden="1" customHeight="1">
      <c r="A87" s="12"/>
      <c r="B87" s="41" t="s">
        <v>196</v>
      </c>
      <c r="C87" s="9">
        <v>0</v>
      </c>
      <c r="D87" s="10"/>
      <c r="E87" s="10"/>
      <c r="F87" s="9">
        <f t="shared" si="10"/>
        <v>0</v>
      </c>
      <c r="G87" s="55"/>
    </row>
    <row r="88" spans="1:7" s="2" customFormat="1" ht="19.5" hidden="1" customHeight="1">
      <c r="A88" s="12"/>
      <c r="B88" s="41" t="s">
        <v>197</v>
      </c>
      <c r="C88" s="9">
        <v>0</v>
      </c>
      <c r="D88" s="10"/>
      <c r="E88" s="10"/>
      <c r="F88" s="9">
        <f t="shared" si="10"/>
        <v>0</v>
      </c>
      <c r="G88" s="55"/>
    </row>
    <row r="89" spans="1:7" s="2" customFormat="1" ht="19.5" hidden="1" customHeight="1">
      <c r="A89" s="12"/>
      <c r="B89" s="41" t="s">
        <v>201</v>
      </c>
      <c r="C89" s="9">
        <v>0</v>
      </c>
      <c r="D89" s="10"/>
      <c r="E89" s="10"/>
      <c r="F89" s="9">
        <f t="shared" si="10"/>
        <v>0</v>
      </c>
      <c r="G89" s="55"/>
    </row>
    <row r="90" spans="1:7" s="2" customFormat="1" ht="19.5" hidden="1" customHeight="1">
      <c r="A90" s="12"/>
      <c r="B90" s="41" t="s">
        <v>202</v>
      </c>
      <c r="C90" s="9">
        <v>0</v>
      </c>
      <c r="D90" s="10"/>
      <c r="E90" s="10"/>
      <c r="F90" s="9">
        <f t="shared" si="10"/>
        <v>0</v>
      </c>
      <c r="G90" s="55"/>
    </row>
    <row r="91" spans="1:7" s="2" customFormat="1">
      <c r="A91" s="12"/>
      <c r="B91" s="41" t="s">
        <v>206</v>
      </c>
      <c r="C91" s="9">
        <v>63</v>
      </c>
      <c r="D91" s="10"/>
      <c r="E91" s="10"/>
      <c r="F91" s="9">
        <f t="shared" si="10"/>
        <v>0</v>
      </c>
      <c r="G91" s="55" t="s">
        <v>250</v>
      </c>
    </row>
    <row r="92" spans="1:7" s="2" customFormat="1">
      <c r="A92" s="12"/>
      <c r="B92" s="41" t="s">
        <v>281</v>
      </c>
      <c r="C92" s="9">
        <v>12</v>
      </c>
      <c r="D92" s="10"/>
      <c r="E92" s="10"/>
      <c r="F92" s="9">
        <f t="shared" si="10"/>
        <v>0</v>
      </c>
      <c r="G92" s="55" t="s">
        <v>278</v>
      </c>
    </row>
    <row r="93" spans="1:7" s="2" customFormat="1" ht="19.5" customHeight="1">
      <c r="A93" s="12"/>
      <c r="B93" s="41" t="s">
        <v>246</v>
      </c>
      <c r="C93" s="9">
        <v>0</v>
      </c>
      <c r="D93" s="10"/>
      <c r="E93" s="10"/>
      <c r="F93" s="9">
        <f t="shared" si="10"/>
        <v>0</v>
      </c>
      <c r="G93" s="55"/>
    </row>
    <row r="94" spans="1:7" s="2" customFormat="1" ht="19.5" customHeight="1">
      <c r="A94" s="12"/>
      <c r="B94" s="27" t="s">
        <v>218</v>
      </c>
      <c r="C94" s="9">
        <v>0</v>
      </c>
      <c r="D94" s="10"/>
      <c r="E94" s="10"/>
      <c r="F94" s="9">
        <f t="shared" si="10"/>
        <v>0</v>
      </c>
      <c r="G94" s="55" t="s">
        <v>278</v>
      </c>
    </row>
    <row r="95" spans="1:7" s="2" customFormat="1" ht="19.5" hidden="1" customHeight="1">
      <c r="A95" s="12"/>
      <c r="B95" s="27"/>
      <c r="C95" s="9">
        <v>0</v>
      </c>
      <c r="D95" s="10"/>
      <c r="E95" s="10"/>
      <c r="F95" s="9">
        <f t="shared" si="10"/>
        <v>0</v>
      </c>
      <c r="G95" s="55"/>
    </row>
    <row r="96" spans="1:7" s="2" customFormat="1" ht="19.5" hidden="1" customHeight="1">
      <c r="A96" s="12"/>
      <c r="B96" s="27"/>
      <c r="C96" s="9">
        <v>0</v>
      </c>
      <c r="D96" s="10"/>
      <c r="E96" s="10"/>
      <c r="F96" s="9">
        <f t="shared" si="10"/>
        <v>0</v>
      </c>
      <c r="G96" s="55"/>
    </row>
    <row r="97" spans="1:140" s="2" customFormat="1" ht="19.5" hidden="1" customHeight="1">
      <c r="A97" s="12"/>
      <c r="B97" s="27"/>
      <c r="C97" s="9">
        <v>0</v>
      </c>
      <c r="D97" s="10"/>
      <c r="E97" s="10"/>
      <c r="F97" s="9">
        <f t="shared" si="10"/>
        <v>0</v>
      </c>
      <c r="G97" s="55"/>
    </row>
    <row r="98" spans="1:140" s="2" customFormat="1" ht="19.5" hidden="1" customHeight="1">
      <c r="A98" s="12"/>
      <c r="B98" s="11"/>
      <c r="C98" s="9">
        <v>0</v>
      </c>
      <c r="D98" s="10"/>
      <c r="E98" s="10"/>
      <c r="F98" s="9">
        <f t="shared" si="10"/>
        <v>0</v>
      </c>
      <c r="G98" s="55"/>
    </row>
    <row r="99" spans="1:140" s="2" customFormat="1" ht="19.5" hidden="1" customHeight="1">
      <c r="A99" s="12"/>
      <c r="B99" s="11"/>
      <c r="C99" s="9">
        <v>0</v>
      </c>
      <c r="D99" s="10"/>
      <c r="E99" s="10"/>
      <c r="F99" s="9">
        <f t="shared" ref="F99" si="15">D99+E99</f>
        <v>0</v>
      </c>
      <c r="G99" s="55"/>
    </row>
    <row r="100" spans="1:140" s="2" customFormat="1" ht="19.5" customHeight="1">
      <c r="A100" s="12">
        <v>2898</v>
      </c>
      <c r="B100" s="11" t="s">
        <v>0</v>
      </c>
      <c r="C100" s="9">
        <v>0</v>
      </c>
      <c r="D100" s="10"/>
      <c r="E100" s="10"/>
      <c r="F100" s="9">
        <f t="shared" si="10"/>
        <v>0</v>
      </c>
      <c r="G100" s="55"/>
    </row>
    <row r="101" spans="1:140" s="2" customFormat="1" ht="19.5" hidden="1" customHeight="1">
      <c r="A101" s="15">
        <v>29</v>
      </c>
      <c r="B101" s="14" t="s">
        <v>347</v>
      </c>
      <c r="C101" s="13">
        <v>0</v>
      </c>
      <c r="D101" s="13">
        <f t="shared" ref="D101:F101" si="16">D102</f>
        <v>0</v>
      </c>
      <c r="E101" s="13">
        <f t="shared" si="16"/>
        <v>0</v>
      </c>
      <c r="F101" s="13">
        <f t="shared" si="16"/>
        <v>0</v>
      </c>
      <c r="G101" s="55"/>
    </row>
    <row r="102" spans="1:140" s="2" customFormat="1" ht="19.5" hidden="1" customHeight="1">
      <c r="A102" s="12">
        <v>2901</v>
      </c>
      <c r="B102" s="11" t="s">
        <v>324</v>
      </c>
      <c r="C102" s="9">
        <v>0</v>
      </c>
      <c r="D102" s="10"/>
      <c r="E102" s="10"/>
      <c r="F102" s="9">
        <f t="shared" si="10"/>
        <v>0</v>
      </c>
      <c r="G102" s="55"/>
    </row>
    <row r="103" spans="1:140" s="2" customFormat="1" ht="19.5" hidden="1" customHeight="1">
      <c r="A103" s="12">
        <v>2902</v>
      </c>
      <c r="B103" s="11" t="s">
        <v>325</v>
      </c>
      <c r="C103" s="9">
        <v>0</v>
      </c>
      <c r="D103" s="10"/>
      <c r="E103" s="10"/>
      <c r="F103" s="9">
        <f t="shared" ref="F103:F105" si="17">D103+E103</f>
        <v>0</v>
      </c>
      <c r="G103" s="55"/>
    </row>
    <row r="104" spans="1:140" s="2" customFormat="1" ht="19.5" hidden="1" customHeight="1">
      <c r="A104" s="94" t="s">
        <v>363</v>
      </c>
      <c r="B104" s="95" t="s">
        <v>364</v>
      </c>
      <c r="C104" s="13">
        <v>0</v>
      </c>
      <c r="D104" s="13"/>
      <c r="E104" s="13"/>
      <c r="F104" s="13">
        <f t="shared" si="17"/>
        <v>0</v>
      </c>
      <c r="G104" s="55"/>
    </row>
    <row r="105" spans="1:140" s="2" customFormat="1" ht="19.5" hidden="1" customHeight="1">
      <c r="A105" s="28" t="s">
        <v>365</v>
      </c>
      <c r="B105" s="27" t="s">
        <v>366</v>
      </c>
      <c r="C105" s="9">
        <v>0</v>
      </c>
      <c r="D105" s="10"/>
      <c r="E105" s="10"/>
      <c r="F105" s="9">
        <f t="shared" si="17"/>
        <v>0</v>
      </c>
      <c r="G105" s="55"/>
    </row>
    <row r="106" spans="1:140" ht="19.5" hidden="1" customHeight="1">
      <c r="A106" s="94" t="s">
        <v>359</v>
      </c>
      <c r="B106" s="95" t="s">
        <v>360</v>
      </c>
      <c r="C106" s="13">
        <v>0</v>
      </c>
      <c r="D106" s="13">
        <f>D107</f>
        <v>0</v>
      </c>
      <c r="E106" s="13">
        <f t="shared" ref="E106:F106" si="18">E107</f>
        <v>0</v>
      </c>
      <c r="F106" s="13">
        <f t="shared" si="18"/>
        <v>0</v>
      </c>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7"/>
      <c r="AH106" s="7"/>
      <c r="AI106" s="7"/>
      <c r="AJ106" s="7"/>
      <c r="AK106" s="7"/>
      <c r="AL106" s="7"/>
      <c r="AM106" s="5">
        <f>F106+AD106</f>
        <v>0</v>
      </c>
      <c r="AN106" s="5">
        <f t="shared" ref="AN106" si="19">M106</f>
        <v>0</v>
      </c>
      <c r="AO106" s="5">
        <f t="shared" ref="AO106" si="20">U106</f>
        <v>0</v>
      </c>
      <c r="AP106" s="6"/>
      <c r="AQ106" s="5">
        <f>D106+G106+N106+V106</f>
        <v>0</v>
      </c>
      <c r="AR106" s="5" t="e">
        <f>#REF!+O106+W106</f>
        <v>#REF!</v>
      </c>
      <c r="AS106" s="5">
        <f t="shared" ref="AS106" si="21">X106</f>
        <v>0</v>
      </c>
      <c r="AT106" s="5">
        <f>E106+H106+P106+Y106</f>
        <v>0</v>
      </c>
      <c r="AU106" s="5" t="e">
        <f>#REF!+I106+Q106+Z106</f>
        <v>#REF!</v>
      </c>
      <c r="AV106" s="5" t="e">
        <f>#REF!+J106+R106+AA106</f>
        <v>#REF!</v>
      </c>
      <c r="AW106" s="5" t="e">
        <f>#REF!+K106+S106+AB106</f>
        <v>#REF!</v>
      </c>
      <c r="AX106" s="5" t="e">
        <f>#REF!+L106+T106+AC106</f>
        <v>#REF!</v>
      </c>
      <c r="AY106" s="6"/>
      <c r="AZ106" s="5" t="e">
        <f t="shared" ref="AZ106" si="22">AQ106+AR106+AS106</f>
        <v>#REF!</v>
      </c>
      <c r="BA106" s="5" t="e">
        <f t="shared" ref="BA106" si="23">AT106+AU106</f>
        <v>#REF!</v>
      </c>
      <c r="BB106" s="5" t="e">
        <f t="shared" ref="BB106:BD106" si="24">AV106</f>
        <v>#REF!</v>
      </c>
      <c r="BC106" s="5" t="e">
        <f t="shared" si="24"/>
        <v>#REF!</v>
      </c>
      <c r="BD106" s="5" t="e">
        <f t="shared" si="24"/>
        <v>#REF!</v>
      </c>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row>
    <row r="107" spans="1:140" ht="19.5" hidden="1" customHeight="1">
      <c r="A107" s="28" t="s">
        <v>361</v>
      </c>
      <c r="B107" s="27" t="s">
        <v>362</v>
      </c>
      <c r="C107" s="9"/>
      <c r="D107" s="10"/>
      <c r="E107" s="10"/>
      <c r="F107" s="9"/>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7"/>
      <c r="AH107" s="7"/>
      <c r="AI107" s="7"/>
      <c r="AJ107" s="7"/>
      <c r="AK107" s="7"/>
      <c r="AL107" s="7"/>
      <c r="AM107" s="5"/>
      <c r="AN107" s="5"/>
      <c r="AO107" s="5"/>
      <c r="AP107" s="6"/>
      <c r="AQ107" s="5"/>
      <c r="AR107" s="5"/>
      <c r="AS107" s="5"/>
      <c r="AT107" s="5"/>
      <c r="AU107" s="5"/>
      <c r="AV107" s="5"/>
      <c r="AW107" s="5"/>
      <c r="AX107" s="5"/>
      <c r="AY107" s="6"/>
      <c r="AZ107" s="5"/>
      <c r="BA107" s="5"/>
      <c r="BB107" s="5"/>
      <c r="BC107" s="5"/>
      <c r="BD107" s="5"/>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row>
    <row r="108" spans="1:140" s="2" customFormat="1" ht="19.5" customHeight="1">
      <c r="A108" s="18">
        <v>3</v>
      </c>
      <c r="B108" s="17" t="s">
        <v>95</v>
      </c>
      <c r="C108" s="16">
        <v>669</v>
      </c>
      <c r="D108" s="16">
        <f t="shared" ref="D108:F108" si="25">D109+D116</f>
        <v>0</v>
      </c>
      <c r="E108" s="16">
        <f t="shared" si="25"/>
        <v>0</v>
      </c>
      <c r="F108" s="16">
        <f t="shared" si="25"/>
        <v>0</v>
      </c>
      <c r="G108" s="55"/>
    </row>
    <row r="109" spans="1:140" s="2" customFormat="1" ht="19.5" customHeight="1">
      <c r="A109" s="15">
        <v>31</v>
      </c>
      <c r="B109" s="14" t="s">
        <v>94</v>
      </c>
      <c r="C109" s="13">
        <v>17</v>
      </c>
      <c r="D109" s="13">
        <f t="shared" ref="D109:F109" si="26">SUM(D110:D115)</f>
        <v>0</v>
      </c>
      <c r="E109" s="13">
        <f t="shared" si="26"/>
        <v>0</v>
      </c>
      <c r="F109" s="13">
        <f t="shared" si="26"/>
        <v>0</v>
      </c>
      <c r="G109" s="55"/>
    </row>
    <row r="110" spans="1:140" s="2" customFormat="1" ht="19.5" customHeight="1">
      <c r="A110" s="12">
        <v>3101</v>
      </c>
      <c r="B110" s="11" t="s">
        <v>93</v>
      </c>
      <c r="C110" s="9">
        <v>0</v>
      </c>
      <c r="D110" s="10"/>
      <c r="E110" s="10"/>
      <c r="F110" s="9">
        <f t="shared" ref="F110:F115" si="27">D110+E110</f>
        <v>0</v>
      </c>
      <c r="G110" s="55"/>
    </row>
    <row r="111" spans="1:140" s="2" customFormat="1" ht="19.5" customHeight="1">
      <c r="A111" s="12">
        <v>3102</v>
      </c>
      <c r="B111" s="11" t="s">
        <v>92</v>
      </c>
      <c r="C111" s="9">
        <v>7</v>
      </c>
      <c r="D111" s="10"/>
      <c r="E111" s="10"/>
      <c r="F111" s="9">
        <f t="shared" si="27"/>
        <v>0</v>
      </c>
      <c r="G111" s="55"/>
    </row>
    <row r="112" spans="1:140" s="2" customFormat="1" ht="19.5" customHeight="1">
      <c r="A112" s="12">
        <v>3103</v>
      </c>
      <c r="B112" s="11" t="s">
        <v>91</v>
      </c>
      <c r="C112" s="9">
        <v>0</v>
      </c>
      <c r="D112" s="10"/>
      <c r="E112" s="10"/>
      <c r="F112" s="9">
        <f t="shared" si="27"/>
        <v>0</v>
      </c>
      <c r="G112" s="55"/>
    </row>
    <row r="113" spans="1:7" s="2" customFormat="1" ht="19.5" customHeight="1">
      <c r="A113" s="12">
        <v>3104</v>
      </c>
      <c r="B113" s="11" t="s">
        <v>90</v>
      </c>
      <c r="C113" s="9">
        <v>0</v>
      </c>
      <c r="D113" s="10"/>
      <c r="E113" s="10"/>
      <c r="F113" s="9">
        <f t="shared" si="27"/>
        <v>0</v>
      </c>
      <c r="G113" s="55"/>
    </row>
    <row r="114" spans="1:7" s="2" customFormat="1" ht="19.5" customHeight="1">
      <c r="A114" s="12">
        <v>3105</v>
      </c>
      <c r="B114" s="11" t="s">
        <v>89</v>
      </c>
      <c r="C114" s="9">
        <v>0</v>
      </c>
      <c r="D114" s="10"/>
      <c r="E114" s="10"/>
      <c r="F114" s="9">
        <f t="shared" si="27"/>
        <v>0</v>
      </c>
      <c r="G114" s="55"/>
    </row>
    <row r="115" spans="1:7" s="2" customFormat="1" ht="19.5" customHeight="1">
      <c r="A115" s="12">
        <v>3106</v>
      </c>
      <c r="B115" s="11" t="s">
        <v>88</v>
      </c>
      <c r="C115" s="9">
        <v>10</v>
      </c>
      <c r="D115" s="10"/>
      <c r="E115" s="10"/>
      <c r="F115" s="9">
        <f t="shared" si="27"/>
        <v>0</v>
      </c>
      <c r="G115" s="55"/>
    </row>
    <row r="116" spans="1:7" s="2" customFormat="1" ht="19.5" customHeight="1">
      <c r="A116" s="15">
        <v>32</v>
      </c>
      <c r="B116" s="14" t="s">
        <v>348</v>
      </c>
      <c r="C116" s="13">
        <v>652</v>
      </c>
      <c r="D116" s="13">
        <f>D117+D118+D129+D130+D132+D133+D134+D135</f>
        <v>0</v>
      </c>
      <c r="E116" s="13">
        <f t="shared" ref="E116" si="28">E117+E118+E129+E130+E132+E133+E134+E135</f>
        <v>0</v>
      </c>
      <c r="F116" s="13">
        <f t="shared" ref="F116" si="29">SUM(F117:F135)</f>
        <v>0</v>
      </c>
      <c r="G116" s="55"/>
    </row>
    <row r="117" spans="1:7" s="2" customFormat="1" ht="19.5" customHeight="1">
      <c r="A117" s="12">
        <v>3201</v>
      </c>
      <c r="B117" s="11" t="s">
        <v>87</v>
      </c>
      <c r="C117" s="9">
        <v>500</v>
      </c>
      <c r="D117" s="10"/>
      <c r="E117" s="10"/>
      <c r="F117" s="9">
        <f t="shared" ref="F117" si="30">D117+E117</f>
        <v>0</v>
      </c>
      <c r="G117" s="55"/>
    </row>
    <row r="118" spans="1:7" s="2" customFormat="1" ht="19.5" customHeight="1">
      <c r="A118" s="59">
        <v>3202</v>
      </c>
      <c r="B118" s="49" t="s">
        <v>86</v>
      </c>
      <c r="C118" s="61">
        <v>20</v>
      </c>
      <c r="D118" s="61">
        <f>SUM(D119:D128)</f>
        <v>0</v>
      </c>
      <c r="E118" s="61">
        <f t="shared" ref="E118" si="31">SUM(E119:E128)</f>
        <v>0</v>
      </c>
      <c r="F118" s="61">
        <f>D118+E118</f>
        <v>0</v>
      </c>
      <c r="G118" s="55"/>
    </row>
    <row r="119" spans="1:7" s="2" customFormat="1" ht="19.5" hidden="1" customHeight="1">
      <c r="A119" s="12"/>
      <c r="B119" s="41" t="s">
        <v>217</v>
      </c>
      <c r="C119" s="9">
        <v>0</v>
      </c>
      <c r="D119" s="10"/>
      <c r="E119" s="10"/>
      <c r="F119" s="9">
        <f t="shared" ref="F119:F135" si="32">D119+E119</f>
        <v>0</v>
      </c>
      <c r="G119" s="55"/>
    </row>
    <row r="120" spans="1:7" s="2" customFormat="1" ht="19.5" customHeight="1">
      <c r="A120" s="12"/>
      <c r="B120" s="41" t="s">
        <v>207</v>
      </c>
      <c r="C120" s="9">
        <v>7</v>
      </c>
      <c r="D120" s="10"/>
      <c r="E120" s="10"/>
      <c r="F120" s="9">
        <f t="shared" si="32"/>
        <v>0</v>
      </c>
      <c r="G120" s="55" t="s">
        <v>251</v>
      </c>
    </row>
    <row r="121" spans="1:7" s="2" customFormat="1" ht="19.5" customHeight="1">
      <c r="A121" s="12"/>
      <c r="B121" s="41" t="s">
        <v>208</v>
      </c>
      <c r="C121" s="9">
        <v>7</v>
      </c>
      <c r="D121" s="10"/>
      <c r="E121" s="10"/>
      <c r="F121" s="9">
        <f t="shared" si="32"/>
        <v>0</v>
      </c>
      <c r="G121" s="55" t="s">
        <v>252</v>
      </c>
    </row>
    <row r="122" spans="1:7" s="2" customFormat="1" ht="19.5" customHeight="1">
      <c r="A122" s="12"/>
      <c r="B122" s="41" t="s">
        <v>209</v>
      </c>
      <c r="C122" s="9">
        <v>6</v>
      </c>
      <c r="D122" s="10"/>
      <c r="E122" s="10"/>
      <c r="F122" s="9">
        <f t="shared" si="32"/>
        <v>0</v>
      </c>
      <c r="G122" s="55" t="s">
        <v>253</v>
      </c>
    </row>
    <row r="123" spans="1:7" s="2" customFormat="1" ht="19.5" hidden="1" customHeight="1">
      <c r="A123" s="12"/>
      <c r="B123" s="41" t="s">
        <v>282</v>
      </c>
      <c r="C123" s="9">
        <v>0</v>
      </c>
      <c r="D123" s="10"/>
      <c r="E123" s="10"/>
      <c r="F123" s="9">
        <f t="shared" si="32"/>
        <v>0</v>
      </c>
      <c r="G123" s="55"/>
    </row>
    <row r="124" spans="1:7" s="2" customFormat="1" ht="19.5" customHeight="1">
      <c r="A124" s="12"/>
      <c r="B124" s="27" t="s">
        <v>218</v>
      </c>
      <c r="C124" s="9">
        <v>0</v>
      </c>
      <c r="D124" s="10"/>
      <c r="E124" s="10"/>
      <c r="F124" s="9">
        <f t="shared" si="32"/>
        <v>0</v>
      </c>
      <c r="G124" s="55"/>
    </row>
    <row r="125" spans="1:7" s="2" customFormat="1" ht="19.5" hidden="1" customHeight="1">
      <c r="A125" s="12"/>
      <c r="B125" s="27"/>
      <c r="C125" s="9">
        <v>0</v>
      </c>
      <c r="D125" s="10"/>
      <c r="E125" s="10"/>
      <c r="F125" s="9">
        <f t="shared" si="32"/>
        <v>0</v>
      </c>
      <c r="G125" s="55"/>
    </row>
    <row r="126" spans="1:7" s="2" customFormat="1" ht="19.5" hidden="1" customHeight="1">
      <c r="A126" s="12"/>
      <c r="B126" s="27"/>
      <c r="C126" s="9">
        <v>0</v>
      </c>
      <c r="D126" s="10"/>
      <c r="E126" s="10"/>
      <c r="F126" s="9">
        <f t="shared" si="32"/>
        <v>0</v>
      </c>
      <c r="G126" s="55"/>
    </row>
    <row r="127" spans="1:7" s="2" customFormat="1" ht="19.5" hidden="1" customHeight="1">
      <c r="A127" s="12"/>
      <c r="B127" s="41"/>
      <c r="C127" s="9">
        <v>0</v>
      </c>
      <c r="D127" s="10"/>
      <c r="E127" s="10"/>
      <c r="F127" s="9">
        <f t="shared" si="32"/>
        <v>0</v>
      </c>
      <c r="G127" s="55"/>
    </row>
    <row r="128" spans="1:7" s="2" customFormat="1" ht="19.5" hidden="1" customHeight="1">
      <c r="A128" s="12"/>
      <c r="B128" s="11"/>
      <c r="C128" s="9">
        <v>0</v>
      </c>
      <c r="D128" s="10"/>
      <c r="E128" s="10"/>
      <c r="F128" s="9">
        <f t="shared" si="32"/>
        <v>0</v>
      </c>
      <c r="G128" s="55"/>
    </row>
    <row r="129" spans="1:7" s="2" customFormat="1">
      <c r="A129" s="12">
        <v>3203</v>
      </c>
      <c r="B129" s="11" t="s">
        <v>85</v>
      </c>
      <c r="C129" s="9">
        <v>0</v>
      </c>
      <c r="D129" s="10"/>
      <c r="E129" s="10"/>
      <c r="F129" s="9">
        <f t="shared" si="32"/>
        <v>0</v>
      </c>
      <c r="G129" s="55"/>
    </row>
    <row r="130" spans="1:7" s="2" customFormat="1" ht="19.5" customHeight="1">
      <c r="A130" s="12">
        <v>3204</v>
      </c>
      <c r="B130" s="11" t="s">
        <v>84</v>
      </c>
      <c r="C130" s="9">
        <v>0</v>
      </c>
      <c r="D130" s="10"/>
      <c r="E130" s="10"/>
      <c r="F130" s="9">
        <f t="shared" si="32"/>
        <v>0</v>
      </c>
      <c r="G130" s="55"/>
    </row>
    <row r="131" spans="1:7" s="2" customFormat="1" ht="19.5" customHeight="1">
      <c r="A131" s="12">
        <v>3205</v>
      </c>
      <c r="B131" s="11" t="s">
        <v>83</v>
      </c>
      <c r="C131" s="9">
        <v>0</v>
      </c>
      <c r="D131" s="10"/>
      <c r="E131" s="10"/>
      <c r="F131" s="9">
        <f t="shared" si="32"/>
        <v>0</v>
      </c>
      <c r="G131" s="55"/>
    </row>
    <row r="132" spans="1:7" s="2" customFormat="1" ht="19.5" customHeight="1">
      <c r="A132" s="12">
        <v>3206</v>
      </c>
      <c r="B132" s="11" t="s">
        <v>82</v>
      </c>
      <c r="C132" s="9">
        <v>60</v>
      </c>
      <c r="D132" s="10"/>
      <c r="E132" s="10"/>
      <c r="F132" s="9">
        <f t="shared" si="32"/>
        <v>0</v>
      </c>
      <c r="G132" s="55"/>
    </row>
    <row r="133" spans="1:7" s="2" customFormat="1" ht="19.5" customHeight="1">
      <c r="A133" s="12">
        <v>3207</v>
      </c>
      <c r="B133" s="11" t="s">
        <v>81</v>
      </c>
      <c r="C133" s="9">
        <v>0</v>
      </c>
      <c r="D133" s="10"/>
      <c r="E133" s="10"/>
      <c r="F133" s="9">
        <f t="shared" si="32"/>
        <v>0</v>
      </c>
      <c r="G133" s="55"/>
    </row>
    <row r="134" spans="1:7" s="2" customFormat="1" ht="50.1" customHeight="1">
      <c r="A134" s="12">
        <v>3208</v>
      </c>
      <c r="B134" s="11" t="s">
        <v>80</v>
      </c>
      <c r="C134" s="9">
        <v>0</v>
      </c>
      <c r="D134" s="10"/>
      <c r="E134" s="10"/>
      <c r="F134" s="9">
        <f t="shared" si="32"/>
        <v>0</v>
      </c>
      <c r="G134" s="55"/>
    </row>
    <row r="135" spans="1:7" s="2" customFormat="1" ht="19.5" customHeight="1">
      <c r="A135" s="12">
        <v>3298</v>
      </c>
      <c r="B135" s="11" t="s">
        <v>0</v>
      </c>
      <c r="C135" s="9">
        <v>52</v>
      </c>
      <c r="D135" s="10"/>
      <c r="E135" s="10"/>
      <c r="F135" s="9">
        <f t="shared" si="32"/>
        <v>0</v>
      </c>
      <c r="G135" s="55"/>
    </row>
    <row r="136" spans="1:7" s="2" customFormat="1" ht="19.5" customHeight="1">
      <c r="A136" s="18">
        <v>4</v>
      </c>
      <c r="B136" s="17" t="s">
        <v>79</v>
      </c>
      <c r="C136" s="16">
        <v>172</v>
      </c>
      <c r="D136" s="16">
        <f t="shared" ref="D136:F136" si="33">D137+D140+D143+D150+D155+D171</f>
        <v>0</v>
      </c>
      <c r="E136" s="16">
        <f t="shared" si="33"/>
        <v>0</v>
      </c>
      <c r="F136" s="16">
        <f t="shared" si="33"/>
        <v>0</v>
      </c>
      <c r="G136" s="55"/>
    </row>
    <row r="137" spans="1:7" s="2" customFormat="1" ht="19.5" customHeight="1">
      <c r="A137" s="15">
        <v>41</v>
      </c>
      <c r="B137" s="14" t="s">
        <v>78</v>
      </c>
      <c r="C137" s="13">
        <v>0</v>
      </c>
      <c r="D137" s="13">
        <f t="shared" ref="D137:F137" si="34">SUM(D138:D139)</f>
        <v>0</v>
      </c>
      <c r="E137" s="13">
        <f t="shared" si="34"/>
        <v>0</v>
      </c>
      <c r="F137" s="13">
        <f t="shared" si="34"/>
        <v>0</v>
      </c>
      <c r="G137" s="55"/>
    </row>
    <row r="138" spans="1:7" s="2" customFormat="1" ht="19.5" customHeight="1">
      <c r="A138" s="12">
        <v>4101</v>
      </c>
      <c r="B138" s="11" t="s">
        <v>77</v>
      </c>
      <c r="C138" s="9">
        <v>0</v>
      </c>
      <c r="D138" s="10"/>
      <c r="E138" s="10"/>
      <c r="F138" s="9">
        <f t="shared" ref="F138:F139" si="35">D138+E138</f>
        <v>0</v>
      </c>
      <c r="G138" s="55"/>
    </row>
    <row r="139" spans="1:7" s="2" customFormat="1" ht="19.5" customHeight="1">
      <c r="A139" s="12">
        <v>4103</v>
      </c>
      <c r="B139" s="11" t="s">
        <v>76</v>
      </c>
      <c r="C139" s="9">
        <v>0</v>
      </c>
      <c r="D139" s="10"/>
      <c r="E139" s="10"/>
      <c r="F139" s="9">
        <f t="shared" si="35"/>
        <v>0</v>
      </c>
      <c r="G139" s="55"/>
    </row>
    <row r="140" spans="1:7" s="2" customFormat="1" ht="19.5" customHeight="1">
      <c r="A140" s="15">
        <v>42</v>
      </c>
      <c r="B140" s="14" t="s">
        <v>75</v>
      </c>
      <c r="C140" s="13">
        <v>0</v>
      </c>
      <c r="D140" s="13">
        <f t="shared" ref="D140:F140" si="36">SUM(D141:D142)</f>
        <v>0</v>
      </c>
      <c r="E140" s="13">
        <f t="shared" si="36"/>
        <v>0</v>
      </c>
      <c r="F140" s="13">
        <f t="shared" si="36"/>
        <v>0</v>
      </c>
      <c r="G140" s="55"/>
    </row>
    <row r="141" spans="1:7" s="2" customFormat="1" ht="19.5" customHeight="1">
      <c r="A141" s="12">
        <v>4201</v>
      </c>
      <c r="B141" s="11" t="s">
        <v>74</v>
      </c>
      <c r="C141" s="9">
        <v>0</v>
      </c>
      <c r="D141" s="10"/>
      <c r="E141" s="10"/>
      <c r="F141" s="9">
        <f t="shared" ref="F141:F142" si="37">D141+E141</f>
        <v>0</v>
      </c>
      <c r="G141" s="55"/>
    </row>
    <row r="142" spans="1:7" s="2" customFormat="1" ht="19.5" customHeight="1">
      <c r="A142" s="12">
        <v>4202</v>
      </c>
      <c r="B142" s="11" t="s">
        <v>73</v>
      </c>
      <c r="C142" s="9">
        <v>0</v>
      </c>
      <c r="D142" s="10"/>
      <c r="E142" s="10"/>
      <c r="F142" s="9">
        <f t="shared" si="37"/>
        <v>0</v>
      </c>
      <c r="G142" s="55"/>
    </row>
    <row r="143" spans="1:7" s="2" customFormat="1" ht="19.5" customHeight="1">
      <c r="A143" s="15">
        <v>43</v>
      </c>
      <c r="B143" s="14" t="s">
        <v>72</v>
      </c>
      <c r="C143" s="13">
        <v>0</v>
      </c>
      <c r="D143" s="13">
        <f>D144+D149</f>
        <v>0</v>
      </c>
      <c r="E143" s="13">
        <f t="shared" ref="E143:F143" si="38">E144+E149</f>
        <v>0</v>
      </c>
      <c r="F143" s="13">
        <f t="shared" si="38"/>
        <v>0</v>
      </c>
      <c r="G143" s="55"/>
    </row>
    <row r="144" spans="1:7" s="2" customFormat="1" ht="19.5" customHeight="1">
      <c r="A144" s="48">
        <v>4301</v>
      </c>
      <c r="B144" s="49" t="s">
        <v>71</v>
      </c>
      <c r="C144" s="50">
        <v>0</v>
      </c>
      <c r="D144" s="50">
        <f>SUM(D145:D146)</f>
        <v>0</v>
      </c>
      <c r="E144" s="50">
        <f t="shared" ref="E144" si="39">SUM(E145:E146)</f>
        <v>0</v>
      </c>
      <c r="F144" s="50">
        <f>D144+E144</f>
        <v>0</v>
      </c>
      <c r="G144" s="55"/>
    </row>
    <row r="145" spans="1:7" s="2" customFormat="1" ht="19.5" hidden="1" customHeight="1">
      <c r="A145" s="12"/>
      <c r="B145" s="41" t="s">
        <v>188</v>
      </c>
      <c r="C145" s="9">
        <v>0</v>
      </c>
      <c r="D145" s="10"/>
      <c r="E145" s="10"/>
      <c r="F145" s="9">
        <f t="shared" ref="F145:F149" si="40">D145+E145</f>
        <v>0</v>
      </c>
      <c r="G145" s="55"/>
    </row>
    <row r="146" spans="1:7" s="2" customFormat="1" ht="19.5" customHeight="1">
      <c r="A146" s="12"/>
      <c r="B146" s="27" t="s">
        <v>218</v>
      </c>
      <c r="C146" s="9">
        <v>0</v>
      </c>
      <c r="D146" s="10"/>
      <c r="E146" s="10"/>
      <c r="F146" s="9">
        <f t="shared" si="40"/>
        <v>0</v>
      </c>
      <c r="G146" s="55"/>
    </row>
    <row r="147" spans="1:7" s="2" customFormat="1" ht="19.5" hidden="1" customHeight="1">
      <c r="A147" s="12"/>
      <c r="B147" s="11"/>
      <c r="C147" s="9">
        <v>0</v>
      </c>
      <c r="D147" s="10"/>
      <c r="E147" s="10"/>
      <c r="F147" s="9">
        <f t="shared" si="40"/>
        <v>0</v>
      </c>
      <c r="G147" s="55"/>
    </row>
    <row r="148" spans="1:7" s="2" customFormat="1" ht="19.5" hidden="1" customHeight="1">
      <c r="A148" s="12"/>
      <c r="B148" s="11"/>
      <c r="C148" s="9">
        <v>0</v>
      </c>
      <c r="D148" s="10"/>
      <c r="E148" s="10"/>
      <c r="F148" s="9">
        <f t="shared" si="40"/>
        <v>0</v>
      </c>
      <c r="G148" s="55"/>
    </row>
    <row r="149" spans="1:7" s="2" customFormat="1" ht="19.5" customHeight="1">
      <c r="A149" s="12">
        <v>4302</v>
      </c>
      <c r="B149" s="11" t="s">
        <v>70</v>
      </c>
      <c r="C149" s="9">
        <v>0</v>
      </c>
      <c r="D149" s="10"/>
      <c r="E149" s="10"/>
      <c r="F149" s="9">
        <f t="shared" si="40"/>
        <v>0</v>
      </c>
      <c r="G149" s="55"/>
    </row>
    <row r="150" spans="1:7" s="2" customFormat="1" ht="19.5" customHeight="1">
      <c r="A150" s="15">
        <v>44</v>
      </c>
      <c r="B150" s="24" t="s">
        <v>69</v>
      </c>
      <c r="C150" s="13">
        <v>60</v>
      </c>
      <c r="D150" s="13">
        <f t="shared" ref="D150:F150" si="41">SUM(D151:D154)</f>
        <v>0</v>
      </c>
      <c r="E150" s="13">
        <f t="shared" si="41"/>
        <v>0</v>
      </c>
      <c r="F150" s="13">
        <f t="shared" si="41"/>
        <v>0</v>
      </c>
      <c r="G150" s="55"/>
    </row>
    <row r="151" spans="1:7" s="2" customFormat="1" ht="19.5" customHeight="1">
      <c r="A151" s="12">
        <v>4401</v>
      </c>
      <c r="B151" s="11" t="s">
        <v>68</v>
      </c>
      <c r="C151" s="9">
        <v>0</v>
      </c>
      <c r="D151" s="10"/>
      <c r="E151" s="10"/>
      <c r="F151" s="9">
        <f t="shared" ref="F151:F154" si="42">D151+E151</f>
        <v>0</v>
      </c>
      <c r="G151" s="55"/>
    </row>
    <row r="152" spans="1:7" s="2" customFormat="1" ht="19.5" customHeight="1">
      <c r="A152" s="12">
        <v>4402</v>
      </c>
      <c r="B152" s="11" t="s">
        <v>67</v>
      </c>
      <c r="C152" s="9">
        <v>60</v>
      </c>
      <c r="D152" s="10"/>
      <c r="E152" s="10"/>
      <c r="F152" s="9">
        <f t="shared" si="42"/>
        <v>0</v>
      </c>
      <c r="G152" s="55"/>
    </row>
    <row r="153" spans="1:7" s="2" customFormat="1" ht="19.5" customHeight="1">
      <c r="A153" s="12">
        <v>4403</v>
      </c>
      <c r="B153" s="11" t="s">
        <v>66</v>
      </c>
      <c r="C153" s="9">
        <v>0</v>
      </c>
      <c r="D153" s="10"/>
      <c r="E153" s="10"/>
      <c r="F153" s="9">
        <f t="shared" si="42"/>
        <v>0</v>
      </c>
      <c r="G153" s="55"/>
    </row>
    <row r="154" spans="1:7" s="2" customFormat="1" ht="19.5" customHeight="1">
      <c r="A154" s="12">
        <v>4406</v>
      </c>
      <c r="B154" s="11" t="s">
        <v>65</v>
      </c>
      <c r="C154" s="9">
        <v>0</v>
      </c>
      <c r="D154" s="10"/>
      <c r="E154" s="10"/>
      <c r="F154" s="9">
        <f t="shared" si="42"/>
        <v>0</v>
      </c>
      <c r="G154" s="55"/>
    </row>
    <row r="155" spans="1:7" s="2" customFormat="1" ht="19.5" customHeight="1">
      <c r="A155" s="15">
        <v>45</v>
      </c>
      <c r="B155" s="14" t="s">
        <v>64</v>
      </c>
      <c r="C155" s="13">
        <v>112</v>
      </c>
      <c r="D155" s="13">
        <f t="shared" ref="D155:F155" si="43">D156</f>
        <v>0</v>
      </c>
      <c r="E155" s="13">
        <f t="shared" si="43"/>
        <v>0</v>
      </c>
      <c r="F155" s="13">
        <f t="shared" si="43"/>
        <v>0</v>
      </c>
      <c r="G155" s="55"/>
    </row>
    <row r="156" spans="1:7" s="2" customFormat="1" ht="19.5" customHeight="1">
      <c r="A156" s="48">
        <v>4501</v>
      </c>
      <c r="B156" s="49" t="s">
        <v>63</v>
      </c>
      <c r="C156" s="51">
        <v>112</v>
      </c>
      <c r="D156" s="50">
        <f>SUM(D157:D170)</f>
        <v>0</v>
      </c>
      <c r="E156" s="50">
        <f t="shared" ref="E156" si="44">SUM(E157:E170)</f>
        <v>0</v>
      </c>
      <c r="F156" s="51">
        <f>D156+E156</f>
        <v>0</v>
      </c>
      <c r="G156" s="55"/>
    </row>
    <row r="157" spans="1:7" s="2" customFormat="1" ht="19.5" customHeight="1">
      <c r="A157" s="12"/>
      <c r="B157" s="41" t="s">
        <v>198</v>
      </c>
      <c r="C157" s="9">
        <v>0</v>
      </c>
      <c r="D157" s="10"/>
      <c r="E157" s="10"/>
      <c r="F157" s="9">
        <f t="shared" ref="F157:F170" si="45">D157+E157</f>
        <v>0</v>
      </c>
      <c r="G157" s="55"/>
    </row>
    <row r="158" spans="1:7" s="2" customFormat="1" ht="19.5" customHeight="1">
      <c r="A158" s="12"/>
      <c r="B158" s="41" t="s">
        <v>199</v>
      </c>
      <c r="C158" s="9">
        <v>0</v>
      </c>
      <c r="D158" s="10"/>
      <c r="E158" s="10"/>
      <c r="F158" s="9">
        <f t="shared" si="45"/>
        <v>0</v>
      </c>
      <c r="G158" s="55"/>
    </row>
    <row r="159" spans="1:7" s="2" customFormat="1" ht="19.5" customHeight="1">
      <c r="A159" s="12"/>
      <c r="B159" s="41" t="s">
        <v>200</v>
      </c>
      <c r="C159" s="9">
        <v>0</v>
      </c>
      <c r="D159" s="10"/>
      <c r="E159" s="10"/>
      <c r="F159" s="9">
        <f t="shared" si="45"/>
        <v>0</v>
      </c>
      <c r="G159" s="55"/>
    </row>
    <row r="160" spans="1:7" s="2" customFormat="1" ht="19.5" customHeight="1">
      <c r="A160" s="12"/>
      <c r="B160" s="41" t="s">
        <v>203</v>
      </c>
      <c r="C160" s="9">
        <v>0</v>
      </c>
      <c r="D160" s="10"/>
      <c r="E160" s="10"/>
      <c r="F160" s="9">
        <f t="shared" si="45"/>
        <v>0</v>
      </c>
      <c r="G160" s="55"/>
    </row>
    <row r="161" spans="1:7" s="2" customFormat="1" ht="19.5" customHeight="1">
      <c r="A161" s="12"/>
      <c r="B161" s="41" t="s">
        <v>204</v>
      </c>
      <c r="C161" s="9">
        <v>0</v>
      </c>
      <c r="D161" s="10"/>
      <c r="E161" s="10"/>
      <c r="F161" s="9">
        <f t="shared" si="45"/>
        <v>0</v>
      </c>
      <c r="G161" s="55"/>
    </row>
    <row r="162" spans="1:7" s="2" customFormat="1" ht="19.5" customHeight="1">
      <c r="A162" s="12"/>
      <c r="B162" s="41" t="s">
        <v>210</v>
      </c>
      <c r="C162" s="9">
        <v>39</v>
      </c>
      <c r="D162" s="10"/>
      <c r="E162" s="10"/>
      <c r="F162" s="9">
        <f t="shared" si="45"/>
        <v>0</v>
      </c>
      <c r="G162" s="55" t="s">
        <v>256</v>
      </c>
    </row>
    <row r="163" spans="1:7" s="2" customFormat="1" ht="19.5" customHeight="1">
      <c r="A163" s="12"/>
      <c r="B163" s="41" t="s">
        <v>213</v>
      </c>
      <c r="C163" s="9">
        <v>17</v>
      </c>
      <c r="D163" s="10"/>
      <c r="E163" s="10"/>
      <c r="F163" s="9">
        <f t="shared" si="45"/>
        <v>0</v>
      </c>
      <c r="G163" s="55" t="s">
        <v>255</v>
      </c>
    </row>
    <row r="164" spans="1:7" s="2" customFormat="1" ht="19.5" customHeight="1">
      <c r="A164" s="12"/>
      <c r="B164" s="41" t="s">
        <v>211</v>
      </c>
      <c r="C164" s="9">
        <v>17</v>
      </c>
      <c r="D164" s="10"/>
      <c r="E164" s="10"/>
      <c r="F164" s="9">
        <f t="shared" si="45"/>
        <v>0</v>
      </c>
      <c r="G164" s="55" t="s">
        <v>233</v>
      </c>
    </row>
    <row r="165" spans="1:7" s="2" customFormat="1" ht="19.5" customHeight="1">
      <c r="A165" s="12"/>
      <c r="B165" s="41" t="s">
        <v>212</v>
      </c>
      <c r="C165" s="9">
        <v>17</v>
      </c>
      <c r="D165" s="10"/>
      <c r="E165" s="10"/>
      <c r="F165" s="9">
        <f t="shared" si="45"/>
        <v>0</v>
      </c>
      <c r="G165" s="55" t="s">
        <v>254</v>
      </c>
    </row>
    <row r="166" spans="1:7" s="2" customFormat="1" ht="19.5" customHeight="1">
      <c r="A166" s="12"/>
      <c r="B166" s="27" t="s">
        <v>218</v>
      </c>
      <c r="C166" s="9">
        <v>22</v>
      </c>
      <c r="D166" s="10"/>
      <c r="E166" s="10"/>
      <c r="F166" s="9">
        <f t="shared" si="45"/>
        <v>0</v>
      </c>
      <c r="G166" s="55"/>
    </row>
    <row r="167" spans="1:7" s="2" customFormat="1" ht="19.5" customHeight="1">
      <c r="A167" s="12"/>
      <c r="B167" s="27"/>
      <c r="C167" s="9">
        <v>0</v>
      </c>
      <c r="D167" s="10"/>
      <c r="E167" s="10"/>
      <c r="F167" s="9">
        <f t="shared" si="45"/>
        <v>0</v>
      </c>
      <c r="G167" s="55"/>
    </row>
    <row r="168" spans="1:7" s="2" customFormat="1" ht="19.5" customHeight="1">
      <c r="A168" s="12"/>
      <c r="B168" s="27"/>
      <c r="C168" s="9">
        <v>0</v>
      </c>
      <c r="D168" s="10"/>
      <c r="E168" s="10"/>
      <c r="F168" s="9">
        <f t="shared" si="45"/>
        <v>0</v>
      </c>
      <c r="G168" s="55"/>
    </row>
    <row r="169" spans="1:7" s="2" customFormat="1" ht="19.5" customHeight="1">
      <c r="A169" s="12"/>
      <c r="B169" s="11"/>
      <c r="C169" s="9">
        <v>0</v>
      </c>
      <c r="D169" s="10"/>
      <c r="E169" s="10"/>
      <c r="F169" s="9">
        <f t="shared" si="45"/>
        <v>0</v>
      </c>
      <c r="G169" s="55"/>
    </row>
    <row r="170" spans="1:7" s="2" customFormat="1" ht="19.5" customHeight="1">
      <c r="A170" s="12"/>
      <c r="B170" s="11"/>
      <c r="C170" s="9">
        <v>0</v>
      </c>
      <c r="D170" s="10"/>
      <c r="E170" s="10"/>
      <c r="F170" s="9">
        <f t="shared" si="45"/>
        <v>0</v>
      </c>
      <c r="G170" s="55"/>
    </row>
    <row r="171" spans="1:7" s="2" customFormat="1" ht="19.5" hidden="1" customHeight="1">
      <c r="A171" s="15">
        <v>46</v>
      </c>
      <c r="B171" s="14" t="s">
        <v>62</v>
      </c>
      <c r="C171" s="13">
        <v>0</v>
      </c>
      <c r="D171" s="13">
        <f t="shared" ref="D171:F171" si="46">D172</f>
        <v>0</v>
      </c>
      <c r="E171" s="13">
        <f t="shared" si="46"/>
        <v>0</v>
      </c>
      <c r="F171" s="13">
        <f t="shared" si="46"/>
        <v>0</v>
      </c>
      <c r="G171" s="55"/>
    </row>
    <row r="172" spans="1:7" s="2" customFormat="1" ht="19.5" hidden="1" customHeight="1">
      <c r="A172" s="12">
        <v>4698</v>
      </c>
      <c r="B172" s="11" t="s">
        <v>61</v>
      </c>
      <c r="C172" s="9">
        <v>0</v>
      </c>
      <c r="D172" s="10"/>
      <c r="E172" s="10"/>
      <c r="F172" s="9">
        <f t="shared" ref="F172" si="47">D172+E172</f>
        <v>0</v>
      </c>
      <c r="G172" s="55"/>
    </row>
    <row r="173" spans="1:7" s="2" customFormat="1" ht="19.5" hidden="1" customHeight="1">
      <c r="A173" s="18">
        <v>5</v>
      </c>
      <c r="B173" s="17" t="s">
        <v>60</v>
      </c>
      <c r="C173" s="16">
        <v>0</v>
      </c>
      <c r="D173" s="16">
        <f t="shared" ref="D173:F173" si="48">D174+D182+D184+D187+D189+D193</f>
        <v>0</v>
      </c>
      <c r="E173" s="16">
        <f t="shared" si="48"/>
        <v>0</v>
      </c>
      <c r="F173" s="16">
        <f t="shared" si="48"/>
        <v>0</v>
      </c>
      <c r="G173" s="55"/>
    </row>
    <row r="174" spans="1:7" s="2" customFormat="1" ht="19.5" hidden="1" customHeight="1">
      <c r="A174" s="21">
        <v>51</v>
      </c>
      <c r="B174" s="20" t="s">
        <v>59</v>
      </c>
      <c r="C174" s="13">
        <v>0</v>
      </c>
      <c r="D174" s="13">
        <f t="shared" ref="D174:F174" si="49">SUM(D175:D181)</f>
        <v>0</v>
      </c>
      <c r="E174" s="13">
        <f t="shared" si="49"/>
        <v>0</v>
      </c>
      <c r="F174" s="13">
        <f t="shared" si="49"/>
        <v>0</v>
      </c>
      <c r="G174" s="55"/>
    </row>
    <row r="175" spans="1:7" s="2" customFormat="1" ht="19.5" hidden="1" customHeight="1">
      <c r="A175" s="19">
        <v>5111</v>
      </c>
      <c r="B175" s="11" t="s">
        <v>58</v>
      </c>
      <c r="C175" s="9">
        <v>0</v>
      </c>
      <c r="D175" s="10"/>
      <c r="E175" s="10"/>
      <c r="F175" s="9">
        <f t="shared" ref="F175:F195" si="50">D175+E175</f>
        <v>0</v>
      </c>
      <c r="G175" s="55"/>
    </row>
    <row r="176" spans="1:7" s="2" customFormat="1" ht="19.5" hidden="1" customHeight="1">
      <c r="A176" s="19">
        <v>5121</v>
      </c>
      <c r="B176" s="11" t="s">
        <v>57</v>
      </c>
      <c r="C176" s="9">
        <v>0</v>
      </c>
      <c r="D176" s="10"/>
      <c r="E176" s="10"/>
      <c r="F176" s="9">
        <f t="shared" si="50"/>
        <v>0</v>
      </c>
      <c r="G176" s="55"/>
    </row>
    <row r="177" spans="1:7" s="2" customFormat="1" ht="19.5" hidden="1" customHeight="1">
      <c r="A177" s="19">
        <v>5122</v>
      </c>
      <c r="B177" s="11" t="s">
        <v>56</v>
      </c>
      <c r="C177" s="9">
        <v>0</v>
      </c>
      <c r="D177" s="10"/>
      <c r="E177" s="10"/>
      <c r="F177" s="9">
        <f t="shared" si="50"/>
        <v>0</v>
      </c>
      <c r="G177" s="55"/>
    </row>
    <row r="178" spans="1:7" s="2" customFormat="1" ht="19.5" hidden="1" customHeight="1">
      <c r="A178" s="19">
        <v>5123</v>
      </c>
      <c r="B178" s="11" t="s">
        <v>55</v>
      </c>
      <c r="C178" s="9">
        <v>0</v>
      </c>
      <c r="D178" s="10"/>
      <c r="E178" s="10"/>
      <c r="F178" s="9">
        <f t="shared" si="50"/>
        <v>0</v>
      </c>
      <c r="G178" s="55"/>
    </row>
    <row r="179" spans="1:7" s="2" customFormat="1" ht="19.5" hidden="1" customHeight="1">
      <c r="A179" s="19">
        <v>5131</v>
      </c>
      <c r="B179" s="11" t="s">
        <v>54</v>
      </c>
      <c r="C179" s="9">
        <v>0</v>
      </c>
      <c r="D179" s="10"/>
      <c r="E179" s="10"/>
      <c r="F179" s="9">
        <f t="shared" si="50"/>
        <v>0</v>
      </c>
      <c r="G179" s="55"/>
    </row>
    <row r="180" spans="1:7" s="2" customFormat="1" ht="19.5" hidden="1" customHeight="1">
      <c r="A180" s="19">
        <v>5141</v>
      </c>
      <c r="B180" s="11" t="s">
        <v>53</v>
      </c>
      <c r="C180" s="9">
        <v>0</v>
      </c>
      <c r="D180" s="10"/>
      <c r="E180" s="10"/>
      <c r="F180" s="9">
        <f t="shared" si="50"/>
        <v>0</v>
      </c>
      <c r="G180" s="55"/>
    </row>
    <row r="181" spans="1:7" s="2" customFormat="1" ht="19.5" hidden="1" customHeight="1">
      <c r="A181" s="19">
        <v>5151</v>
      </c>
      <c r="B181" s="11" t="s">
        <v>52</v>
      </c>
      <c r="C181" s="9">
        <v>0</v>
      </c>
      <c r="D181" s="10"/>
      <c r="E181" s="10"/>
      <c r="F181" s="9">
        <f t="shared" si="50"/>
        <v>0</v>
      </c>
      <c r="G181" s="55"/>
    </row>
    <row r="182" spans="1:7" s="2" customFormat="1" ht="19.5" hidden="1" customHeight="1">
      <c r="A182" s="21">
        <v>52</v>
      </c>
      <c r="B182" s="20" t="s">
        <v>51</v>
      </c>
      <c r="C182" s="13">
        <v>0</v>
      </c>
      <c r="D182" s="13">
        <f t="shared" ref="D182:F182" si="51">D183</f>
        <v>0</v>
      </c>
      <c r="E182" s="13">
        <f t="shared" si="51"/>
        <v>0</v>
      </c>
      <c r="F182" s="13">
        <f t="shared" si="51"/>
        <v>0</v>
      </c>
      <c r="G182" s="55"/>
    </row>
    <row r="183" spans="1:7" s="2" customFormat="1" ht="19.5" hidden="1" customHeight="1">
      <c r="A183" s="19">
        <v>5201</v>
      </c>
      <c r="B183" s="11" t="s">
        <v>50</v>
      </c>
      <c r="C183" s="9">
        <v>0</v>
      </c>
      <c r="D183" s="10"/>
      <c r="E183" s="10"/>
      <c r="F183" s="9">
        <f t="shared" si="50"/>
        <v>0</v>
      </c>
      <c r="G183" s="55"/>
    </row>
    <row r="184" spans="1:7" s="2" customFormat="1" ht="19.5" hidden="1" customHeight="1">
      <c r="A184" s="21">
        <v>53</v>
      </c>
      <c r="B184" s="20" t="s">
        <v>49</v>
      </c>
      <c r="C184" s="13">
        <v>0</v>
      </c>
      <c r="D184" s="13">
        <f t="shared" ref="D184:F184" si="52">SUM(D185:D186)</f>
        <v>0</v>
      </c>
      <c r="E184" s="13">
        <f t="shared" si="52"/>
        <v>0</v>
      </c>
      <c r="F184" s="13">
        <f t="shared" si="52"/>
        <v>0</v>
      </c>
      <c r="G184" s="55"/>
    </row>
    <row r="185" spans="1:7" s="2" customFormat="1" ht="19.5" hidden="1" customHeight="1">
      <c r="A185" s="19">
        <v>5301</v>
      </c>
      <c r="B185" s="11" t="s">
        <v>48</v>
      </c>
      <c r="C185" s="9">
        <v>0</v>
      </c>
      <c r="D185" s="10"/>
      <c r="E185" s="10"/>
      <c r="F185" s="9">
        <f t="shared" si="50"/>
        <v>0</v>
      </c>
      <c r="G185" s="55"/>
    </row>
    <row r="186" spans="1:7" s="2" customFormat="1" ht="19.5" hidden="1" customHeight="1">
      <c r="A186" s="19">
        <v>5302</v>
      </c>
      <c r="B186" s="11" t="s">
        <v>47</v>
      </c>
      <c r="C186" s="9">
        <v>0</v>
      </c>
      <c r="D186" s="10"/>
      <c r="E186" s="10"/>
      <c r="F186" s="9">
        <f t="shared" si="50"/>
        <v>0</v>
      </c>
      <c r="G186" s="55"/>
    </row>
    <row r="187" spans="1:7" s="2" customFormat="1" ht="19.5" hidden="1" customHeight="1">
      <c r="A187" s="21">
        <v>57</v>
      </c>
      <c r="B187" s="20" t="s">
        <v>46</v>
      </c>
      <c r="C187" s="13">
        <v>0</v>
      </c>
      <c r="D187" s="13">
        <f t="shared" ref="D187:F187" si="53">D188</f>
        <v>0</v>
      </c>
      <c r="E187" s="13">
        <f t="shared" si="53"/>
        <v>0</v>
      </c>
      <c r="F187" s="13">
        <f t="shared" si="53"/>
        <v>0</v>
      </c>
      <c r="G187" s="55"/>
    </row>
    <row r="188" spans="1:7" s="2" customFormat="1" ht="19.5" hidden="1" customHeight="1">
      <c r="A188" s="19">
        <v>5701</v>
      </c>
      <c r="B188" s="11" t="s">
        <v>45</v>
      </c>
      <c r="C188" s="9">
        <v>0</v>
      </c>
      <c r="D188" s="10"/>
      <c r="E188" s="10"/>
      <c r="F188" s="9">
        <f t="shared" si="50"/>
        <v>0</v>
      </c>
      <c r="G188" s="55"/>
    </row>
    <row r="189" spans="1:7" s="2" customFormat="1" ht="19.5" hidden="1" customHeight="1">
      <c r="A189" s="21">
        <v>58</v>
      </c>
      <c r="B189" s="20" t="s">
        <v>44</v>
      </c>
      <c r="C189" s="13">
        <v>0</v>
      </c>
      <c r="D189" s="13">
        <f t="shared" ref="D189:F189" si="54">SUM(D190:D192)</f>
        <v>0</v>
      </c>
      <c r="E189" s="13">
        <f t="shared" si="54"/>
        <v>0</v>
      </c>
      <c r="F189" s="13">
        <f t="shared" si="54"/>
        <v>0</v>
      </c>
      <c r="G189" s="55"/>
    </row>
    <row r="190" spans="1:7" s="2" customFormat="1" ht="19.5" hidden="1" customHeight="1">
      <c r="A190" s="19">
        <v>5801</v>
      </c>
      <c r="B190" s="11" t="s">
        <v>43</v>
      </c>
      <c r="C190" s="9">
        <v>0</v>
      </c>
      <c r="D190" s="10"/>
      <c r="E190" s="10"/>
      <c r="F190" s="9">
        <f t="shared" si="50"/>
        <v>0</v>
      </c>
      <c r="G190" s="55"/>
    </row>
    <row r="191" spans="1:7" s="2" customFormat="1" ht="19.5" hidden="1" customHeight="1">
      <c r="A191" s="23">
        <v>592</v>
      </c>
      <c r="B191" s="22" t="s">
        <v>42</v>
      </c>
      <c r="C191" s="9">
        <v>0</v>
      </c>
      <c r="D191" s="10"/>
      <c r="E191" s="10"/>
      <c r="F191" s="9">
        <f t="shared" si="50"/>
        <v>0</v>
      </c>
      <c r="G191" s="55"/>
    </row>
    <row r="192" spans="1:7" s="2" customFormat="1" ht="19.5" hidden="1" customHeight="1">
      <c r="A192" s="23">
        <v>593</v>
      </c>
      <c r="B192" s="22" t="s">
        <v>41</v>
      </c>
      <c r="C192" s="9">
        <v>0</v>
      </c>
      <c r="D192" s="10"/>
      <c r="E192" s="10"/>
      <c r="F192" s="9">
        <f t="shared" si="50"/>
        <v>0</v>
      </c>
      <c r="G192" s="55"/>
    </row>
    <row r="193" spans="1:7" s="2" customFormat="1" ht="19.5" hidden="1" customHeight="1">
      <c r="A193" s="21">
        <v>59</v>
      </c>
      <c r="B193" s="20" t="s">
        <v>40</v>
      </c>
      <c r="C193" s="13">
        <v>0</v>
      </c>
      <c r="D193" s="13">
        <f t="shared" ref="D193:F193" si="55">SUM(D194:D195)</f>
        <v>0</v>
      </c>
      <c r="E193" s="13">
        <f t="shared" si="55"/>
        <v>0</v>
      </c>
      <c r="F193" s="13">
        <f t="shared" si="55"/>
        <v>0</v>
      </c>
      <c r="G193" s="55"/>
    </row>
    <row r="194" spans="1:7" s="2" customFormat="1" ht="19.5" hidden="1" customHeight="1">
      <c r="A194" s="19">
        <v>5903</v>
      </c>
      <c r="B194" s="11" t="s">
        <v>39</v>
      </c>
      <c r="C194" s="9">
        <v>0</v>
      </c>
      <c r="D194" s="10"/>
      <c r="E194" s="10"/>
      <c r="F194" s="9">
        <f t="shared" si="50"/>
        <v>0</v>
      </c>
      <c r="G194" s="55"/>
    </row>
    <row r="195" spans="1:7" s="2" customFormat="1" ht="19.5" hidden="1" customHeight="1">
      <c r="A195" s="19">
        <v>5998</v>
      </c>
      <c r="B195" s="11" t="s">
        <v>38</v>
      </c>
      <c r="C195" s="9">
        <v>0</v>
      </c>
      <c r="D195" s="10"/>
      <c r="E195" s="10"/>
      <c r="F195" s="9">
        <f t="shared" si="50"/>
        <v>0</v>
      </c>
      <c r="G195" s="55"/>
    </row>
    <row r="196" spans="1:7" s="2" customFormat="1" ht="19.5" hidden="1" customHeight="1">
      <c r="A196" s="18">
        <v>6</v>
      </c>
      <c r="B196" s="17" t="s">
        <v>37</v>
      </c>
      <c r="C196" s="16">
        <v>0</v>
      </c>
      <c r="D196" s="16">
        <f t="shared" ref="D196:F196" si="56">D197+D199+D201+D205+D207</f>
        <v>0</v>
      </c>
      <c r="E196" s="16">
        <f t="shared" si="56"/>
        <v>0</v>
      </c>
      <c r="F196" s="16">
        <f t="shared" si="56"/>
        <v>0</v>
      </c>
      <c r="G196" s="55"/>
    </row>
    <row r="197" spans="1:7" s="2" customFormat="1" ht="19.5" hidden="1" customHeight="1">
      <c r="A197" s="15">
        <v>62</v>
      </c>
      <c r="B197" s="14" t="s">
        <v>36</v>
      </c>
      <c r="C197" s="13">
        <v>0</v>
      </c>
      <c r="D197" s="13">
        <f t="shared" ref="D197:F197" si="57">D198</f>
        <v>0</v>
      </c>
      <c r="E197" s="13">
        <f t="shared" si="57"/>
        <v>0</v>
      </c>
      <c r="F197" s="13">
        <f t="shared" si="57"/>
        <v>0</v>
      </c>
      <c r="G197" s="55"/>
    </row>
    <row r="198" spans="1:7" s="2" customFormat="1" ht="19.5" hidden="1" customHeight="1">
      <c r="A198" s="12">
        <v>6202</v>
      </c>
      <c r="B198" s="11" t="s">
        <v>35</v>
      </c>
      <c r="C198" s="9">
        <v>0</v>
      </c>
      <c r="D198" s="10"/>
      <c r="E198" s="10"/>
      <c r="F198" s="9">
        <f t="shared" ref="F198" si="58">D198+E198</f>
        <v>0</v>
      </c>
      <c r="G198" s="55"/>
    </row>
    <row r="199" spans="1:7" s="2" customFormat="1" ht="19.5" hidden="1" customHeight="1">
      <c r="A199" s="15">
        <v>64</v>
      </c>
      <c r="B199" s="14" t="s">
        <v>34</v>
      </c>
      <c r="C199" s="13">
        <v>0</v>
      </c>
      <c r="D199" s="13">
        <f t="shared" ref="D199:F199" si="59">D200</f>
        <v>0</v>
      </c>
      <c r="E199" s="13">
        <f t="shared" si="59"/>
        <v>0</v>
      </c>
      <c r="F199" s="13">
        <f t="shared" si="59"/>
        <v>0</v>
      </c>
      <c r="G199" s="55"/>
    </row>
    <row r="200" spans="1:7" s="2" customFormat="1" ht="19.5" hidden="1" customHeight="1">
      <c r="A200" s="12">
        <v>6401</v>
      </c>
      <c r="B200" s="11" t="s">
        <v>33</v>
      </c>
      <c r="C200" s="9">
        <v>0</v>
      </c>
      <c r="D200" s="10"/>
      <c r="E200" s="10"/>
      <c r="F200" s="9">
        <f t="shared" ref="F200" si="60">D200+E200</f>
        <v>0</v>
      </c>
      <c r="G200" s="55"/>
    </row>
    <row r="201" spans="1:7" s="2" customFormat="1" ht="19.5" hidden="1" customHeight="1">
      <c r="A201" s="15">
        <v>65</v>
      </c>
      <c r="B201" s="14" t="s">
        <v>32</v>
      </c>
      <c r="C201" s="13">
        <v>0</v>
      </c>
      <c r="D201" s="13">
        <f t="shared" ref="D201:F201" si="61">SUM(D202:D204)</f>
        <v>0</v>
      </c>
      <c r="E201" s="13">
        <f t="shared" si="61"/>
        <v>0</v>
      </c>
      <c r="F201" s="13">
        <f t="shared" si="61"/>
        <v>0</v>
      </c>
      <c r="G201" s="55"/>
    </row>
    <row r="202" spans="1:7" s="2" customFormat="1" ht="19.5" hidden="1" customHeight="1">
      <c r="A202" s="12">
        <v>6504</v>
      </c>
      <c r="B202" s="11" t="s">
        <v>31</v>
      </c>
      <c r="C202" s="9">
        <v>0</v>
      </c>
      <c r="D202" s="10"/>
      <c r="E202" s="10"/>
      <c r="F202" s="9">
        <f t="shared" ref="F202:F204" si="62">D202+E202</f>
        <v>0</v>
      </c>
      <c r="G202" s="55"/>
    </row>
    <row r="203" spans="1:7" s="2" customFormat="1" ht="19.5" hidden="1" customHeight="1">
      <c r="A203" s="12">
        <v>6505</v>
      </c>
      <c r="B203" s="11" t="s">
        <v>30</v>
      </c>
      <c r="C203" s="9">
        <v>0</v>
      </c>
      <c r="D203" s="10"/>
      <c r="E203" s="10"/>
      <c r="F203" s="9">
        <f t="shared" si="62"/>
        <v>0</v>
      </c>
      <c r="G203" s="55"/>
    </row>
    <row r="204" spans="1:7" s="2" customFormat="1" ht="19.5" hidden="1" customHeight="1">
      <c r="A204" s="12">
        <v>6506</v>
      </c>
      <c r="B204" s="11" t="s">
        <v>29</v>
      </c>
      <c r="C204" s="9">
        <v>0</v>
      </c>
      <c r="D204" s="10"/>
      <c r="E204" s="10"/>
      <c r="F204" s="9">
        <f t="shared" si="62"/>
        <v>0</v>
      </c>
      <c r="G204" s="55"/>
    </row>
    <row r="205" spans="1:7" s="2" customFormat="1" ht="19.5" hidden="1" customHeight="1">
      <c r="A205" s="15">
        <v>66</v>
      </c>
      <c r="B205" s="14" t="s">
        <v>28</v>
      </c>
      <c r="C205" s="13">
        <v>0</v>
      </c>
      <c r="D205" s="13">
        <f t="shared" ref="D205:F205" si="63">D206</f>
        <v>0</v>
      </c>
      <c r="E205" s="13">
        <f t="shared" si="63"/>
        <v>0</v>
      </c>
      <c r="F205" s="13">
        <f t="shared" si="63"/>
        <v>0</v>
      </c>
      <c r="G205" s="55"/>
    </row>
    <row r="206" spans="1:7" s="2" customFormat="1" ht="19.5" hidden="1" customHeight="1">
      <c r="A206" s="12">
        <v>6698</v>
      </c>
      <c r="B206" s="11" t="s">
        <v>0</v>
      </c>
      <c r="C206" s="9">
        <v>0</v>
      </c>
      <c r="D206" s="10"/>
      <c r="E206" s="10"/>
      <c r="F206" s="9">
        <f t="shared" ref="F206" si="64">D206+E206</f>
        <v>0</v>
      </c>
      <c r="G206" s="55"/>
    </row>
    <row r="207" spans="1:7" s="2" customFormat="1" ht="19.5" hidden="1" customHeight="1">
      <c r="A207" s="15">
        <v>68</v>
      </c>
      <c r="B207" s="14" t="s">
        <v>27</v>
      </c>
      <c r="C207" s="13">
        <v>0</v>
      </c>
      <c r="D207" s="13">
        <f t="shared" ref="D207:F207" si="65">SUM(D208:D212)</f>
        <v>0</v>
      </c>
      <c r="E207" s="13">
        <f t="shared" si="65"/>
        <v>0</v>
      </c>
      <c r="F207" s="13">
        <f t="shared" si="65"/>
        <v>0</v>
      </c>
      <c r="G207" s="55"/>
    </row>
    <row r="208" spans="1:7" s="2" customFormat="1" hidden="1">
      <c r="A208" s="12">
        <v>6801</v>
      </c>
      <c r="B208" s="11" t="s">
        <v>26</v>
      </c>
      <c r="C208" s="9">
        <v>0</v>
      </c>
      <c r="D208" s="10"/>
      <c r="E208" s="10"/>
      <c r="F208" s="9">
        <f t="shared" ref="F208:F212" si="66">D208+E208</f>
        <v>0</v>
      </c>
      <c r="G208" s="55"/>
    </row>
    <row r="209" spans="1:7" s="2" customFormat="1" ht="19.5" hidden="1" customHeight="1">
      <c r="A209" s="12">
        <v>6802</v>
      </c>
      <c r="B209" s="11" t="s">
        <v>25</v>
      </c>
      <c r="C209" s="9">
        <v>0</v>
      </c>
      <c r="D209" s="10"/>
      <c r="E209" s="10"/>
      <c r="F209" s="9">
        <f t="shared" si="66"/>
        <v>0</v>
      </c>
      <c r="G209" s="55"/>
    </row>
    <row r="210" spans="1:7" s="2" customFormat="1" ht="19.5" hidden="1" customHeight="1">
      <c r="A210" s="12">
        <v>6803</v>
      </c>
      <c r="B210" s="11" t="s">
        <v>24</v>
      </c>
      <c r="C210" s="9">
        <v>0</v>
      </c>
      <c r="D210" s="10"/>
      <c r="E210" s="10"/>
      <c r="F210" s="9">
        <f t="shared" si="66"/>
        <v>0</v>
      </c>
      <c r="G210" s="58"/>
    </row>
    <row r="211" spans="1:7" s="2" customFormat="1" hidden="1">
      <c r="A211" s="12">
        <v>6805</v>
      </c>
      <c r="B211" s="11" t="s">
        <v>23</v>
      </c>
      <c r="C211" s="9">
        <v>0</v>
      </c>
      <c r="D211" s="10"/>
      <c r="E211" s="10"/>
      <c r="F211" s="9">
        <f t="shared" si="66"/>
        <v>0</v>
      </c>
      <c r="G211" s="55"/>
    </row>
    <row r="212" spans="1:7" s="2" customFormat="1" ht="19.5" hidden="1" customHeight="1">
      <c r="A212" s="12">
        <v>6898</v>
      </c>
      <c r="B212" s="11" t="s">
        <v>0</v>
      </c>
      <c r="C212" s="9">
        <v>0</v>
      </c>
      <c r="D212" s="10"/>
      <c r="E212" s="10"/>
      <c r="F212" s="9">
        <f t="shared" si="66"/>
        <v>0</v>
      </c>
      <c r="G212" s="55"/>
    </row>
    <row r="213" spans="1:7" s="2" customFormat="1" ht="50.1" customHeight="1">
      <c r="A213" s="18">
        <v>7</v>
      </c>
      <c r="B213" s="17" t="s">
        <v>22</v>
      </c>
      <c r="C213" s="16">
        <v>1289</v>
      </c>
      <c r="D213" s="16">
        <f t="shared" ref="D213:F213" si="67">D214+D228+D236+D239+D244</f>
        <v>0</v>
      </c>
      <c r="E213" s="16">
        <f t="shared" si="67"/>
        <v>0</v>
      </c>
      <c r="F213" s="16">
        <f t="shared" si="67"/>
        <v>0</v>
      </c>
      <c r="G213" s="55"/>
    </row>
    <row r="214" spans="1:7" s="2" customFormat="1" ht="19.5" hidden="1" customHeight="1">
      <c r="A214" s="15">
        <v>71</v>
      </c>
      <c r="B214" s="14" t="s">
        <v>21</v>
      </c>
      <c r="C214" s="13">
        <v>0</v>
      </c>
      <c r="D214" s="13">
        <f>D215+D216+D222</f>
        <v>0</v>
      </c>
      <c r="E214" s="13">
        <f t="shared" ref="E214:F214" si="68">E215+E216+E222</f>
        <v>0</v>
      </c>
      <c r="F214" s="13">
        <f t="shared" si="68"/>
        <v>0</v>
      </c>
      <c r="G214" s="55"/>
    </row>
    <row r="215" spans="1:7" s="2" customFormat="1" ht="19.5" hidden="1" customHeight="1">
      <c r="A215" s="12">
        <v>7101</v>
      </c>
      <c r="B215" s="11" t="s">
        <v>20</v>
      </c>
      <c r="C215" s="9">
        <v>0</v>
      </c>
      <c r="D215" s="10"/>
      <c r="E215" s="10"/>
      <c r="F215" s="9">
        <f t="shared" ref="F215:F227" si="69">D215+E215</f>
        <v>0</v>
      </c>
      <c r="G215" s="55"/>
    </row>
    <row r="216" spans="1:7" s="2" customFormat="1" ht="19.5" hidden="1" customHeight="1">
      <c r="A216" s="59">
        <v>7102</v>
      </c>
      <c r="B216" s="49" t="s">
        <v>19</v>
      </c>
      <c r="C216" s="61">
        <v>0</v>
      </c>
      <c r="D216" s="61">
        <f>SUM(D217:D221)</f>
        <v>0</v>
      </c>
      <c r="E216" s="61">
        <f t="shared" ref="E216" si="70">SUM(E217:E221)</f>
        <v>0</v>
      </c>
      <c r="F216" s="61">
        <f t="shared" si="69"/>
        <v>0</v>
      </c>
      <c r="G216" s="55"/>
    </row>
    <row r="217" spans="1:7" s="2" customFormat="1" ht="19.5" hidden="1" customHeight="1">
      <c r="A217" s="12"/>
      <c r="B217" s="41" t="s">
        <v>182</v>
      </c>
      <c r="C217" s="9">
        <v>0</v>
      </c>
      <c r="D217" s="10"/>
      <c r="E217" s="10"/>
      <c r="F217" s="9">
        <f t="shared" si="69"/>
        <v>0</v>
      </c>
      <c r="G217" s="55"/>
    </row>
    <row r="218" spans="1:7" s="2" customFormat="1" ht="19.5" hidden="1" customHeight="1">
      <c r="A218" s="12"/>
      <c r="B218" s="41" t="s">
        <v>205</v>
      </c>
      <c r="C218" s="9">
        <v>0</v>
      </c>
      <c r="D218" s="10"/>
      <c r="E218" s="10"/>
      <c r="F218" s="9">
        <f t="shared" si="69"/>
        <v>0</v>
      </c>
      <c r="G218" s="55"/>
    </row>
    <row r="219" spans="1:7" s="2" customFormat="1" ht="19.5" hidden="1" customHeight="1">
      <c r="A219" s="12"/>
      <c r="B219" s="41" t="s">
        <v>245</v>
      </c>
      <c r="C219" s="9">
        <v>0</v>
      </c>
      <c r="D219" s="10"/>
      <c r="E219" s="10"/>
      <c r="F219" s="9">
        <f t="shared" si="69"/>
        <v>0</v>
      </c>
      <c r="G219" s="55"/>
    </row>
    <row r="220" spans="1:7" s="2" customFormat="1" ht="19.5" hidden="1" customHeight="1">
      <c r="A220" s="12"/>
      <c r="B220" s="27" t="s">
        <v>218</v>
      </c>
      <c r="C220" s="9">
        <v>0</v>
      </c>
      <c r="D220" s="10"/>
      <c r="E220" s="10"/>
      <c r="F220" s="9">
        <f t="shared" si="69"/>
        <v>0</v>
      </c>
      <c r="G220" s="55"/>
    </row>
    <row r="221" spans="1:7" s="2" customFormat="1" ht="19.5" hidden="1" customHeight="1">
      <c r="A221" s="12"/>
      <c r="B221" s="41"/>
      <c r="C221" s="9">
        <v>0</v>
      </c>
      <c r="D221" s="10"/>
      <c r="E221" s="10"/>
      <c r="F221" s="9">
        <f t="shared" si="69"/>
        <v>0</v>
      </c>
      <c r="G221" s="55"/>
    </row>
    <row r="222" spans="1:7" s="2" customFormat="1" ht="19.5" hidden="1" customHeight="1">
      <c r="A222" s="59">
        <v>7103</v>
      </c>
      <c r="B222" s="49" t="s">
        <v>18</v>
      </c>
      <c r="C222" s="61">
        <v>0</v>
      </c>
      <c r="D222" s="61">
        <f>SUM(D223:D227)</f>
        <v>0</v>
      </c>
      <c r="E222" s="61">
        <f t="shared" ref="E222" si="71">SUM(E223:E227)</f>
        <v>0</v>
      </c>
      <c r="F222" s="61">
        <f t="shared" si="69"/>
        <v>0</v>
      </c>
      <c r="G222" s="55"/>
    </row>
    <row r="223" spans="1:7" s="2" customFormat="1" ht="19.5" hidden="1" customHeight="1">
      <c r="A223" s="12"/>
      <c r="B223" s="41" t="s">
        <v>183</v>
      </c>
      <c r="C223" s="9">
        <v>0</v>
      </c>
      <c r="D223" s="10"/>
      <c r="E223" s="10"/>
      <c r="F223" s="9">
        <f t="shared" si="69"/>
        <v>0</v>
      </c>
      <c r="G223" s="55"/>
    </row>
    <row r="224" spans="1:7" s="2" customFormat="1" ht="19.5" hidden="1" customHeight="1">
      <c r="A224" s="12"/>
      <c r="B224" s="41" t="s">
        <v>184</v>
      </c>
      <c r="C224" s="9">
        <v>0</v>
      </c>
      <c r="D224" s="10"/>
      <c r="E224" s="10"/>
      <c r="F224" s="9">
        <f t="shared" si="69"/>
        <v>0</v>
      </c>
      <c r="G224" s="55"/>
    </row>
    <row r="225" spans="1:7" s="2" customFormat="1" ht="19.5" hidden="1" customHeight="1">
      <c r="A225" s="12"/>
      <c r="B225" s="27" t="s">
        <v>230</v>
      </c>
      <c r="C225" s="9">
        <v>0</v>
      </c>
      <c r="D225" s="10"/>
      <c r="E225" s="10"/>
      <c r="F225" s="9">
        <f t="shared" si="69"/>
        <v>0</v>
      </c>
      <c r="G225" s="55"/>
    </row>
    <row r="226" spans="1:7" s="2" customFormat="1" ht="19.5" hidden="1" customHeight="1">
      <c r="A226" s="12"/>
      <c r="B226" s="41"/>
      <c r="C226" s="9">
        <v>0</v>
      </c>
      <c r="D226" s="10"/>
      <c r="E226" s="10"/>
      <c r="F226" s="9">
        <f t="shared" si="69"/>
        <v>0</v>
      </c>
      <c r="G226" s="55"/>
    </row>
    <row r="227" spans="1:7" s="2" customFormat="1" ht="19.5" hidden="1" customHeight="1">
      <c r="A227" s="12"/>
      <c r="B227" s="41"/>
      <c r="C227" s="9">
        <v>0</v>
      </c>
      <c r="D227" s="10"/>
      <c r="E227" s="10"/>
      <c r="F227" s="9">
        <f t="shared" si="69"/>
        <v>0</v>
      </c>
      <c r="G227" s="55"/>
    </row>
    <row r="228" spans="1:7" s="2" customFormat="1" ht="19.5" customHeight="1">
      <c r="A228" s="15">
        <v>72</v>
      </c>
      <c r="B228" s="14" t="s">
        <v>17</v>
      </c>
      <c r="C228" s="13">
        <v>1289</v>
      </c>
      <c r="D228" s="13">
        <f>D229+D235</f>
        <v>0</v>
      </c>
      <c r="E228" s="13">
        <f t="shared" ref="E228:F228" si="72">E229+E235</f>
        <v>0</v>
      </c>
      <c r="F228" s="13">
        <f t="shared" si="72"/>
        <v>0</v>
      </c>
      <c r="G228" s="55"/>
    </row>
    <row r="229" spans="1:7" s="2" customFormat="1" ht="19.5" customHeight="1">
      <c r="A229" s="59">
        <v>7206</v>
      </c>
      <c r="B229" s="49" t="s">
        <v>16</v>
      </c>
      <c r="C229" s="51">
        <v>1289</v>
      </c>
      <c r="D229" s="61">
        <f>SUM(D230:D234)</f>
        <v>0</v>
      </c>
      <c r="E229" s="61">
        <f t="shared" ref="E229" si="73">SUM(E230:E234)</f>
        <v>0</v>
      </c>
      <c r="F229" s="51">
        <f>D229+E229</f>
        <v>0</v>
      </c>
      <c r="G229" s="55"/>
    </row>
    <row r="230" spans="1:7" s="2" customFormat="1">
      <c r="A230" s="12"/>
      <c r="B230" s="41" t="s">
        <v>185</v>
      </c>
      <c r="C230" s="10">
        <v>1268</v>
      </c>
      <c r="D230" s="10"/>
      <c r="E230" s="10"/>
      <c r="F230" s="10">
        <f>D230+E230</f>
        <v>0</v>
      </c>
      <c r="G230" s="55"/>
    </row>
    <row r="231" spans="1:7" s="2" customFormat="1" ht="19.5" customHeight="1">
      <c r="A231" s="12"/>
      <c r="B231" s="41" t="s">
        <v>186</v>
      </c>
      <c r="C231" s="10">
        <v>16</v>
      </c>
      <c r="D231" s="10"/>
      <c r="E231" s="10"/>
      <c r="F231" s="10">
        <f t="shared" ref="F231:F246" si="74">D231+E231</f>
        <v>0</v>
      </c>
      <c r="G231" s="55"/>
    </row>
    <row r="232" spans="1:7" s="2" customFormat="1" ht="19.5" customHeight="1">
      <c r="A232" s="12"/>
      <c r="B232" s="41" t="s">
        <v>187</v>
      </c>
      <c r="C232" s="10">
        <v>5</v>
      </c>
      <c r="D232" s="10"/>
      <c r="E232" s="10"/>
      <c r="F232" s="10">
        <f t="shared" si="74"/>
        <v>0</v>
      </c>
      <c r="G232" s="55"/>
    </row>
    <row r="233" spans="1:7" s="2" customFormat="1" ht="19.5" customHeight="1">
      <c r="A233" s="12"/>
      <c r="B233" s="27" t="s">
        <v>230</v>
      </c>
      <c r="C233" s="10">
        <v>0</v>
      </c>
      <c r="D233" s="10"/>
      <c r="E233" s="10"/>
      <c r="F233" s="10">
        <f t="shared" si="74"/>
        <v>0</v>
      </c>
      <c r="G233" s="55"/>
    </row>
    <row r="234" spans="1:7" s="2" customFormat="1" ht="19.5" customHeight="1">
      <c r="A234" s="12"/>
      <c r="B234" s="41"/>
      <c r="C234" s="10">
        <v>0</v>
      </c>
      <c r="D234" s="10"/>
      <c r="E234" s="10"/>
      <c r="F234" s="10">
        <f t="shared" si="74"/>
        <v>0</v>
      </c>
      <c r="G234" s="55"/>
    </row>
    <row r="235" spans="1:7" s="2" customFormat="1" ht="19.5" customHeight="1">
      <c r="A235" s="12">
        <v>7298</v>
      </c>
      <c r="B235" s="11" t="s">
        <v>0</v>
      </c>
      <c r="C235" s="10">
        <v>0</v>
      </c>
      <c r="D235" s="10"/>
      <c r="E235" s="10"/>
      <c r="F235" s="10">
        <f t="shared" si="74"/>
        <v>0</v>
      </c>
      <c r="G235" s="55"/>
    </row>
    <row r="236" spans="1:7" s="2" customFormat="1" ht="19.5" hidden="1" customHeight="1">
      <c r="A236" s="15">
        <v>73</v>
      </c>
      <c r="B236" s="14" t="s">
        <v>15</v>
      </c>
      <c r="C236" s="13" t="e">
        <f t="shared" ref="C236" si="75">SUM(C237:C238)</f>
        <v>#VALUE!</v>
      </c>
      <c r="D236" s="13">
        <f t="shared" ref="D236:F236" si="76">SUM(D237:D238)</f>
        <v>0</v>
      </c>
      <c r="E236" s="13">
        <f t="shared" si="76"/>
        <v>0</v>
      </c>
      <c r="F236" s="13">
        <f t="shared" si="76"/>
        <v>0</v>
      </c>
      <c r="G236" s="55"/>
    </row>
    <row r="237" spans="1:7" s="2" customFormat="1" ht="19.5" hidden="1" customHeight="1">
      <c r="A237" s="12">
        <v>7304</v>
      </c>
      <c r="B237" s="11" t="s">
        <v>14</v>
      </c>
      <c r="C237" s="10" t="e">
        <f t="shared" ref="C237:C246" si="77">A237+B237</f>
        <v>#VALUE!</v>
      </c>
      <c r="D237" s="10"/>
      <c r="E237" s="10"/>
      <c r="F237" s="10">
        <f t="shared" si="74"/>
        <v>0</v>
      </c>
      <c r="G237" s="55"/>
    </row>
    <row r="238" spans="1:7" s="2" customFormat="1" ht="19.5" hidden="1" customHeight="1">
      <c r="A238" s="12">
        <v>7398</v>
      </c>
      <c r="B238" s="11" t="s">
        <v>13</v>
      </c>
      <c r="C238" s="10" t="e">
        <f t="shared" si="77"/>
        <v>#VALUE!</v>
      </c>
      <c r="D238" s="10"/>
      <c r="E238" s="10"/>
      <c r="F238" s="10">
        <f t="shared" si="74"/>
        <v>0</v>
      </c>
      <c r="G238" s="55"/>
    </row>
    <row r="239" spans="1:7" s="2" customFormat="1" ht="50.1" hidden="1" customHeight="1">
      <c r="A239" s="15">
        <v>74</v>
      </c>
      <c r="B239" s="14" t="s">
        <v>12</v>
      </c>
      <c r="C239" s="13" t="e">
        <f t="shared" ref="C239" si="78">SUM(C240:C243)</f>
        <v>#VALUE!</v>
      </c>
      <c r="D239" s="13">
        <f t="shared" ref="D239:F239" si="79">SUM(D240:D243)</f>
        <v>0</v>
      </c>
      <c r="E239" s="13">
        <f t="shared" si="79"/>
        <v>0</v>
      </c>
      <c r="F239" s="13">
        <f t="shared" si="79"/>
        <v>0</v>
      </c>
      <c r="G239" s="55"/>
    </row>
    <row r="240" spans="1:7" s="2" customFormat="1" ht="19.5" hidden="1" customHeight="1">
      <c r="A240" s="12">
        <v>7401</v>
      </c>
      <c r="B240" s="11" t="s">
        <v>11</v>
      </c>
      <c r="C240" s="10" t="e">
        <f t="shared" si="77"/>
        <v>#VALUE!</v>
      </c>
      <c r="D240" s="10"/>
      <c r="E240" s="10"/>
      <c r="F240" s="10">
        <f t="shared" si="74"/>
        <v>0</v>
      </c>
      <c r="G240" s="55"/>
    </row>
    <row r="241" spans="1:8" s="2" customFormat="1" ht="19.5" hidden="1" customHeight="1">
      <c r="A241" s="12">
        <v>7406</v>
      </c>
      <c r="B241" s="11" t="s">
        <v>10</v>
      </c>
      <c r="C241" s="10" t="e">
        <f t="shared" si="77"/>
        <v>#VALUE!</v>
      </c>
      <c r="D241" s="10"/>
      <c r="E241" s="10"/>
      <c r="F241" s="10">
        <f t="shared" si="74"/>
        <v>0</v>
      </c>
      <c r="G241" s="55"/>
    </row>
    <row r="242" spans="1:8" s="2" customFormat="1" hidden="1">
      <c r="A242" s="12">
        <v>7407</v>
      </c>
      <c r="B242" s="11" t="s">
        <v>9</v>
      </c>
      <c r="C242" s="10" t="e">
        <f t="shared" si="77"/>
        <v>#VALUE!</v>
      </c>
      <c r="D242" s="10"/>
      <c r="E242" s="10"/>
      <c r="F242" s="10">
        <f t="shared" si="74"/>
        <v>0</v>
      </c>
      <c r="G242" s="55"/>
    </row>
    <row r="243" spans="1:8" s="2" customFormat="1" ht="19.5" hidden="1" customHeight="1">
      <c r="A243" s="12">
        <v>7498</v>
      </c>
      <c r="B243" s="11" t="s">
        <v>0</v>
      </c>
      <c r="C243" s="10" t="e">
        <f t="shared" si="77"/>
        <v>#VALUE!</v>
      </c>
      <c r="D243" s="10"/>
      <c r="E243" s="10"/>
      <c r="F243" s="10">
        <f t="shared" si="74"/>
        <v>0</v>
      </c>
      <c r="G243" s="55"/>
    </row>
    <row r="244" spans="1:8" s="2" customFormat="1" ht="19.5" hidden="1" customHeight="1">
      <c r="A244" s="15">
        <v>75</v>
      </c>
      <c r="B244" s="14" t="s">
        <v>8</v>
      </c>
      <c r="C244" s="13" t="e">
        <f t="shared" ref="C244" si="80">SUM(C245:C246)</f>
        <v>#VALUE!</v>
      </c>
      <c r="D244" s="13">
        <f t="shared" ref="D244:F244" si="81">SUM(D245:D246)</f>
        <v>0</v>
      </c>
      <c r="E244" s="13">
        <f t="shared" si="81"/>
        <v>0</v>
      </c>
      <c r="F244" s="13">
        <f t="shared" si="81"/>
        <v>0</v>
      </c>
      <c r="G244" s="55"/>
    </row>
    <row r="245" spans="1:8" s="2" customFormat="1" ht="19.5" hidden="1" customHeight="1">
      <c r="A245" s="12">
        <v>7501</v>
      </c>
      <c r="B245" s="11" t="s">
        <v>7</v>
      </c>
      <c r="C245" s="10" t="e">
        <f t="shared" si="77"/>
        <v>#VALUE!</v>
      </c>
      <c r="D245" s="10"/>
      <c r="E245" s="10"/>
      <c r="F245" s="10">
        <f t="shared" si="74"/>
        <v>0</v>
      </c>
      <c r="G245" s="55"/>
    </row>
    <row r="246" spans="1:8" s="2" customFormat="1" ht="19.5" hidden="1" customHeight="1">
      <c r="A246" s="12">
        <v>7502</v>
      </c>
      <c r="B246" s="11" t="s">
        <v>6</v>
      </c>
      <c r="C246" s="10" t="e">
        <f t="shared" si="77"/>
        <v>#VALUE!</v>
      </c>
      <c r="D246" s="10"/>
      <c r="E246" s="10"/>
      <c r="F246" s="10">
        <f t="shared" si="74"/>
        <v>0</v>
      </c>
      <c r="G246" s="55"/>
    </row>
    <row r="247" spans="1:8" s="2" customFormat="1" ht="19.5" hidden="1" customHeight="1">
      <c r="A247" s="18">
        <v>8</v>
      </c>
      <c r="B247" s="17" t="s">
        <v>5</v>
      </c>
      <c r="C247" s="16" t="e">
        <f t="shared" ref="C247:F247" si="82">C248</f>
        <v>#VALUE!</v>
      </c>
      <c r="D247" s="16">
        <f t="shared" si="82"/>
        <v>0</v>
      </c>
      <c r="E247" s="16">
        <f t="shared" si="82"/>
        <v>0</v>
      </c>
      <c r="F247" s="16">
        <f t="shared" si="82"/>
        <v>0</v>
      </c>
      <c r="G247" s="55"/>
    </row>
    <row r="248" spans="1:8" s="2" customFormat="1" ht="19.5" hidden="1" customHeight="1">
      <c r="A248" s="15">
        <v>81</v>
      </c>
      <c r="B248" s="14" t="s">
        <v>4</v>
      </c>
      <c r="C248" s="13" t="e">
        <f t="shared" ref="C248" si="83">SUM(C249:C250)</f>
        <v>#VALUE!</v>
      </c>
      <c r="D248" s="13">
        <f t="shared" ref="D248:F248" si="84">SUM(D249:D250)</f>
        <v>0</v>
      </c>
      <c r="E248" s="13">
        <f t="shared" si="84"/>
        <v>0</v>
      </c>
      <c r="F248" s="13">
        <f t="shared" si="84"/>
        <v>0</v>
      </c>
      <c r="G248" s="55"/>
    </row>
    <row r="249" spans="1:8" s="2" customFormat="1" ht="19.5" hidden="1" customHeight="1">
      <c r="A249" s="12">
        <v>8106</v>
      </c>
      <c r="B249" s="11" t="s">
        <v>3</v>
      </c>
      <c r="C249" s="10" t="e">
        <f t="shared" ref="C249:C250" si="85">A249+B249</f>
        <v>#VALUE!</v>
      </c>
      <c r="D249" s="10"/>
      <c r="E249" s="10"/>
      <c r="F249" s="10">
        <f t="shared" ref="F249:F250" si="86">D249+E249</f>
        <v>0</v>
      </c>
      <c r="G249" s="55"/>
    </row>
    <row r="250" spans="1:8" s="2" customFormat="1" ht="19.5" hidden="1" customHeight="1">
      <c r="A250" s="12">
        <v>8109</v>
      </c>
      <c r="B250" s="11" t="s">
        <v>2</v>
      </c>
      <c r="C250" s="10" t="e">
        <f t="shared" si="85"/>
        <v>#VALUE!</v>
      </c>
      <c r="D250" s="10"/>
      <c r="E250" s="10"/>
      <c r="F250" s="10">
        <f t="shared" si="86"/>
        <v>0</v>
      </c>
      <c r="G250" s="55"/>
    </row>
    <row r="251" spans="1:8" s="2" customFormat="1" ht="19.5" hidden="1" customHeight="1">
      <c r="A251" s="18">
        <v>9</v>
      </c>
      <c r="B251" s="17" t="s">
        <v>181</v>
      </c>
      <c r="C251" s="16" t="e">
        <f t="shared" ref="C251:F251" si="87">SUM(C252)</f>
        <v>#VALUE!</v>
      </c>
      <c r="D251" s="16">
        <f t="shared" si="87"/>
        <v>0</v>
      </c>
      <c r="E251" s="16">
        <f t="shared" si="87"/>
        <v>0</v>
      </c>
      <c r="F251" s="16">
        <f t="shared" si="87"/>
        <v>0</v>
      </c>
      <c r="G251" s="55"/>
    </row>
    <row r="252" spans="1:8" s="2" customFormat="1" ht="19.5" hidden="1" customHeight="1">
      <c r="A252" s="15">
        <v>91</v>
      </c>
      <c r="B252" s="14" t="s">
        <v>1</v>
      </c>
      <c r="C252" s="13" t="e">
        <f t="shared" ref="C252:F252" si="88">C253</f>
        <v>#VALUE!</v>
      </c>
      <c r="D252" s="13">
        <f t="shared" si="88"/>
        <v>0</v>
      </c>
      <c r="E252" s="13">
        <f t="shared" si="88"/>
        <v>0</v>
      </c>
      <c r="F252" s="13">
        <f t="shared" si="88"/>
        <v>0</v>
      </c>
      <c r="G252" s="55"/>
    </row>
    <row r="253" spans="1:8" s="2" customFormat="1" ht="19.5" hidden="1" customHeight="1">
      <c r="A253" s="12">
        <v>9198</v>
      </c>
      <c r="B253" s="11" t="s">
        <v>0</v>
      </c>
      <c r="C253" s="10" t="e">
        <f t="shared" ref="C253" si="89">A253+B253</f>
        <v>#VALUE!</v>
      </c>
      <c r="D253" s="10"/>
      <c r="E253" s="10"/>
      <c r="F253" s="10">
        <f t="shared" ref="F253" si="90">D253+E253</f>
        <v>0</v>
      </c>
      <c r="G253" s="55"/>
    </row>
    <row r="254" spans="1:8" s="2" customFormat="1" ht="21">
      <c r="A254" s="1"/>
      <c r="B254" s="3"/>
      <c r="C254" s="1"/>
      <c r="D254" s="3"/>
      <c r="E254" s="1"/>
      <c r="F254" s="1"/>
      <c r="G254" s="55"/>
      <c r="H254" s="4"/>
    </row>
    <row r="255" spans="1:8">
      <c r="A255" s="131" t="s">
        <v>420</v>
      </c>
    </row>
  </sheetData>
  <mergeCells count="7">
    <mergeCell ref="A1:F1"/>
    <mergeCell ref="D2:F2"/>
    <mergeCell ref="D3:F3"/>
    <mergeCell ref="F4:F6"/>
    <mergeCell ref="D5:D6"/>
    <mergeCell ref="E5:E6"/>
    <mergeCell ref="C5:C6"/>
  </mergeCells>
  <phoneticPr fontId="4" type="noConversion"/>
  <pageMargins left="0.70866141732283472" right="0.70866141732283472"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已命名的範圍</vt:lpstr>
      </vt:variant>
      <vt:variant>
        <vt:i4>28</vt:i4>
      </vt:variant>
    </vt:vector>
  </HeadingPairs>
  <TitlesOfParts>
    <vt:vector size="53" baseType="lpstr">
      <vt:lpstr>通知 </vt:lpstr>
      <vt:lpstr>自籌計畫</vt:lpstr>
      <vt:lpstr>補助計畫</vt:lpstr>
      <vt:lpstr>委辦計畫</vt:lpstr>
      <vt:lpstr>資本門</vt:lpstr>
      <vt:lpstr>校長 </vt:lpstr>
      <vt:lpstr>圖書</vt:lpstr>
      <vt:lpstr>輔導</vt:lpstr>
      <vt:lpstr>教務</vt:lpstr>
      <vt:lpstr>教務-學雜及減免</vt:lpstr>
      <vt:lpstr>教務-遺族原住民</vt:lpstr>
      <vt:lpstr>教務-兼代課</vt:lpstr>
      <vt:lpstr>教務-音樂班</vt:lpstr>
      <vt:lpstr>學務</vt:lpstr>
      <vt:lpstr>學務-社團鐘點</vt:lpstr>
      <vt:lpstr>學務-值班費</vt:lpstr>
      <vt:lpstr>總務</vt:lpstr>
      <vt:lpstr>總務-補提勞退</vt:lpstr>
      <vt:lpstr>總務-用人費用</vt:lpstr>
      <vt:lpstr>總務-折舊</vt:lpstr>
      <vt:lpstr>人事</vt:lpstr>
      <vt:lpstr>人事-教職員</vt:lpstr>
      <vt:lpstr>人事-員額</vt:lpstr>
      <vt:lpstr>人事-健檢.婚喪等</vt:lpstr>
      <vt:lpstr>主計</vt:lpstr>
      <vt:lpstr>人事!Print_Area</vt:lpstr>
      <vt:lpstr>'人事-健檢.婚喪等'!Print_Area</vt:lpstr>
      <vt:lpstr>主計!Print_Area</vt:lpstr>
      <vt:lpstr>'校長 '!Print_Area</vt:lpstr>
      <vt:lpstr>'教務-音樂班'!Print_Area</vt:lpstr>
      <vt:lpstr>'教務-兼代課'!Print_Area</vt:lpstr>
      <vt:lpstr>'教務-學雜及減免'!Print_Area</vt:lpstr>
      <vt:lpstr>'教務-遺族原住民'!Print_Area</vt:lpstr>
      <vt:lpstr>圖書!Print_Area</vt:lpstr>
      <vt:lpstr>輔導!Print_Area</vt:lpstr>
      <vt:lpstr>學務!Print_Area</vt:lpstr>
      <vt:lpstr>'學務-社團鐘點'!Print_Area</vt:lpstr>
      <vt:lpstr>總務!Print_Area</vt:lpstr>
      <vt:lpstr>'總務-用人費用'!Print_Area</vt:lpstr>
      <vt:lpstr>'總務-折舊'!Print_Area</vt:lpstr>
      <vt:lpstr>人事!Print_Titles</vt:lpstr>
      <vt:lpstr>'人事-教職員'!Print_Titles</vt:lpstr>
      <vt:lpstr>主計!Print_Titles</vt:lpstr>
      <vt:lpstr>自籌計畫!Print_Titles</vt:lpstr>
      <vt:lpstr>委辦計畫!Print_Titles</vt:lpstr>
      <vt:lpstr>'校長 '!Print_Titles</vt:lpstr>
      <vt:lpstr>教務!Print_Titles</vt:lpstr>
      <vt:lpstr>'教務-學雜及減免'!Print_Titles</vt:lpstr>
      <vt:lpstr>補助計畫!Print_Titles</vt:lpstr>
      <vt:lpstr>資本門!Print_Titles</vt:lpstr>
      <vt:lpstr>圖書!Print_Titles</vt:lpstr>
      <vt:lpstr>學務!Print_Titles</vt:lpstr>
      <vt:lpstr>總務!Print_Titles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2022-11-28T06:14:56Z</cp:lastPrinted>
  <dcterms:created xsi:type="dcterms:W3CDTF">2022-01-23T05:57:01Z</dcterms:created>
  <dcterms:modified xsi:type="dcterms:W3CDTF">2022-12-05T06:13:21Z</dcterms:modified>
</cp:coreProperties>
</file>